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1.1 - Kanalizační sto..." sheetId="2" r:id="rId2"/>
    <sheet name="SO-01.2 - Kanalizační pří..." sheetId="3" r:id="rId3"/>
    <sheet name="SO-01.3 - Kanalizační pří..." sheetId="4" r:id="rId4"/>
    <sheet name="SO-01.4 - Kanalizační pří..." sheetId="5" r:id="rId5"/>
    <sheet name="SO-02 - Čerpací stanice,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'SO-01.1 - Kanalizační sto...'!$C$91:$K$488</definedName>
    <definedName name="_xlnm.Print_Area" localSheetId="1">'SO-01.1 - Kanalizační sto...'!$C$4:$J$39,'SO-01.1 - Kanalizační sto...'!$C$45:$J$73,'SO-01.1 - Kanalizační sto...'!$C$79:$K$488</definedName>
    <definedName name="_xlnm.Print_Titles" localSheetId="1">'SO-01.1 - Kanalizační sto...'!$91:$91</definedName>
    <definedName name="_xlnm._FilterDatabase" localSheetId="2" hidden="1">'SO-01.2 - Kanalizační pří...'!$C$91:$K$343</definedName>
    <definedName name="_xlnm.Print_Area" localSheetId="2">'SO-01.2 - Kanalizační pří...'!$C$4:$J$39,'SO-01.2 - Kanalizační pří...'!$C$45:$J$73,'SO-01.2 - Kanalizační pří...'!$C$79:$K$343</definedName>
    <definedName name="_xlnm.Print_Titles" localSheetId="2">'SO-01.2 - Kanalizační pří...'!$91:$91</definedName>
    <definedName name="_xlnm._FilterDatabase" localSheetId="3" hidden="1">'SO-01.3 - Kanalizační pří...'!$C$92:$K$438</definedName>
    <definedName name="_xlnm.Print_Area" localSheetId="3">'SO-01.3 - Kanalizační pří...'!$C$4:$J$39,'SO-01.3 - Kanalizační pří...'!$C$45:$J$74,'SO-01.3 - Kanalizační pří...'!$C$80:$K$438</definedName>
    <definedName name="_xlnm.Print_Titles" localSheetId="3">'SO-01.3 - Kanalizační pří...'!$92:$92</definedName>
    <definedName name="_xlnm._FilterDatabase" localSheetId="4" hidden="1">'SO-01.4 - Kanalizační pří...'!$C$91:$K$392</definedName>
    <definedName name="_xlnm.Print_Area" localSheetId="4">'SO-01.4 - Kanalizační pří...'!$C$4:$J$39,'SO-01.4 - Kanalizační pří...'!$C$45:$J$73,'SO-01.4 - Kanalizační pří...'!$C$79:$K$392</definedName>
    <definedName name="_xlnm.Print_Titles" localSheetId="4">'SO-01.4 - Kanalizační pří...'!$91:$91</definedName>
    <definedName name="_xlnm._FilterDatabase" localSheetId="5" hidden="1">'SO-02 - Čerpací stanice, ...'!$C$93:$K$645</definedName>
    <definedName name="_xlnm.Print_Area" localSheetId="5">'SO-02 - Čerpací stanice, ...'!$C$4:$J$39,'SO-02 - Čerpací stanice, ...'!$C$45:$J$75,'SO-02 - Čerpací stanice, ...'!$C$81:$K$645</definedName>
    <definedName name="_xlnm.Print_Titles" localSheetId="5">'SO-02 - Čerpací stanice, ...'!$93:$93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643"/>
  <c r="BH643"/>
  <c r="BG643"/>
  <c r="BF643"/>
  <c r="T643"/>
  <c r="R643"/>
  <c r="P643"/>
  <c r="BK643"/>
  <c r="J643"/>
  <c r="BE643"/>
  <c r="BI641"/>
  <c r="BH641"/>
  <c r="BG641"/>
  <c r="BF641"/>
  <c r="T641"/>
  <c r="R641"/>
  <c r="P641"/>
  <c r="BK641"/>
  <c r="J641"/>
  <c r="BE641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1"/>
  <c r="BH631"/>
  <c r="BG631"/>
  <c r="BF631"/>
  <c r="T631"/>
  <c r="R631"/>
  <c r="P631"/>
  <c r="BK631"/>
  <c r="J631"/>
  <c r="BE631"/>
  <c r="BI630"/>
  <c r="BH630"/>
  <c r="BG630"/>
  <c r="BF630"/>
  <c r="T630"/>
  <c r="R630"/>
  <c r="P630"/>
  <c r="BK630"/>
  <c r="J630"/>
  <c r="BE630"/>
  <c r="BI629"/>
  <c r="BH629"/>
  <c r="BG629"/>
  <c r="BF629"/>
  <c r="T629"/>
  <c r="R629"/>
  <c r="P629"/>
  <c r="BK629"/>
  <c r="J629"/>
  <c r="BE629"/>
  <c r="BI625"/>
  <c r="BH625"/>
  <c r="BG625"/>
  <c r="BF625"/>
  <c r="T625"/>
  <c r="R625"/>
  <c r="P625"/>
  <c r="BK625"/>
  <c r="J625"/>
  <c r="BE625"/>
  <c r="BI622"/>
  <c r="BH622"/>
  <c r="BG622"/>
  <c r="BF622"/>
  <c r="T622"/>
  <c r="R622"/>
  <c r="P622"/>
  <c r="BK622"/>
  <c r="J622"/>
  <c r="BE622"/>
  <c r="BI616"/>
  <c r="BH616"/>
  <c r="BG616"/>
  <c r="BF616"/>
  <c r="T616"/>
  <c r="R616"/>
  <c r="P616"/>
  <c r="BK616"/>
  <c r="J616"/>
  <c r="BE616"/>
  <c r="BI610"/>
  <c r="BH610"/>
  <c r="BG610"/>
  <c r="BF610"/>
  <c r="T610"/>
  <c r="R610"/>
  <c r="P610"/>
  <c r="BK610"/>
  <c r="J610"/>
  <c r="BE610"/>
  <c r="BI606"/>
  <c r="BH606"/>
  <c r="BG606"/>
  <c r="BF606"/>
  <c r="T606"/>
  <c r="R606"/>
  <c r="P606"/>
  <c r="BK606"/>
  <c r="J606"/>
  <c r="BE606"/>
  <c r="BI602"/>
  <c r="BH602"/>
  <c r="BG602"/>
  <c r="BF602"/>
  <c r="T602"/>
  <c r="R602"/>
  <c r="P602"/>
  <c r="BK602"/>
  <c r="J602"/>
  <c r="BE602"/>
  <c r="BI598"/>
  <c r="BH598"/>
  <c r="BG598"/>
  <c r="BF598"/>
  <c r="T598"/>
  <c r="R598"/>
  <c r="P598"/>
  <c r="BK598"/>
  <c r="J598"/>
  <c r="BE598"/>
  <c r="BI593"/>
  <c r="BH593"/>
  <c r="BG593"/>
  <c r="BF593"/>
  <c r="T593"/>
  <c r="R593"/>
  <c r="P593"/>
  <c r="BK593"/>
  <c r="J593"/>
  <c r="BE593"/>
  <c r="BI589"/>
  <c r="BH589"/>
  <c r="BG589"/>
  <c r="BF589"/>
  <c r="T589"/>
  <c r="R589"/>
  <c r="P589"/>
  <c r="BK589"/>
  <c r="J589"/>
  <c r="BE589"/>
  <c r="BI584"/>
  <c r="BH584"/>
  <c r="BG584"/>
  <c r="BF584"/>
  <c r="T584"/>
  <c r="R584"/>
  <c r="P584"/>
  <c r="BK584"/>
  <c r="J584"/>
  <c r="BE584"/>
  <c r="BI580"/>
  <c r="BH580"/>
  <c r="BG580"/>
  <c r="BF580"/>
  <c r="T580"/>
  <c r="R580"/>
  <c r="P580"/>
  <c r="BK580"/>
  <c r="J580"/>
  <c r="BE580"/>
  <c r="BI575"/>
  <c r="BH575"/>
  <c r="BG575"/>
  <c r="BF575"/>
  <c r="T575"/>
  <c r="R575"/>
  <c r="P575"/>
  <c r="BK575"/>
  <c r="J575"/>
  <c r="BE575"/>
  <c r="BI566"/>
  <c r="BH566"/>
  <c r="BG566"/>
  <c r="BF566"/>
  <c r="T566"/>
  <c r="T565"/>
  <c r="R566"/>
  <c r="R565"/>
  <c r="P566"/>
  <c r="P565"/>
  <c r="BK566"/>
  <c r="BK565"/>
  <c r="J565"/>
  <c r="J566"/>
  <c r="BE566"/>
  <c r="J74"/>
  <c r="BI562"/>
  <c r="BH562"/>
  <c r="BG562"/>
  <c r="BF562"/>
  <c r="T562"/>
  <c r="R562"/>
  <c r="P562"/>
  <c r="BK562"/>
  <c r="J562"/>
  <c r="BE562"/>
  <c r="BI561"/>
  <c r="BH561"/>
  <c r="BG561"/>
  <c r="BF561"/>
  <c r="T561"/>
  <c r="R561"/>
  <c r="P561"/>
  <c r="BK561"/>
  <c r="J561"/>
  <c r="BE561"/>
  <c r="BI545"/>
  <c r="BH545"/>
  <c r="BG545"/>
  <c r="BF545"/>
  <c r="T545"/>
  <c r="R545"/>
  <c r="P545"/>
  <c r="BK545"/>
  <c r="J545"/>
  <c r="BE545"/>
  <c r="BI542"/>
  <c r="BH542"/>
  <c r="BG542"/>
  <c r="BF542"/>
  <c r="T542"/>
  <c r="R542"/>
  <c r="P542"/>
  <c r="BK542"/>
  <c r="J542"/>
  <c r="BE542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8"/>
  <c r="BH528"/>
  <c r="BG528"/>
  <c r="BF528"/>
  <c r="T528"/>
  <c r="R528"/>
  <c r="P528"/>
  <c r="BK528"/>
  <c r="J528"/>
  <c r="BE528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16"/>
  <c r="BH516"/>
  <c r="BG516"/>
  <c r="BF516"/>
  <c r="T516"/>
  <c r="R516"/>
  <c r="P516"/>
  <c r="BK516"/>
  <c r="J516"/>
  <c r="BE516"/>
  <c r="BI512"/>
  <c r="BH512"/>
  <c r="BG512"/>
  <c r="BF512"/>
  <c r="T512"/>
  <c r="R512"/>
  <c r="P512"/>
  <c r="BK512"/>
  <c r="J512"/>
  <c r="BE512"/>
  <c r="BI508"/>
  <c r="BH508"/>
  <c r="BG508"/>
  <c r="BF508"/>
  <c r="T508"/>
  <c r="R508"/>
  <c r="P508"/>
  <c r="BK508"/>
  <c r="J508"/>
  <c r="BE508"/>
  <c r="BI504"/>
  <c r="BH504"/>
  <c r="BG504"/>
  <c r="BF504"/>
  <c r="T504"/>
  <c r="R504"/>
  <c r="P504"/>
  <c r="BK504"/>
  <c r="J504"/>
  <c r="BE504"/>
  <c r="BI500"/>
  <c r="BH500"/>
  <c r="BG500"/>
  <c r="BF500"/>
  <c r="T500"/>
  <c r="R500"/>
  <c r="P500"/>
  <c r="BK500"/>
  <c r="J500"/>
  <c r="BE500"/>
  <c r="BI496"/>
  <c r="BH496"/>
  <c r="BG496"/>
  <c r="BF496"/>
  <c r="T496"/>
  <c r="R496"/>
  <c r="P496"/>
  <c r="BK496"/>
  <c r="J496"/>
  <c r="BE496"/>
  <c r="BI491"/>
  <c r="BH491"/>
  <c r="BG491"/>
  <c r="BF491"/>
  <c r="T491"/>
  <c r="R491"/>
  <c r="P491"/>
  <c r="BK491"/>
  <c r="J491"/>
  <c r="BE491"/>
  <c r="BI484"/>
  <c r="BH484"/>
  <c r="BG484"/>
  <c r="BF484"/>
  <c r="T484"/>
  <c r="R484"/>
  <c r="P484"/>
  <c r="BK484"/>
  <c r="J484"/>
  <c r="BE484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/>
  <c r="BI469"/>
  <c r="BH469"/>
  <c r="BG469"/>
  <c r="BF469"/>
  <c r="T469"/>
  <c r="R469"/>
  <c r="P469"/>
  <c r="BK469"/>
  <c r="J469"/>
  <c r="BE469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58"/>
  <c r="BH458"/>
  <c r="BG458"/>
  <c r="BF458"/>
  <c r="T458"/>
  <c r="R458"/>
  <c r="P458"/>
  <c r="BK458"/>
  <c r="J458"/>
  <c r="BE458"/>
  <c r="BI456"/>
  <c r="BH456"/>
  <c r="BG456"/>
  <c r="BF456"/>
  <c r="T456"/>
  <c r="R456"/>
  <c r="P456"/>
  <c r="BK456"/>
  <c r="J456"/>
  <c r="BE456"/>
  <c r="BI452"/>
  <c r="BH452"/>
  <c r="BG452"/>
  <c r="BF452"/>
  <c r="T452"/>
  <c r="R452"/>
  <c r="P452"/>
  <c r="BK452"/>
  <c r="J452"/>
  <c r="BE452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29"/>
  <c r="BH429"/>
  <c r="BG429"/>
  <c r="BF429"/>
  <c r="T429"/>
  <c r="R429"/>
  <c r="P429"/>
  <c r="BK429"/>
  <c r="J429"/>
  <c r="BE429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8"/>
  <c r="BH408"/>
  <c r="BG408"/>
  <c r="BF408"/>
  <c r="T408"/>
  <c r="T407"/>
  <c r="R408"/>
  <c r="R407"/>
  <c r="P408"/>
  <c r="P407"/>
  <c r="BK408"/>
  <c r="BK407"/>
  <c r="J407"/>
  <c r="J408"/>
  <c r="BE408"/>
  <c r="J73"/>
  <c r="BI402"/>
  <c r="BH402"/>
  <c r="BG402"/>
  <c r="BF402"/>
  <c r="T402"/>
  <c r="R402"/>
  <c r="P402"/>
  <c r="BK402"/>
  <c r="J402"/>
  <c r="BE402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83"/>
  <c r="BH383"/>
  <c r="BG383"/>
  <c r="BF383"/>
  <c r="T383"/>
  <c r="R383"/>
  <c r="P383"/>
  <c r="BK383"/>
  <c r="J383"/>
  <c r="BE383"/>
  <c r="BI378"/>
  <c r="BH378"/>
  <c r="BG378"/>
  <c r="BF378"/>
  <c r="T378"/>
  <c r="R378"/>
  <c r="P378"/>
  <c r="BK378"/>
  <c r="J378"/>
  <c r="BE378"/>
  <c r="BI373"/>
  <c r="BH373"/>
  <c r="BG373"/>
  <c r="BF373"/>
  <c r="T373"/>
  <c r="R373"/>
  <c r="P373"/>
  <c r="BK373"/>
  <c r="J373"/>
  <c r="BE373"/>
  <c r="BI368"/>
  <c r="BH368"/>
  <c r="BG368"/>
  <c r="BF368"/>
  <c r="T368"/>
  <c r="R368"/>
  <c r="P368"/>
  <c r="BK368"/>
  <c r="J368"/>
  <c r="BE368"/>
  <c r="BI363"/>
  <c r="BH363"/>
  <c r="BG363"/>
  <c r="BF363"/>
  <c r="T363"/>
  <c r="R363"/>
  <c r="P363"/>
  <c r="BK363"/>
  <c r="J363"/>
  <c r="BE363"/>
  <c r="BI356"/>
  <c r="BH356"/>
  <c r="BG356"/>
  <c r="BF356"/>
  <c r="T356"/>
  <c r="T355"/>
  <c r="R356"/>
  <c r="R355"/>
  <c r="P356"/>
  <c r="P355"/>
  <c r="BK356"/>
  <c r="BK355"/>
  <c r="J355"/>
  <c r="J356"/>
  <c r="BE356"/>
  <c r="J72"/>
  <c r="BI352"/>
  <c r="BH352"/>
  <c r="BG352"/>
  <c r="BF352"/>
  <c r="T352"/>
  <c r="R352"/>
  <c r="P352"/>
  <c r="BK352"/>
  <c r="J352"/>
  <c r="BE352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7"/>
  <c r="BH337"/>
  <c r="BG337"/>
  <c r="BF337"/>
  <c r="T337"/>
  <c r="R337"/>
  <c r="P337"/>
  <c r="BK337"/>
  <c r="J337"/>
  <c r="BE337"/>
  <c r="BI333"/>
  <c r="BH333"/>
  <c r="BG333"/>
  <c r="BF333"/>
  <c r="T333"/>
  <c r="R333"/>
  <c r="P333"/>
  <c r="BK333"/>
  <c r="J333"/>
  <c r="BE333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6"/>
  <c r="BH306"/>
  <c r="BG306"/>
  <c r="BF306"/>
  <c r="T306"/>
  <c r="T305"/>
  <c r="R306"/>
  <c r="R305"/>
  <c r="P306"/>
  <c r="P305"/>
  <c r="BK306"/>
  <c r="BK305"/>
  <c r="J305"/>
  <c r="J306"/>
  <c r="BE306"/>
  <c r="J71"/>
  <c r="BI302"/>
  <c r="BH302"/>
  <c r="BG302"/>
  <c r="BF302"/>
  <c r="T302"/>
  <c r="R302"/>
  <c r="P302"/>
  <c r="BK302"/>
  <c r="J302"/>
  <c r="BE302"/>
  <c r="BI301"/>
  <c r="BH301"/>
  <c r="BG301"/>
  <c r="BF301"/>
  <c r="T301"/>
  <c r="T300"/>
  <c r="R301"/>
  <c r="R300"/>
  <c r="P301"/>
  <c r="P300"/>
  <c r="BK301"/>
  <c r="BK300"/>
  <c r="J300"/>
  <c r="J301"/>
  <c r="BE301"/>
  <c r="J70"/>
  <c r="BI297"/>
  <c r="BH297"/>
  <c r="BG297"/>
  <c r="BF297"/>
  <c r="T297"/>
  <c r="T296"/>
  <c r="R297"/>
  <c r="R296"/>
  <c r="P297"/>
  <c r="P296"/>
  <c r="BK297"/>
  <c r="BK296"/>
  <c r="J296"/>
  <c r="J297"/>
  <c r="BE297"/>
  <c r="J69"/>
  <c r="BI294"/>
  <c r="BH294"/>
  <c r="BG294"/>
  <c r="BF294"/>
  <c r="T294"/>
  <c r="T293"/>
  <c r="R294"/>
  <c r="R293"/>
  <c r="P294"/>
  <c r="P293"/>
  <c r="BK294"/>
  <c r="BK293"/>
  <c r="J293"/>
  <c r="J294"/>
  <c r="BE294"/>
  <c r="J68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T289"/>
  <c r="R290"/>
  <c r="R289"/>
  <c r="P290"/>
  <c r="P289"/>
  <c r="BK290"/>
  <c r="BK289"/>
  <c r="J289"/>
  <c r="J290"/>
  <c r="BE290"/>
  <c r="J67"/>
  <c r="BI287"/>
  <c r="BH287"/>
  <c r="BG287"/>
  <c r="BF287"/>
  <c r="T287"/>
  <c r="R287"/>
  <c r="P287"/>
  <c r="BK287"/>
  <c r="J287"/>
  <c r="BE287"/>
  <c r="BI266"/>
  <c r="BH266"/>
  <c r="BG266"/>
  <c r="BF266"/>
  <c r="T266"/>
  <c r="T265"/>
  <c r="R266"/>
  <c r="R265"/>
  <c r="P266"/>
  <c r="P265"/>
  <c r="BK266"/>
  <c r="BK265"/>
  <c r="J265"/>
  <c r="J266"/>
  <c r="BE266"/>
  <c r="J66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1"/>
  <c r="BH241"/>
  <c r="BG241"/>
  <c r="BF241"/>
  <c r="T241"/>
  <c r="T240"/>
  <c r="R241"/>
  <c r="R240"/>
  <c r="P241"/>
  <c r="P240"/>
  <c r="BK241"/>
  <c r="BK240"/>
  <c r="J240"/>
  <c r="J241"/>
  <c r="BE241"/>
  <c r="J65"/>
  <c r="BI239"/>
  <c r="BH239"/>
  <c r="BG239"/>
  <c r="BF239"/>
  <c r="T239"/>
  <c r="T238"/>
  <c r="R239"/>
  <c r="R238"/>
  <c r="P239"/>
  <c r="P238"/>
  <c r="BK239"/>
  <c r="BK238"/>
  <c r="J238"/>
  <c r="J239"/>
  <c r="BE239"/>
  <c r="J64"/>
  <c r="BI234"/>
  <c r="BH234"/>
  <c r="BG234"/>
  <c r="BF234"/>
  <c r="T234"/>
  <c r="T233"/>
  <c r="R234"/>
  <c r="R233"/>
  <c r="P234"/>
  <c r="P233"/>
  <c r="BK234"/>
  <c r="BK233"/>
  <c r="J233"/>
  <c r="J234"/>
  <c r="BE234"/>
  <c r="J63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83"/>
  <c r="BH183"/>
  <c r="BG183"/>
  <c r="BF183"/>
  <c r="T183"/>
  <c r="R183"/>
  <c r="P183"/>
  <c r="BK183"/>
  <c r="J183"/>
  <c r="BE183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24"/>
  <c r="BH124"/>
  <c r="BG124"/>
  <c r="BF124"/>
  <c r="T124"/>
  <c r="R124"/>
  <c r="P124"/>
  <c r="BK124"/>
  <c r="J124"/>
  <c r="BE124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10"/>
  <c r="BH110"/>
  <c r="BG110"/>
  <c r="BF110"/>
  <c r="T110"/>
  <c r="T109"/>
  <c r="R110"/>
  <c r="R109"/>
  <c r="P110"/>
  <c r="P109"/>
  <c r="BK110"/>
  <c r="BK109"/>
  <c r="J109"/>
  <c r="J110"/>
  <c r="BE110"/>
  <c r="J62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F37"/>
  <c i="1" r="BD59"/>
  <c i="6" r="BH97"/>
  <c r="F36"/>
  <c i="1" r="BC59"/>
  <c i="6" r="BG97"/>
  <c r="F35"/>
  <c i="1" r="BB59"/>
  <c i="6" r="BF97"/>
  <c r="J34"/>
  <c i="1" r="AW59"/>
  <c i="6" r="F34"/>
  <c i="1" r="BA59"/>
  <c i="6" r="T97"/>
  <c r="T96"/>
  <c r="T95"/>
  <c r="T94"/>
  <c r="R97"/>
  <c r="R96"/>
  <c r="R95"/>
  <c r="R94"/>
  <c r="P97"/>
  <c r="P96"/>
  <c r="P95"/>
  <c r="P94"/>
  <c i="1" r="AU59"/>
  <c i="6" r="BK97"/>
  <c r="BK96"/>
  <c r="J96"/>
  <c r="BK95"/>
  <c r="J95"/>
  <c r="BK94"/>
  <c r="J94"/>
  <c r="J59"/>
  <c r="J30"/>
  <c i="1" r="AG59"/>
  <c i="6" r="J97"/>
  <c r="BE97"/>
  <c r="J33"/>
  <c i="1" r="AV59"/>
  <c i="6" r="F33"/>
  <c i="1" r="AZ59"/>
  <c i="6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5" r="J37"/>
  <c r="J36"/>
  <c i="1" r="AY58"/>
  <c i="5" r="J35"/>
  <c i="1" r="AX58"/>
  <c i="5" r="BI388"/>
  <c r="BH388"/>
  <c r="BG388"/>
  <c r="BF388"/>
  <c r="T388"/>
  <c r="R388"/>
  <c r="P388"/>
  <c r="BK388"/>
  <c r="J388"/>
  <c r="BE388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69"/>
  <c r="BH369"/>
  <c r="BG369"/>
  <c r="BF369"/>
  <c r="T369"/>
  <c r="R369"/>
  <c r="P369"/>
  <c r="BK369"/>
  <c r="J369"/>
  <c r="BE369"/>
  <c r="BI364"/>
  <c r="BH364"/>
  <c r="BG364"/>
  <c r="BF364"/>
  <c r="T364"/>
  <c r="R364"/>
  <c r="P364"/>
  <c r="BK364"/>
  <c r="J364"/>
  <c r="BE364"/>
  <c r="BI359"/>
  <c r="BH359"/>
  <c r="BG359"/>
  <c r="BF359"/>
  <c r="T359"/>
  <c r="R359"/>
  <c r="P359"/>
  <c r="BK359"/>
  <c r="J359"/>
  <c r="BE359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2"/>
  <c r="BH342"/>
  <c r="BG342"/>
  <c r="BF342"/>
  <c r="T342"/>
  <c r="T341"/>
  <c r="R342"/>
  <c r="R341"/>
  <c r="P342"/>
  <c r="P341"/>
  <c r="BK342"/>
  <c r="BK341"/>
  <c r="J341"/>
  <c r="J342"/>
  <c r="BE342"/>
  <c r="J72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299"/>
  <c r="BH299"/>
  <c r="BG299"/>
  <c r="BF299"/>
  <c r="T299"/>
  <c r="T298"/>
  <c r="R299"/>
  <c r="R298"/>
  <c r="P299"/>
  <c r="P298"/>
  <c r="BK299"/>
  <c r="BK298"/>
  <c r="J298"/>
  <c r="J299"/>
  <c r="BE299"/>
  <c r="J71"/>
  <c r="BI294"/>
  <c r="BH294"/>
  <c r="BG294"/>
  <c r="BF294"/>
  <c r="T294"/>
  <c r="R294"/>
  <c r="P294"/>
  <c r="BK294"/>
  <c r="J294"/>
  <c r="BE294"/>
  <c r="BI293"/>
  <c r="BH293"/>
  <c r="BG293"/>
  <c r="BF293"/>
  <c r="T293"/>
  <c r="T292"/>
  <c r="R293"/>
  <c r="R292"/>
  <c r="P293"/>
  <c r="P292"/>
  <c r="BK293"/>
  <c r="BK292"/>
  <c r="J292"/>
  <c r="J293"/>
  <c r="BE293"/>
  <c r="J70"/>
  <c r="BI289"/>
  <c r="BH289"/>
  <c r="BG289"/>
  <c r="BF289"/>
  <c r="T289"/>
  <c r="T288"/>
  <c r="R289"/>
  <c r="R288"/>
  <c r="P289"/>
  <c r="P288"/>
  <c r="BK289"/>
  <c r="BK288"/>
  <c r="J288"/>
  <c r="J289"/>
  <c r="BE289"/>
  <c r="J69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T275"/>
  <c r="R276"/>
  <c r="R275"/>
  <c r="P276"/>
  <c r="P275"/>
  <c r="BK276"/>
  <c r="BK275"/>
  <c r="J275"/>
  <c r="J276"/>
  <c r="BE276"/>
  <c r="J68"/>
  <c r="BI272"/>
  <c r="BH272"/>
  <c r="BG272"/>
  <c r="BF272"/>
  <c r="T272"/>
  <c r="R272"/>
  <c r="P272"/>
  <c r="BK272"/>
  <c r="J272"/>
  <c r="BE272"/>
  <c r="BI269"/>
  <c r="BH269"/>
  <c r="BG269"/>
  <c r="BF269"/>
  <c r="T269"/>
  <c r="T268"/>
  <c r="R269"/>
  <c r="R268"/>
  <c r="P269"/>
  <c r="P268"/>
  <c r="BK269"/>
  <c r="BK268"/>
  <c r="J268"/>
  <c r="J269"/>
  <c r="BE269"/>
  <c r="J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66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3"/>
  <c r="BH233"/>
  <c r="BG233"/>
  <c r="BF233"/>
  <c r="T233"/>
  <c r="T232"/>
  <c r="R233"/>
  <c r="R232"/>
  <c r="P233"/>
  <c r="P232"/>
  <c r="BK233"/>
  <c r="BK232"/>
  <c r="J232"/>
  <c r="J233"/>
  <c r="BE233"/>
  <c r="J65"/>
  <c r="BI231"/>
  <c r="BH231"/>
  <c r="BG231"/>
  <c r="BF231"/>
  <c r="T231"/>
  <c r="T230"/>
  <c r="R231"/>
  <c r="R230"/>
  <c r="P231"/>
  <c r="P230"/>
  <c r="BK231"/>
  <c r="BK230"/>
  <c r="J230"/>
  <c r="J231"/>
  <c r="BE231"/>
  <c r="J64"/>
  <c r="BI224"/>
  <c r="BH224"/>
  <c r="BG224"/>
  <c r="BF224"/>
  <c r="T224"/>
  <c r="T223"/>
  <c r="R224"/>
  <c r="R223"/>
  <c r="P224"/>
  <c r="P223"/>
  <c r="BK224"/>
  <c r="BK223"/>
  <c r="J223"/>
  <c r="J224"/>
  <c r="BE224"/>
  <c r="J63"/>
  <c r="BI221"/>
  <c r="BH221"/>
  <c r="BG221"/>
  <c r="BF221"/>
  <c r="T221"/>
  <c r="R221"/>
  <c r="P221"/>
  <c r="BK221"/>
  <c r="J221"/>
  <c r="BE221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78"/>
  <c r="BH178"/>
  <c r="BG178"/>
  <c r="BF178"/>
  <c r="T178"/>
  <c r="R178"/>
  <c r="P178"/>
  <c r="BK178"/>
  <c r="J178"/>
  <c r="BE178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F37"/>
  <c i="1" r="BD58"/>
  <c i="5" r="BH95"/>
  <c r="F36"/>
  <c i="1" r="BC58"/>
  <c i="5" r="BG95"/>
  <c r="F35"/>
  <c i="1" r="BB58"/>
  <c i="5" r="BF95"/>
  <c r="J34"/>
  <c i="1" r="AW58"/>
  <c i="5" r="F34"/>
  <c i="1" r="BA58"/>
  <c i="5" r="T95"/>
  <c r="T94"/>
  <c r="T93"/>
  <c r="T92"/>
  <c r="R95"/>
  <c r="R94"/>
  <c r="R93"/>
  <c r="R92"/>
  <c r="P95"/>
  <c r="P94"/>
  <c r="P93"/>
  <c r="P92"/>
  <c i="1" r="AU58"/>
  <c i="5" r="BK95"/>
  <c r="BK94"/>
  <c r="J94"/>
  <c r="BK93"/>
  <c r="J93"/>
  <c r="BK92"/>
  <c r="J92"/>
  <c r="J59"/>
  <c r="J30"/>
  <c i="1" r="AG58"/>
  <c i="5" r="J95"/>
  <c r="BE95"/>
  <c r="J33"/>
  <c i="1" r="AV58"/>
  <c i="5" r="F33"/>
  <c i="1" r="AZ58"/>
  <c i="5" r="J61"/>
  <c r="J60"/>
  <c r="J88"/>
  <c r="F88"/>
  <c r="F86"/>
  <c r="E84"/>
  <c r="J54"/>
  <c r="F54"/>
  <c r="F52"/>
  <c r="E50"/>
  <c r="J39"/>
  <c r="J24"/>
  <c r="E24"/>
  <c r="J89"/>
  <c r="J55"/>
  <c r="J23"/>
  <c r="J18"/>
  <c r="E18"/>
  <c r="F89"/>
  <c r="F55"/>
  <c r="J17"/>
  <c r="J12"/>
  <c r="J86"/>
  <c r="J52"/>
  <c r="E7"/>
  <c r="E82"/>
  <c r="E48"/>
  <c i="4" r="J37"/>
  <c r="J36"/>
  <c i="1" r="AY57"/>
  <c i="4" r="J35"/>
  <c i="1" r="AX57"/>
  <c i="4" r="BI434"/>
  <c r="BH434"/>
  <c r="BG434"/>
  <c r="BF434"/>
  <c r="T434"/>
  <c r="R434"/>
  <c r="P434"/>
  <c r="BK434"/>
  <c r="J434"/>
  <c r="BE434"/>
  <c r="BI427"/>
  <c r="BH427"/>
  <c r="BG427"/>
  <c r="BF427"/>
  <c r="T427"/>
  <c r="R427"/>
  <c r="P427"/>
  <c r="BK427"/>
  <c r="J427"/>
  <c r="BE427"/>
  <c r="BI423"/>
  <c r="BH423"/>
  <c r="BG423"/>
  <c r="BF423"/>
  <c r="T423"/>
  <c r="R423"/>
  <c r="P423"/>
  <c r="BK423"/>
  <c r="J423"/>
  <c r="BE423"/>
  <c r="BI415"/>
  <c r="BH415"/>
  <c r="BG415"/>
  <c r="BF415"/>
  <c r="T415"/>
  <c r="R415"/>
  <c r="P415"/>
  <c r="BK415"/>
  <c r="J415"/>
  <c r="BE415"/>
  <c r="BI410"/>
  <c r="BH410"/>
  <c r="BG410"/>
  <c r="BF410"/>
  <c r="T410"/>
  <c r="R410"/>
  <c r="P410"/>
  <c r="BK410"/>
  <c r="J410"/>
  <c r="BE410"/>
  <c r="BI405"/>
  <c r="BH405"/>
  <c r="BG405"/>
  <c r="BF405"/>
  <c r="T405"/>
  <c r="R405"/>
  <c r="P405"/>
  <c r="BK405"/>
  <c r="J405"/>
  <c r="BE405"/>
  <c r="BI400"/>
  <c r="BH400"/>
  <c r="BG400"/>
  <c r="BF400"/>
  <c r="T400"/>
  <c r="R400"/>
  <c r="P400"/>
  <c r="BK400"/>
  <c r="J400"/>
  <c r="BE400"/>
  <c r="BI395"/>
  <c r="BH395"/>
  <c r="BG395"/>
  <c r="BF395"/>
  <c r="T395"/>
  <c r="R395"/>
  <c r="P395"/>
  <c r="BK395"/>
  <c r="J395"/>
  <c r="BE395"/>
  <c r="BI388"/>
  <c r="BH388"/>
  <c r="BG388"/>
  <c r="BF388"/>
  <c r="T388"/>
  <c r="T387"/>
  <c r="R388"/>
  <c r="R387"/>
  <c r="P388"/>
  <c r="P387"/>
  <c r="BK388"/>
  <c r="BK387"/>
  <c r="J387"/>
  <c r="J388"/>
  <c r="BE388"/>
  <c r="J73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47"/>
  <c r="BH347"/>
  <c r="BG347"/>
  <c r="BF347"/>
  <c r="T347"/>
  <c r="R347"/>
  <c r="P347"/>
  <c r="BK347"/>
  <c r="J347"/>
  <c r="BE347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27"/>
  <c r="BH327"/>
  <c r="BG327"/>
  <c r="BF327"/>
  <c r="T327"/>
  <c r="T326"/>
  <c r="R327"/>
  <c r="R326"/>
  <c r="P327"/>
  <c r="P326"/>
  <c r="BK327"/>
  <c r="BK326"/>
  <c r="J326"/>
  <c r="J327"/>
  <c r="BE327"/>
  <c r="J72"/>
  <c r="BI323"/>
  <c r="BH323"/>
  <c r="BG323"/>
  <c r="BF323"/>
  <c r="T323"/>
  <c r="R323"/>
  <c r="P323"/>
  <c r="BK323"/>
  <c r="J323"/>
  <c r="BE323"/>
  <c r="BI322"/>
  <c r="BH322"/>
  <c r="BG322"/>
  <c r="BF322"/>
  <c r="T322"/>
  <c r="T321"/>
  <c r="R322"/>
  <c r="R321"/>
  <c r="P322"/>
  <c r="P321"/>
  <c r="BK322"/>
  <c r="BK321"/>
  <c r="J321"/>
  <c r="J322"/>
  <c r="BE322"/>
  <c r="J71"/>
  <c r="BI318"/>
  <c r="BH318"/>
  <c r="BG318"/>
  <c r="BF318"/>
  <c r="T318"/>
  <c r="T317"/>
  <c r="R318"/>
  <c r="R317"/>
  <c r="P318"/>
  <c r="P317"/>
  <c r="BK318"/>
  <c r="BK317"/>
  <c r="J317"/>
  <c r="J318"/>
  <c r="BE318"/>
  <c r="J70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T301"/>
  <c r="R302"/>
  <c r="R301"/>
  <c r="P302"/>
  <c r="P301"/>
  <c r="BK302"/>
  <c r="BK301"/>
  <c r="J301"/>
  <c r="J302"/>
  <c r="BE302"/>
  <c r="J69"/>
  <c r="BI298"/>
  <c r="BH298"/>
  <c r="BG298"/>
  <c r="BF298"/>
  <c r="T298"/>
  <c r="T297"/>
  <c r="R298"/>
  <c r="R297"/>
  <c r="P298"/>
  <c r="P297"/>
  <c r="BK298"/>
  <c r="BK297"/>
  <c r="J297"/>
  <c r="J298"/>
  <c r="BE298"/>
  <c r="J68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T290"/>
  <c r="R291"/>
  <c r="R290"/>
  <c r="P291"/>
  <c r="P290"/>
  <c r="BK291"/>
  <c r="BK290"/>
  <c r="J290"/>
  <c r="J291"/>
  <c r="BE291"/>
  <c r="J67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79"/>
  <c r="BH279"/>
  <c r="BG279"/>
  <c r="BF279"/>
  <c r="T279"/>
  <c r="T278"/>
  <c r="R279"/>
  <c r="R278"/>
  <c r="P279"/>
  <c r="P278"/>
  <c r="BK279"/>
  <c r="BK278"/>
  <c r="J278"/>
  <c r="J279"/>
  <c r="BE279"/>
  <c r="J66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T258"/>
  <c r="R259"/>
  <c r="R258"/>
  <c r="P259"/>
  <c r="P258"/>
  <c r="BK259"/>
  <c r="BK258"/>
  <c r="J258"/>
  <c r="J259"/>
  <c r="BE259"/>
  <c r="J65"/>
  <c r="BI257"/>
  <c r="BH257"/>
  <c r="BG257"/>
  <c r="BF257"/>
  <c r="T257"/>
  <c r="T256"/>
  <c r="R257"/>
  <c r="R256"/>
  <c r="P257"/>
  <c r="P256"/>
  <c r="BK257"/>
  <c r="BK256"/>
  <c r="J256"/>
  <c r="J257"/>
  <c r="BE257"/>
  <c r="J64"/>
  <c r="BI251"/>
  <c r="BH251"/>
  <c r="BG251"/>
  <c r="BF251"/>
  <c r="T251"/>
  <c r="T250"/>
  <c r="R251"/>
  <c r="R250"/>
  <c r="P251"/>
  <c r="P250"/>
  <c r="BK251"/>
  <c r="BK250"/>
  <c r="J250"/>
  <c r="J251"/>
  <c r="BE251"/>
  <c r="J63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4"/>
  <c r="BH234"/>
  <c r="BG234"/>
  <c r="BF234"/>
  <c r="T234"/>
  <c r="R234"/>
  <c r="P234"/>
  <c r="BK234"/>
  <c r="J234"/>
  <c r="BE234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0"/>
  <c r="BH200"/>
  <c r="BG200"/>
  <c r="BF200"/>
  <c r="T200"/>
  <c r="R200"/>
  <c r="P200"/>
  <c r="BK200"/>
  <c r="J200"/>
  <c r="BE200"/>
  <c r="BI192"/>
  <c r="BH192"/>
  <c r="BG192"/>
  <c r="BF192"/>
  <c r="T192"/>
  <c r="R192"/>
  <c r="P192"/>
  <c r="BK192"/>
  <c r="J192"/>
  <c r="BE192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T108"/>
  <c r="R109"/>
  <c r="R108"/>
  <c r="P109"/>
  <c r="P108"/>
  <c r="BK109"/>
  <c r="BK108"/>
  <c r="J108"/>
  <c r="J109"/>
  <c r="BE109"/>
  <c r="J62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37"/>
  <c i="1" r="BD57"/>
  <c i="4" r="BH96"/>
  <c r="F36"/>
  <c i="1" r="BC57"/>
  <c i="4" r="BG96"/>
  <c r="F35"/>
  <c i="1" r="BB57"/>
  <c i="4" r="BF96"/>
  <c r="J34"/>
  <c i="1" r="AW57"/>
  <c i="4" r="F34"/>
  <c i="1" r="BA57"/>
  <c i="4" r="T96"/>
  <c r="T95"/>
  <c r="T94"/>
  <c r="T93"/>
  <c r="R96"/>
  <c r="R95"/>
  <c r="R94"/>
  <c r="R93"/>
  <c r="P96"/>
  <c r="P95"/>
  <c r="P94"/>
  <c r="P93"/>
  <c i="1" r="AU57"/>
  <c i="4" r="BK96"/>
  <c r="BK95"/>
  <c r="J95"/>
  <c r="BK94"/>
  <c r="J94"/>
  <c r="BK93"/>
  <c r="J93"/>
  <c r="J59"/>
  <c r="J30"/>
  <c i="1" r="AG57"/>
  <c i="4" r="J96"/>
  <c r="BE96"/>
  <c r="J33"/>
  <c i="1" r="AV57"/>
  <c i="4" r="F33"/>
  <c i="1" r="AZ57"/>
  <c i="4" r="J61"/>
  <c r="J60"/>
  <c r="J89"/>
  <c r="F89"/>
  <c r="F87"/>
  <c r="E85"/>
  <c r="J54"/>
  <c r="F54"/>
  <c r="F52"/>
  <c r="E50"/>
  <c r="J39"/>
  <c r="J24"/>
  <c r="E24"/>
  <c r="J90"/>
  <c r="J55"/>
  <c r="J23"/>
  <c r="J18"/>
  <c r="E18"/>
  <c r="F90"/>
  <c r="F55"/>
  <c r="J17"/>
  <c r="J12"/>
  <c r="J87"/>
  <c r="J52"/>
  <c r="E7"/>
  <c r="E83"/>
  <c r="E48"/>
  <c i="3" r="J37"/>
  <c r="J36"/>
  <c i="1" r="AY56"/>
  <c i="3" r="J35"/>
  <c i="1" r="AX56"/>
  <c i="3" r="BI335"/>
  <c r="BH335"/>
  <c r="BG335"/>
  <c r="BF335"/>
  <c r="T335"/>
  <c r="T334"/>
  <c r="R335"/>
  <c r="R334"/>
  <c r="P335"/>
  <c r="P334"/>
  <c r="BK335"/>
  <c r="BK334"/>
  <c r="J334"/>
  <c r="J335"/>
  <c r="BE335"/>
  <c r="J72"/>
  <c r="BI331"/>
  <c r="BH331"/>
  <c r="BG331"/>
  <c r="BF331"/>
  <c r="T331"/>
  <c r="R331"/>
  <c r="P331"/>
  <c r="BK331"/>
  <c r="J331"/>
  <c r="BE331"/>
  <c r="BI330"/>
  <c r="BH330"/>
  <c r="BG330"/>
  <c r="BF330"/>
  <c r="T330"/>
  <c r="T329"/>
  <c r="R330"/>
  <c r="R329"/>
  <c r="P330"/>
  <c r="P329"/>
  <c r="BK330"/>
  <c r="BK329"/>
  <c r="J329"/>
  <c r="J330"/>
  <c r="BE330"/>
  <c r="J71"/>
  <c r="BI326"/>
  <c r="BH326"/>
  <c r="BG326"/>
  <c r="BF326"/>
  <c r="T326"/>
  <c r="T325"/>
  <c r="R326"/>
  <c r="R325"/>
  <c r="P326"/>
  <c r="P325"/>
  <c r="BK326"/>
  <c r="BK325"/>
  <c r="J325"/>
  <c r="J326"/>
  <c r="BE326"/>
  <c r="J70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04"/>
  <c r="BH304"/>
  <c r="BG304"/>
  <c r="BF304"/>
  <c r="T304"/>
  <c r="R304"/>
  <c r="P304"/>
  <c r="BK304"/>
  <c r="J304"/>
  <c r="BE304"/>
  <c r="BI301"/>
  <c r="BH301"/>
  <c r="BG301"/>
  <c r="BF301"/>
  <c r="T301"/>
  <c r="T300"/>
  <c r="R301"/>
  <c r="R300"/>
  <c r="P301"/>
  <c r="P300"/>
  <c r="BK301"/>
  <c r="BK300"/>
  <c r="J300"/>
  <c r="J301"/>
  <c r="BE301"/>
  <c r="J69"/>
  <c r="BI297"/>
  <c r="BH297"/>
  <c r="BG297"/>
  <c r="BF297"/>
  <c r="T297"/>
  <c r="R297"/>
  <c r="P297"/>
  <c r="BK297"/>
  <c r="J297"/>
  <c r="BE297"/>
  <c r="BI294"/>
  <c r="BH294"/>
  <c r="BG294"/>
  <c r="BF294"/>
  <c r="T294"/>
  <c r="T293"/>
  <c r="R294"/>
  <c r="R293"/>
  <c r="P294"/>
  <c r="P293"/>
  <c r="BK294"/>
  <c r="BK293"/>
  <c r="J293"/>
  <c r="J294"/>
  <c r="BE294"/>
  <c r="J68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T286"/>
  <c r="R287"/>
  <c r="R286"/>
  <c r="P287"/>
  <c r="P286"/>
  <c r="BK287"/>
  <c r="BK286"/>
  <c r="J286"/>
  <c r="J287"/>
  <c r="BE287"/>
  <c r="J67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6"/>
  <c r="BH276"/>
  <c r="BG276"/>
  <c r="BF276"/>
  <c r="T276"/>
  <c r="T275"/>
  <c r="R276"/>
  <c r="R275"/>
  <c r="P276"/>
  <c r="P275"/>
  <c r="BK276"/>
  <c r="BK275"/>
  <c r="J275"/>
  <c r="J276"/>
  <c r="BE276"/>
  <c r="J66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T251"/>
  <c r="R252"/>
  <c r="R251"/>
  <c r="P252"/>
  <c r="P251"/>
  <c r="BK252"/>
  <c r="BK251"/>
  <c r="J251"/>
  <c r="J252"/>
  <c r="BE252"/>
  <c r="J65"/>
  <c r="BI250"/>
  <c r="BH250"/>
  <c r="BG250"/>
  <c r="BF250"/>
  <c r="T250"/>
  <c r="T249"/>
  <c r="R250"/>
  <c r="R249"/>
  <c r="P250"/>
  <c r="P249"/>
  <c r="BK250"/>
  <c r="BK249"/>
  <c r="J249"/>
  <c r="J250"/>
  <c r="BE250"/>
  <c r="J64"/>
  <c r="BI243"/>
  <c r="BH243"/>
  <c r="BG243"/>
  <c r="BF243"/>
  <c r="T243"/>
  <c r="T242"/>
  <c r="R243"/>
  <c r="R242"/>
  <c r="P243"/>
  <c r="P242"/>
  <c r="BK243"/>
  <c r="BK242"/>
  <c r="J242"/>
  <c r="J243"/>
  <c r="BE243"/>
  <c r="J63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21"/>
  <c r="BH121"/>
  <c r="BG121"/>
  <c r="BF121"/>
  <c r="T121"/>
  <c r="R121"/>
  <c r="P121"/>
  <c r="BK121"/>
  <c r="J121"/>
  <c r="BE121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F37"/>
  <c i="1" r="BD56"/>
  <c i="3" r="BH95"/>
  <c r="F36"/>
  <c i="1" r="BC56"/>
  <c i="3" r="BG95"/>
  <c r="F35"/>
  <c i="1" r="BB56"/>
  <c i="3" r="BF95"/>
  <c r="J34"/>
  <c i="1" r="AW56"/>
  <c i="3" r="F34"/>
  <c i="1" r="BA56"/>
  <c i="3" r="T95"/>
  <c r="T94"/>
  <c r="T93"/>
  <c r="T92"/>
  <c r="R95"/>
  <c r="R94"/>
  <c r="R93"/>
  <c r="R92"/>
  <c r="P95"/>
  <c r="P94"/>
  <c r="P93"/>
  <c r="P92"/>
  <c i="1" r="AU56"/>
  <c i="3" r="BK95"/>
  <c r="BK94"/>
  <c r="J94"/>
  <c r="BK93"/>
  <c r="J93"/>
  <c r="BK92"/>
  <c r="J92"/>
  <c r="J59"/>
  <c r="J30"/>
  <c i="1" r="AG56"/>
  <c i="3" r="J95"/>
  <c r="BE95"/>
  <c r="J33"/>
  <c i="1" r="AV56"/>
  <c i="3" r="F33"/>
  <c i="1" r="AZ56"/>
  <c i="3" r="J61"/>
  <c r="J60"/>
  <c r="J88"/>
  <c r="F88"/>
  <c r="F86"/>
  <c r="E84"/>
  <c r="J54"/>
  <c r="F54"/>
  <c r="F52"/>
  <c r="E50"/>
  <c r="J39"/>
  <c r="J24"/>
  <c r="E24"/>
  <c r="J89"/>
  <c r="J55"/>
  <c r="J23"/>
  <c r="J18"/>
  <c r="E18"/>
  <c r="F89"/>
  <c r="F55"/>
  <c r="J17"/>
  <c r="J12"/>
  <c r="J86"/>
  <c r="J52"/>
  <c r="E7"/>
  <c r="E82"/>
  <c r="E48"/>
  <c i="2" r="J37"/>
  <c r="J36"/>
  <c i="1" r="AY55"/>
  <c i="2" r="J35"/>
  <c i="1" r="AX55"/>
  <c i="2" r="BI484"/>
  <c r="BH484"/>
  <c r="BG484"/>
  <c r="BF484"/>
  <c r="T484"/>
  <c r="R484"/>
  <c r="P484"/>
  <c r="BK484"/>
  <c r="J484"/>
  <c r="BE484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/>
  <c r="BI465"/>
  <c r="BH465"/>
  <c r="BG465"/>
  <c r="BF465"/>
  <c r="T465"/>
  <c r="R465"/>
  <c r="P465"/>
  <c r="BK465"/>
  <c r="J465"/>
  <c r="BE465"/>
  <c r="BI460"/>
  <c r="BH460"/>
  <c r="BG460"/>
  <c r="BF460"/>
  <c r="T460"/>
  <c r="R460"/>
  <c r="P460"/>
  <c r="BK460"/>
  <c r="J460"/>
  <c r="BE460"/>
  <c r="BI455"/>
  <c r="BH455"/>
  <c r="BG455"/>
  <c r="BF455"/>
  <c r="T455"/>
  <c r="R455"/>
  <c r="P455"/>
  <c r="BK455"/>
  <c r="J455"/>
  <c r="BE455"/>
  <c r="BI450"/>
  <c r="BH450"/>
  <c r="BG450"/>
  <c r="BF450"/>
  <c r="T450"/>
  <c r="R450"/>
  <c r="P450"/>
  <c r="BK450"/>
  <c r="J450"/>
  <c r="BE450"/>
  <c r="BI445"/>
  <c r="BH445"/>
  <c r="BG445"/>
  <c r="BF445"/>
  <c r="T445"/>
  <c r="R445"/>
  <c r="P445"/>
  <c r="BK445"/>
  <c r="J445"/>
  <c r="BE445"/>
  <c r="BI438"/>
  <c r="BH438"/>
  <c r="BG438"/>
  <c r="BF438"/>
  <c r="T438"/>
  <c r="T437"/>
  <c r="R438"/>
  <c r="R437"/>
  <c r="P438"/>
  <c r="P437"/>
  <c r="BK438"/>
  <c r="BK437"/>
  <c r="J437"/>
  <c r="J438"/>
  <c r="BE438"/>
  <c r="J72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6"/>
  <c r="BH426"/>
  <c r="BG426"/>
  <c r="BF426"/>
  <c r="T426"/>
  <c r="R426"/>
  <c r="P426"/>
  <c r="BK426"/>
  <c r="J426"/>
  <c r="BE426"/>
  <c r="BI423"/>
  <c r="BH423"/>
  <c r="BG423"/>
  <c r="BF423"/>
  <c r="T423"/>
  <c r="R423"/>
  <c r="P423"/>
  <c r="BK423"/>
  <c r="J423"/>
  <c r="BE423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399"/>
  <c r="BH399"/>
  <c r="BG399"/>
  <c r="BF399"/>
  <c r="T399"/>
  <c r="R399"/>
  <c r="P399"/>
  <c r="BK399"/>
  <c r="J399"/>
  <c r="BE399"/>
  <c r="BI395"/>
  <c r="BH395"/>
  <c r="BG395"/>
  <c r="BF395"/>
  <c r="T395"/>
  <c r="R395"/>
  <c r="P395"/>
  <c r="BK395"/>
  <c r="J395"/>
  <c r="BE395"/>
  <c r="BI390"/>
  <c r="BH390"/>
  <c r="BG390"/>
  <c r="BF390"/>
  <c r="T390"/>
  <c r="R390"/>
  <c r="P390"/>
  <c r="BK390"/>
  <c r="J390"/>
  <c r="BE390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75"/>
  <c r="BH375"/>
  <c r="BG375"/>
  <c r="BF375"/>
  <c r="T375"/>
  <c r="T374"/>
  <c r="R375"/>
  <c r="R374"/>
  <c r="P375"/>
  <c r="P374"/>
  <c r="BK375"/>
  <c r="BK374"/>
  <c r="J374"/>
  <c r="J375"/>
  <c r="BE375"/>
  <c r="J71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60"/>
  <c r="BH360"/>
  <c r="BG360"/>
  <c r="BF360"/>
  <c r="T360"/>
  <c r="T359"/>
  <c r="R360"/>
  <c r="R359"/>
  <c r="P360"/>
  <c r="P359"/>
  <c r="BK360"/>
  <c r="BK359"/>
  <c r="J359"/>
  <c r="J360"/>
  <c r="BE360"/>
  <c r="J70"/>
  <c r="BI356"/>
  <c r="BH356"/>
  <c r="BG356"/>
  <c r="BF356"/>
  <c r="T356"/>
  <c r="T355"/>
  <c r="R356"/>
  <c r="R355"/>
  <c r="P356"/>
  <c r="P355"/>
  <c r="BK356"/>
  <c r="BK355"/>
  <c r="J355"/>
  <c r="J356"/>
  <c r="BE356"/>
  <c r="J69"/>
  <c r="BI353"/>
  <c r="BH353"/>
  <c r="BG353"/>
  <c r="BF353"/>
  <c r="T353"/>
  <c r="R353"/>
  <c r="P353"/>
  <c r="BK353"/>
  <c r="J353"/>
  <c r="BE353"/>
  <c r="BI350"/>
  <c r="BH350"/>
  <c r="BG350"/>
  <c r="BF350"/>
  <c r="T350"/>
  <c r="T349"/>
  <c r="R350"/>
  <c r="R349"/>
  <c r="P350"/>
  <c r="P349"/>
  <c r="BK350"/>
  <c r="BK349"/>
  <c r="J349"/>
  <c r="J350"/>
  <c r="BE350"/>
  <c r="J68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T338"/>
  <c r="R339"/>
  <c r="R338"/>
  <c r="P339"/>
  <c r="P338"/>
  <c r="BK339"/>
  <c r="BK338"/>
  <c r="J338"/>
  <c r="J339"/>
  <c r="BE339"/>
  <c r="J67"/>
  <c r="BI336"/>
  <c r="BH336"/>
  <c r="BG336"/>
  <c r="BF336"/>
  <c r="T336"/>
  <c r="R336"/>
  <c r="P336"/>
  <c r="BK336"/>
  <c r="J336"/>
  <c r="BE336"/>
  <c r="BI320"/>
  <c r="BH320"/>
  <c r="BG320"/>
  <c r="BF320"/>
  <c r="T320"/>
  <c r="T319"/>
  <c r="R320"/>
  <c r="R319"/>
  <c r="P320"/>
  <c r="P319"/>
  <c r="BK320"/>
  <c r="BK319"/>
  <c r="J319"/>
  <c r="J320"/>
  <c r="BE320"/>
  <c r="J66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4"/>
  <c r="BH294"/>
  <c r="BG294"/>
  <c r="BF294"/>
  <c r="T294"/>
  <c r="T293"/>
  <c r="R294"/>
  <c r="R293"/>
  <c r="P294"/>
  <c r="P293"/>
  <c r="BK294"/>
  <c r="BK293"/>
  <c r="J293"/>
  <c r="J294"/>
  <c r="BE294"/>
  <c r="J65"/>
  <c r="BI292"/>
  <c r="BH292"/>
  <c r="BG292"/>
  <c r="BF292"/>
  <c r="T292"/>
  <c r="T291"/>
  <c r="R292"/>
  <c r="R291"/>
  <c r="P292"/>
  <c r="P291"/>
  <c r="BK292"/>
  <c r="BK291"/>
  <c r="J291"/>
  <c r="J292"/>
  <c r="BE292"/>
  <c r="J64"/>
  <c r="BI287"/>
  <c r="BH287"/>
  <c r="BG287"/>
  <c r="BF287"/>
  <c r="T287"/>
  <c r="R287"/>
  <c r="P287"/>
  <c r="BK287"/>
  <c r="J287"/>
  <c r="BE287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69"/>
  <c r="BH269"/>
  <c r="BG269"/>
  <c r="BF269"/>
  <c r="T269"/>
  <c r="T268"/>
  <c r="R269"/>
  <c r="R268"/>
  <c r="P269"/>
  <c r="P268"/>
  <c r="BK269"/>
  <c r="BK268"/>
  <c r="J268"/>
  <c r="J269"/>
  <c r="BE269"/>
  <c r="J63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3"/>
  <c r="BH223"/>
  <c r="BG223"/>
  <c r="BF223"/>
  <c r="T223"/>
  <c r="R223"/>
  <c r="P223"/>
  <c r="BK223"/>
  <c r="J223"/>
  <c r="BE223"/>
  <c r="BI214"/>
  <c r="BH214"/>
  <c r="BG214"/>
  <c r="BF214"/>
  <c r="T214"/>
  <c r="R214"/>
  <c r="P214"/>
  <c r="BK214"/>
  <c r="J214"/>
  <c r="BE214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F37"/>
  <c i="1" r="BD55"/>
  <c i="2" r="BH95"/>
  <c r="F36"/>
  <c i="1" r="BC55"/>
  <c i="2" r="BG95"/>
  <c r="F35"/>
  <c i="1" r="BB55"/>
  <c i="2" r="BF95"/>
  <c r="J34"/>
  <c i="1" r="AW55"/>
  <c i="2" r="F34"/>
  <c i="1" r="BA55"/>
  <c i="2" r="T95"/>
  <c r="T94"/>
  <c r="T93"/>
  <c r="T92"/>
  <c r="R95"/>
  <c r="R94"/>
  <c r="R93"/>
  <c r="R92"/>
  <c r="P95"/>
  <c r="P94"/>
  <c r="P93"/>
  <c r="P92"/>
  <c i="1" r="AU55"/>
  <c i="2" r="BK95"/>
  <c r="BK94"/>
  <c r="J94"/>
  <c r="BK93"/>
  <c r="J93"/>
  <c r="BK92"/>
  <c r="J92"/>
  <c r="J59"/>
  <c r="J30"/>
  <c i="1" r="AG55"/>
  <c i="2" r="J95"/>
  <c r="BE95"/>
  <c r="J33"/>
  <c i="1" r="AV55"/>
  <c i="2" r="F33"/>
  <c i="1" r="AZ55"/>
  <c i="2" r="J61"/>
  <c r="J60"/>
  <c r="J88"/>
  <c r="F88"/>
  <c r="F86"/>
  <c r="E84"/>
  <c r="J54"/>
  <c r="F54"/>
  <c r="F52"/>
  <c r="E50"/>
  <c r="J39"/>
  <c r="J24"/>
  <c r="E24"/>
  <c r="J89"/>
  <c r="J55"/>
  <c r="J23"/>
  <c r="J18"/>
  <c r="E18"/>
  <c r="F89"/>
  <c r="F55"/>
  <c r="J17"/>
  <c r="J12"/>
  <c r="J86"/>
  <c r="J52"/>
  <c r="E7"/>
  <c r="E8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<sst xmlns="http://schemas.openxmlformats.org/spreadsheetml/2006/main">
  <si>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</si>
  <si>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</si>
  <si>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</si>
  <si>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</si>
  <si>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</si>
  <si>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{aca3487f-4061-4b51-a511-10e26a88ba43}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</si>
  <si>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</si>
  <si>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</si>
  <si>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</si>
  <si>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</si>
  <si>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</si>
  <si>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</si>
  <si>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</si>
  <si>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</si>
  <si>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</si>
  <si>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SKRI1581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</si>
  <si>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</si>
  <si>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</si>
  <si>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Tišnov, ul.Na Mlékárně - rekonstrukce a doplnění kanalizace</t>
  </si>
  <si>
    <t>KSO:</t>
  </si>
  <si>
    <t>CC-CZ:</t>
  </si>
  <si>
    <t>Místo:</t>
  </si>
  <si>
    <t>Tišnov</t>
  </si>
  <si>
    <t>Datum:</t>
  </si>
  <si>
    <t>12. 6. 2019</t>
  </si>
  <si>
    <t>Zadavatel:</t>
  </si>
  <si>
    <t>IČ:</t>
  </si>
  <si>
    <t>0,1</t>
  </si>
  <si>
    <t>Město Tišnov</t>
  </si>
  <si>
    <t>DIČ:</t>
  </si>
  <si>
    <t>Uchazeč:</t>
  </si>
  <si>
    <t>Vyplň údaj</t>
  </si>
  <si>
    <t>Projektant:</t>
  </si>
  <si>
    <t>Marcela Skříčková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</si>
  <si>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</si>
  <si>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</si>
  <si>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</si>
  <si>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</si>
  <si>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</si>
  <si>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</si>
  <si>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</si>
  <si>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</si>
  <si>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</si>
  <si>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</si>
  <si>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</si>
  <si>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</si>
  <si>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</si>
  <si>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</si>
  <si>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</si>
  <si>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</si>
  <si>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</si>
  <si>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</si>
  <si>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</si>
  <si>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</si>
  <si>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</si>
  <si>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</si>
  <si>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</si>
  <si>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</si>
  <si>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</si>
  <si>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</si>
  <si>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</si>
  <si>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</si>
  <si>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</si>
  <si>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</si>
  <si>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</si>
  <si>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</si>
  <si>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</si>
  <si>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</si>
  <si>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</si>
  <si>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</si>
  <si>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</si>
  <si>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</si>
  <si>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</si>
  <si>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</si>
  <si>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</si>
  <si>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</si>
  <si>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</si>
  <si>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</si>
  <si>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SO-01.1</t>
  </si>
  <si>
    <t>Kanalizační stoka ML</t>
  </si>
  <si>
    <t>ING</t>
  </si>
  <si>
    <t>1</t>
  </si>
  <si>
    <t>{a9172268-43c8-4eea-ac69-14b287ef118d}</t>
  </si>
  <si>
    <t>827 29</t>
  </si>
  <si>
    <t>2</t>
  </si>
  <si>
    <t>SO-01.2</t>
  </si>
  <si>
    <t>Kanalizační přípojka č.p.255, č.p.795</t>
  </si>
  <si>
    <t>{0771f0ae-77f6-4f5c-91dd-2f40f4a50433}</t>
  </si>
  <si>
    <t>SO-01.3</t>
  </si>
  <si>
    <t>Kanalizační přípojka č.p.793</t>
  </si>
  <si>
    <t>{b3bf2048-9325-49f5-8ec5-9d13786b8a6f}</t>
  </si>
  <si>
    <t>SO-01.4</t>
  </si>
  <si>
    <t>Kanalizační přípojky č.p.242, č.p.379</t>
  </si>
  <si>
    <t>{980cc1d3-860d-4fbd-b142-c5399f6401cd}</t>
  </si>
  <si>
    <t>SO-02</t>
  </si>
  <si>
    <t>Čerpací stanice, výtlak odpadních vod, oplocení</t>
  </si>
  <si>
    <t>{6ba0bde8-1b84-4656-915d-b6704c1afb63}</t>
  </si>
  <si>
    <t>KRYCÍ LIST SOUPISU PRACÍ</t>
  </si>
  <si>
    <t>Objekt:</t>
  </si>
  <si>
    <t>SO-01.1 - Kanalizační stoka ML</t>
  </si>
  <si>
    <t>2223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</si>
  <si>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</si>
  <si>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</si>
  <si>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</si>
  <si>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</si>
  <si>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</si>
  <si>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0P - Poznámky</t>
  </si>
  <si>
    <t xml:space="preserve">    1 - Zemní práce</t>
  </si>
  <si>
    <t xml:space="preserve">    4 - Vodorovné konstrukce</t>
  </si>
  <si>
    <t xml:space="preserve">    8 - Trubní vedení</t>
  </si>
  <si>
    <t xml:space="preserve">      8.1 - Montáž, osazení, drobné materiály</t>
  </si>
  <si>
    <t xml:space="preserve">      8.2 - Šachtové objekty</t>
  </si>
  <si>
    <t xml:space="preserve">      8.3 - Armatury a tvarovky</t>
  </si>
  <si>
    <t xml:space="preserve">      8.4 - Trubní materiál</t>
  </si>
  <si>
    <t xml:space="preserve">    99 - Přesun hmot</t>
  </si>
  <si>
    <t xml:space="preserve">    Ostatní - Ostatní</t>
  </si>
  <si>
    <t xml:space="preserve">    K - Komunikace</t>
  </si>
  <si>
    <t xml:space="preserve">    KB - Komunikace -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</si>
  <si>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</si>
  <si>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</si>
  <si>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</si>
  <si>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</si>
  <si>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</si>
  <si>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</si>
  <si>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</si>
  <si>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</si>
  <si>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</si>
  <si>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</si>
  <si>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</si>
  <si>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</si>
  <si>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</si>
  <si>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</si>
  <si>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</si>
  <si>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</si>
  <si>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0P</t>
  </si>
  <si>
    <t>Poznámky</t>
  </si>
  <si>
    <t>K</t>
  </si>
  <si>
    <t>01</t>
  </si>
  <si>
    <t>Poznámka 1</t>
  </si>
  <si>
    <t>4</t>
  </si>
  <si>
    <t>-237036310</t>
  </si>
  <si>
    <t>PP</t>
  </si>
  <si>
    <t>Jednoznačné vymezení druhu a kvality prací, dodávky nebo služby je uvedeno ve Společných údajích PD v kap.Normy a hlavní související předpisy.Jednoznačné vymezení druhu a kvality prací, dodávky nebo služby je uvedeno ve Společných údajích PD v kap.Normy a hlavní související předpisy.</t>
  </si>
  <si>
    <t>02</t>
  </si>
  <si>
    <t>Poznámka 2</t>
  </si>
  <si>
    <t>2022322126</t>
  </si>
  <si>
    <t>Na své náklady a vhodným způsobem provede zhotovitel taková opatření ve formě dočasných konstrukcí, montáží lešení, pažení, podepření, štětování, hrazení, nakládání s vodou, konstrukcí můstků a dalších prací, které mohou být nezbytné	
a požadované pro bezpečné a účinné provádění a konstrukci díla všech pomocných prací.</t>
  </si>
  <si>
    <t>3</t>
  </si>
  <si>
    <t>03</t>
  </si>
  <si>
    <t>Poznámka 3</t>
  </si>
  <si>
    <t>-1622769218</t>
  </si>
  <si>
    <t>Všechny typy křížení sítí, komunikací a vodních toků zahrnují zemní práce, pažení, zhotovení křížení, všechny dočasné práce (přehrázky, zajištění vedení apod.), naložení a odvoz odpadu a všechny ostatní úkony a dodávky zabezpečující kompletní zhotovení křížení. Má se za to, že zhotovitel zahrne do svojí nabídkové ceny všechny uvedené práce a dodávky.</t>
  </si>
  <si>
    <t>04</t>
  </si>
  <si>
    <t>Poznámka 4</t>
  </si>
  <si>
    <t>1168075361</t>
  </si>
  <si>
    <t>Součástí nabídkové ceny zhotovitele mají být zahrnuty i práce provozovatele stávajících inženýrských sítí, které nastanou při vytýčení, předání, převzetí díla, apod.(např.nečekané kolize).</t>
  </si>
  <si>
    <t>5</t>
  </si>
  <si>
    <t>05</t>
  </si>
  <si>
    <t>Poznámka 5</t>
  </si>
  <si>
    <t>-1749867938</t>
  </si>
  <si>
    <t>Zhotovitel zakalkuluje ztratné u dodávky materiálů do jednotkových cen stavebních prací.</t>
  </si>
  <si>
    <t>6</t>
  </si>
  <si>
    <t>06</t>
  </si>
  <si>
    <t>Poznámka 6</t>
  </si>
  <si>
    <t>1073684624</t>
  </si>
  <si>
    <t>Zhotovitel zakalkuluje do položek za provedení tlakových zkoušek, propláchnutí a desinfekci potrubí i vodu odebranou pro tyto účely z vodovodní sítě.</t>
  </si>
  <si>
    <t>Zemní práce</t>
  </si>
  <si>
    <t>7</t>
  </si>
  <si>
    <t>115101201</t>
  </si>
  <si>
    <t>Čerpání vody na dopravní výšku do 10 m průměrný přítok do 500 l/min</t>
  </si>
  <si>
    <t>hod</t>
  </si>
  <si>
    <t>CS ÚRS 2019 01</t>
  </si>
  <si>
    <t>-156710059</t>
  </si>
  <si>
    <t>Čerpání vody na dopravní výšku do 10 m s uvažovaným průměrným přítokem do 500 l/min</t>
  </si>
  <si>
    <t>PSC</t>
  </si>
  <si>
    <t xml:space="preserve">Poznámka k souboru cen:_x000d_
1. Ceny jsou určeny pro čerpání ve dne, v noci, v pracovní dny i ve dnech pracovního klidu._x000d_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 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 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</si>
  <si>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VV</t>
  </si>
  <si>
    <t>"(bude upřesněno dle skutečnosti)" 30*8</t>
  </si>
  <si>
    <t>8</t>
  </si>
  <si>
    <t>115101301</t>
  </si>
  <si>
    <t>Pohotovost čerpací soupravy pro dopravní výšku do 10 m přítok do 500 l/min</t>
  </si>
  <si>
    <t>den</t>
  </si>
  <si>
    <t>1709978968</t>
  </si>
  <si>
    <t>Pohotovost záložní čerpací soupravy pro dopravní výšku do 10 m s uvažovaným průměrným přítokem do 500 l/min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</si>
  <si>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</si>
  <si>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"(bude upřesněno dle skutečnosti)" 30</t>
  </si>
  <si>
    <t>9</t>
  </si>
  <si>
    <t>119001401</t>
  </si>
  <si>
    <t>Dočasné zajištění potrubí ocelového nebo litinového DN do 200 mm</t>
  </si>
  <si>
    <t>m</t>
  </si>
  <si>
    <t>-1015713238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</si>
  <si>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</si>
  <si>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</si>
  <si>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"křížení" 0,75*5</t>
  </si>
  <si>
    <t>"souběh" 48,00</t>
  </si>
  <si>
    <t>Součet</t>
  </si>
  <si>
    <t>10</t>
  </si>
  <si>
    <t>119001412</t>
  </si>
  <si>
    <t>Dočasné zajištění potrubí betonového, ŽB nebo kameninového DN do 500 mm</t>
  </si>
  <si>
    <t>-3498605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</si>
  <si>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</si>
  <si>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"křížení" 0,75*2</t>
  </si>
  <si>
    <t>11</t>
  </si>
  <si>
    <t>119001421</t>
  </si>
  <si>
    <t>Dočasné zajištění kabelů a kabelových tratí ze 3 volně ložených kabelů</t>
  </si>
  <si>
    <t>1804376257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</si>
  <si>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</si>
  <si>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0,75*4</t>
  </si>
  <si>
    <t>12</t>
  </si>
  <si>
    <t>120001101</t>
  </si>
  <si>
    <t>Příplatek za ztížení odkopávky nebo prokkopávky v blízkosti inženýrských sítí</t>
  </si>
  <si>
    <t>m3</t>
  </si>
  <si>
    <t>1775680125</t>
  </si>
  <si>
    <t>Příplatek k cenám vykopávek za ztížení vykopávky v blízkosti inženýrských sítí nebo výbušnin v horninách jakékoliv třídy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</si>
  <si>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výkopu;_x000d_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 Toto ustanovení neplatí pro objem tř. 6 a 7._x000d_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 prostor, v němž je nutno při vykopávce postupovat opatrně větší, platí cena pro celý objem výkopku v tomto prostoru. Od takto zjištěného množství se odečítá objem vedení i s příp. se vyskytujícím obalem._x000d_
- není v projektu uvedena, avšak která podle projektu nebo podle sdělení investora jsou pravděpodobně ve výkopišti uložena, se rovná objemu výkopu, který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9. Množství jednotek ztížení vykopávky v blízkosti výbušnin nezaložených dodavatelem se určí přiměřeně podle poznámek č. 2 a 4._x000d_
</t>
  </si>
  <si>
    <t>křížení se sítěmi</t>
  </si>
  <si>
    <t>"plynovod, vodovod" 3,75*1,10*1,60</t>
  </si>
  <si>
    <t>"kabel" 3,00*1,10*1,60</t>
  </si>
  <si>
    <t>souběh se sítěmi</t>
  </si>
  <si>
    <t>"vodovod" 48,00*0,75*1,60</t>
  </si>
  <si>
    <t>13</t>
  </si>
  <si>
    <t>121101101</t>
  </si>
  <si>
    <t>Sejmutí ornice s přemístěním na vzdálenost do 50 m</t>
  </si>
  <si>
    <t>483103735</t>
  </si>
  <si>
    <t>Sejmutí ornice nebo lesní půdy s vodorovným přemístěním na hromady v místě upotřebení nebo na dočasné či trvalé skládky se složením, na vzdálenost do 50 m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</si>
  <si>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</si>
  <si>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(41,00*0,95+11,00*0,75)*0,15</t>
  </si>
  <si>
    <t>14</t>
  </si>
  <si>
    <t>132101202</t>
  </si>
  <si>
    <t>Hloubení rýh š do 2000 mm v hornině tř. 1 a 2 objemu do 1000 m3</t>
  </si>
  <si>
    <t>399861981</t>
  </si>
  <si>
    <t>Hloubení zapažených i nezapažených rýh šířky přes 600 do 2 000 mm s urovnáním dna do předepsaného profilu a spádu v horninách tř. 1 a 2 přes 100 do 1 000 m3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</si>
  <si>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</si>
  <si>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hornina tř.2 - 7%</t>
  </si>
  <si>
    <t>56,00*0,75*2,15</t>
  </si>
  <si>
    <t>41,00*0,95*2,10</t>
  </si>
  <si>
    <t>52,00*0,75*2,15</t>
  </si>
  <si>
    <t>"rozš.pro šachty" 38,00</t>
  </si>
  <si>
    <t>"drenáž" 43,00*0,25*0,20</t>
  </si>
  <si>
    <t>"komunikace asfalt" -97,00*0,75*0,50</t>
  </si>
  <si>
    <t>"štěrk" -1,50*0,75*0,15</t>
  </si>
  <si>
    <t>"ornice" -(41,00*0,95+9,50*0,75)*0,15</t>
  </si>
  <si>
    <t>Mezisoučet</t>
  </si>
  <si>
    <t>"odpočet ostatních hornin" -252,64*0,93</t>
  </si>
  <si>
    <t>132201202</t>
  </si>
  <si>
    <t>Hloubení rýh š do 2000 mm v hornině tř. 3 objemu do 1000 m3</t>
  </si>
  <si>
    <t>-111421840</t>
  </si>
  <si>
    <t>Hloubení zapažených i nezapažených rýh šířky přes 600 do 2 000 mm s urovnáním dna do předepsaného profilu a spádu v hornině tř. 3 přes 100 do 1 000 m3</t>
  </si>
  <si>
    <t>hornina tř.3 - 50%</t>
  </si>
  <si>
    <t>252,64*0,50</t>
  </si>
  <si>
    <t>16</t>
  </si>
  <si>
    <t>132201209</t>
  </si>
  <si>
    <t>Příplatek za lepivost k hloubení rýh š do 2000 mm v hornině tř. 3</t>
  </si>
  <si>
    <t>36303058</t>
  </si>
  <si>
    <t>Hloubení zapažených i nezapažených rýh šířky přes 600 do 2 000 mm s urovnáním dna do předepsaného profilu a spádu v hornině tř. 3 Příplatek k cenám za lepivost horniny tř. 3</t>
  </si>
  <si>
    <t>126,32</t>
  </si>
  <si>
    <t>17</t>
  </si>
  <si>
    <t>132301202</t>
  </si>
  <si>
    <t>Hloubení rýh š do 2000 mm v hornině tř. 4 objemu do 1000 m3</t>
  </si>
  <si>
    <t>1001652266</t>
  </si>
  <si>
    <t>Hloubení zapažených i nezapažených rýh šířky přes 600 do 2 000 mm s urovnáním dna do předepsaného profilu a spádu v hornině tř. 4 přes 100 do 1 000 m3</t>
  </si>
  <si>
    <t>hornina tř.4 - 41%</t>
  </si>
  <si>
    <t>252,64*0,41</t>
  </si>
  <si>
    <t>18</t>
  </si>
  <si>
    <t>132301209</t>
  </si>
  <si>
    <t>Příplatek za lepivost k hloubení rýh š do 2000 mm v hornině tř. 4</t>
  </si>
  <si>
    <t>638937538</t>
  </si>
  <si>
    <t>Hloubení zapažených i nezapažených rýh šířky přes 600 do 2 000 mm s urovnáním dna do předepsaného profilu a spádu v hornině tř. 4 Příplatek k cenám za lepivost horniny tř. 4</t>
  </si>
  <si>
    <t>103,582</t>
  </si>
  <si>
    <t>19</t>
  </si>
  <si>
    <t>132401201</t>
  </si>
  <si>
    <t>Hloubení rýh š do 2000 mm v hornině tř. 5</t>
  </si>
  <si>
    <t>-1681441731</t>
  </si>
  <si>
    <t>Hloubení zapažených i nezapažených rýh šířky přes 600 do 2 000 mm s urovnáním dna do předepsaného profilu a spádu s použitím trhavin v hornině tř. 5 pro jakékoliv množství</t>
  </si>
  <si>
    <t>hornina tř.5 - 2%</t>
  </si>
  <si>
    <t>252,64*0,02</t>
  </si>
  <si>
    <t>20</t>
  </si>
  <si>
    <t>151101102</t>
  </si>
  <si>
    <t>Zřízení příložného pažení a rozepření stěn rýh hl do 4 m</t>
  </si>
  <si>
    <t>m2</t>
  </si>
  <si>
    <t>45588015</t>
  </si>
  <si>
    <t>Zřízení pažení a rozepření stěn rýh pro podzemní vedení pro všechny šířky rýhy příložné pro jakoukoliv mezerovitost, hloubky do 4 m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</si>
  <si>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</si>
  <si>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56,00*2*2,15</t>
  </si>
  <si>
    <t>52,00*2*2,15</t>
  </si>
  <si>
    <t>151101112</t>
  </si>
  <si>
    <t>Odstranění příložného pažení a rozepření stěn rýh hl do 4 m</t>
  </si>
  <si>
    <t>381936667</t>
  </si>
  <si>
    <t>Odstranění pažení a rozepření stěn rýh pro podzemní vedení s uložením materiálu na vzdálenost do 3 m od kraje výkopu příložné, hloubky přes 2 do 4 m</t>
  </si>
  <si>
    <t>22</t>
  </si>
  <si>
    <t>151811131</t>
  </si>
  <si>
    <t>Osazení pažicího boxu hl výkopu do 4 m š do 1,2 m</t>
  </si>
  <si>
    <t>426605111</t>
  </si>
  <si>
    <t>Zřízení pažicích boxů pro pažení a rozepření stěn rýh podzemního vedení hloubka výkopu do 4 m, šířka do 1,2 m</t>
  </si>
  <si>
    <t xml:space="preserve">Poznámka k souboru cen:_x000d_
1. Množství měrných jednotek pažicích boxů se určuje v m2 celkové zapažené plochy (započítávají se obě strany výkopu)._x000d_
</t>
  </si>
  <si>
    <t>41,00*2*2,10</t>
  </si>
  <si>
    <t>23</t>
  </si>
  <si>
    <t>151811231</t>
  </si>
  <si>
    <t>Odstranění pažicího boxu hl výkopu do 4 m š do 1,2 m</t>
  </si>
  <si>
    <t>822962487</t>
  </si>
  <si>
    <t>Odstranění pažicích boxů pro pažení a rozepření stěn rýh podzemního vedení hloubka výkopu do 4 m, šířka do 1,2 m</t>
  </si>
  <si>
    <t>24</t>
  </si>
  <si>
    <t>161101101</t>
  </si>
  <si>
    <t>Svislé přemístění výkopku z horniny tř. 1 až 4 hl výkopu do 2,5 m</t>
  </si>
  <si>
    <t>-245118943</t>
  </si>
  <si>
    <t>Svislé přemístění výkopku bez naložení do dopravní nádoby avšak s vyprázdněním dopravní nádoby na hromadu nebo do dopravního prostředku z horniny tř. 1 až 4, při hloubce výkopu přes 1 do 2,5 m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</si>
  <si>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</si>
  <si>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17,685+126,32+103,582</t>
  </si>
  <si>
    <t>25</t>
  </si>
  <si>
    <t>161101151</t>
  </si>
  <si>
    <t>Svislé přemístění výkopku z horniny tř. 5 až 7 hl výkopu do 2,5 m</t>
  </si>
  <si>
    <t>-864116261</t>
  </si>
  <si>
    <t>Svislé přemístění výkopku bez naložení do dopravní nádoby avšak s vyprázdněním dopravní nádoby na hromadu nebo do dopravního prostředku z horniny tř. 5 až 7, při hloubce výkopu přes 1 do 2,5 m</t>
  </si>
  <si>
    <t>5,053</t>
  </si>
  <si>
    <t>26</t>
  </si>
  <si>
    <t>162301102</t>
  </si>
  <si>
    <t>Vodorovné přemístění do 1000 m výkopku/sypaniny z horniny tř. 1 až 4</t>
  </si>
  <si>
    <t>-1438661974</t>
  </si>
  <si>
    <t>Vodorovné přemístění výkopku nebo sypaniny po suchu na obvyklém dopravním prostředku, bez naložení výkopku, avšak se složením bez rozhrnutí z horniny tř. 1 až 4 na vzdálenost přes 500 do 1 000 m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</si>
  <si>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</si>
  <si>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dovoz materiálu pro lože a obsyp potrubí</t>
  </si>
  <si>
    <t>"materiál pro obsyp potrubí" 53,239</t>
  </si>
  <si>
    <t>"materiál pro lože pod potrubí" 0,158</t>
  </si>
  <si>
    <t>"materiál pro drenážní štěrk" 43,00*0,25*0,20</t>
  </si>
  <si>
    <t>"materiál pro zásyp-štěrk" 167,129</t>
  </si>
  <si>
    <t>27</t>
  </si>
  <si>
    <t>167101102</t>
  </si>
  <si>
    <t>Nakládání výkopku z hornin tř. 1 až 4 přes 100 m3</t>
  </si>
  <si>
    <t>-2016621176</t>
  </si>
  <si>
    <t>Nakládání, skládání a překládání neulehlého výkopku nebo sypaniny nakládání, množství přes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</si>
  <si>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</si>
  <si>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28</t>
  </si>
  <si>
    <t>162701105</t>
  </si>
  <si>
    <t>Vodorovné přemístění do 10000 m výkopku/sypaniny z horniny tř. 1 až 4</t>
  </si>
  <si>
    <t>1551480819</t>
  </si>
  <si>
    <t>Vodorovné přemístění výkopku nebo sypaniny po suchu na obvyklém dopravním prostředku, bez naložení výkopku, avšak se složením bez rozhrnutí z horniny tř. 1 až 4 na vzdálenost přes 9 000 do 10 000 m</t>
  </si>
  <si>
    <t>"výkop" 17,685+126,32+103,582</t>
  </si>
  <si>
    <t>29</t>
  </si>
  <si>
    <t>162701109</t>
  </si>
  <si>
    <t>Příplatek k vodorovnému přemístění výkopku/sypaniny z horniny tř. 1 až 4 ZKD 1000 m přes 10000 m</t>
  </si>
  <si>
    <t>-1685029019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</si>
  <si>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</si>
  <si>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247,587*20</t>
  </si>
  <si>
    <t>30</t>
  </si>
  <si>
    <t>162701155</t>
  </si>
  <si>
    <t>Vodorovné přemístění do 10000 m výkopku/sypaniny z horniny tř. 5 až 7</t>
  </si>
  <si>
    <t>292469381</t>
  </si>
  <si>
    <t>Vodorovné přemístění výkopku nebo sypaniny po suchu na obvyklém dopravním prostředku, bez naložení výkopku, avšak se složením bez rozhrnutí z horniny tř. 5 až 7 na vzdálenost přes 9 000 do 10 000 m</t>
  </si>
  <si>
    <t>"výkop" 5,053</t>
  </si>
  <si>
    <t>31</t>
  </si>
  <si>
    <t>162701159</t>
  </si>
  <si>
    <t>Příplatek k vodorovnému přemístění výkopku/sypaniny z horniny tř. 5 až 7 ZKD 1000 m přes 10000 m</t>
  </si>
  <si>
    <t>-710631633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</si>
  <si>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</si>
  <si>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5,053*20</t>
  </si>
  <si>
    <t>32</t>
  </si>
  <si>
    <t>171201201</t>
  </si>
  <si>
    <t>Uložení sypaniny na skládky</t>
  </si>
  <si>
    <t>-1998442018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</si>
  <si>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</si>
  <si>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247,587+5,053</t>
  </si>
  <si>
    <t>33</t>
  </si>
  <si>
    <t>171201211</t>
  </si>
  <si>
    <t>Poplatek za uložení stavebního odpadu - zeminy a kameniva na skládce</t>
  </si>
  <si>
    <t>t</t>
  </si>
  <si>
    <t>662468058</t>
  </si>
  <si>
    <t>Poplatek za uložení stavebního odpadu na skládce (skládkovné) zeminy a kameniva zatříděného do Katalogu odpadů pod kódem 170 504</t>
  </si>
  <si>
    <t xml:space="preserve">Poznámka k souboru cen:_x000d_
1. Ceny uvedené v souboru cen lze po dohodě upravit podle místních podmínek._x000d_
</t>
  </si>
  <si>
    <t>(247,587+5,053)*1,60</t>
  </si>
  <si>
    <t>34</t>
  </si>
  <si>
    <t>175111101</t>
  </si>
  <si>
    <t>Obsypání potrubí ručně sypaninou bez prohození sítem, uloženou do 3 m</t>
  </si>
  <si>
    <t>-1275331315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</si>
  <si>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</si>
  <si>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 cenách nejsou zahrnuty náklady na nakupovanou sypaninu. Tato se oceňuje ve specifikaci._x000d_
</t>
  </si>
  <si>
    <t>potrubí PP</t>
  </si>
  <si>
    <t>2,10*0,75*0,55</t>
  </si>
  <si>
    <t>potrubí KAM</t>
  </si>
  <si>
    <t>(104,90*0,75+41,00*0,95)*(0,60-0,075)</t>
  </si>
  <si>
    <t>odpočet potrubí</t>
  </si>
  <si>
    <t>"DN200" -2,10*3,14*0,125*0,125</t>
  </si>
  <si>
    <t>"DN250" -145,90*3,14*0,15*0,15*0,90</t>
  </si>
  <si>
    <t>35</t>
  </si>
  <si>
    <t>M</t>
  </si>
  <si>
    <t>58331371</t>
  </si>
  <si>
    <t>kamenivo pro obsyp potrubí - písek frakce 0-4mm</t>
  </si>
  <si>
    <t>1286784348</t>
  </si>
  <si>
    <t>53,239*1,87</t>
  </si>
  <si>
    <t>36</t>
  </si>
  <si>
    <t>181301102</t>
  </si>
  <si>
    <t>Rozprostření ornice tl vrstvy do 150 mm pl do 500 m2 v rovině nebo ve svahu do 1:5</t>
  </si>
  <si>
    <t>-830999068</t>
  </si>
  <si>
    <t>Rozprostření a urovnání ornice v rovině nebo ve svahu sklonu do 1:5 při souvislé ploše do 500 m2, tl. vrstvy přes 100 do 150 mm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</si>
  <si>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</si>
  <si>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41,00*0,95+11,00*0,75</t>
  </si>
  <si>
    <t>37</t>
  </si>
  <si>
    <t>18141</t>
  </si>
  <si>
    <t>Založení trávníku v rovině vč.dodávky travního semene hřištního</t>
  </si>
  <si>
    <t>-619511012</t>
  </si>
  <si>
    <t>Vodorovné konstrukce</t>
  </si>
  <si>
    <t>38</t>
  </si>
  <si>
    <t>451572111</t>
  </si>
  <si>
    <t>Lože pod potrubí otevřený výkop z kameniva drobného těženého</t>
  </si>
  <si>
    <t>614266889</t>
  </si>
  <si>
    <t>Lože pod potrubí, stoky a drobné objekty v otevřeném výkopu z kameniva drobného těženého 0 až 4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</si>
  <si>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</si>
  <si>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2,10*0,75*0,10</t>
  </si>
  <si>
    <t>39</t>
  </si>
  <si>
    <t>452111111</t>
  </si>
  <si>
    <t>Osazení betonových pražců otevřený výkop pl do 25000 mm2</t>
  </si>
  <si>
    <t>kus</t>
  </si>
  <si>
    <t>-336690702</t>
  </si>
  <si>
    <t>Osazení betonových dílců pražců pod potrubí v otevřeném výkopu, průřezové plochy do 25000 mm2</t>
  </si>
  <si>
    <t xml:space="preserve">Poznámka k souboru cen:_x000d_
1. V cenách nejsou započteny náklady na dodávku betonových výrobků; tyto se oceňují ve specifikaci._x000d_
</t>
  </si>
  <si>
    <t>pod kameninové potrubí</t>
  </si>
  <si>
    <t>120</t>
  </si>
  <si>
    <t>40</t>
  </si>
  <si>
    <t>5932101</t>
  </si>
  <si>
    <t>pražec betonový pro trouby DN250</t>
  </si>
  <si>
    <t>1421492704</t>
  </si>
  <si>
    <t>41</t>
  </si>
  <si>
    <t>452312131</t>
  </si>
  <si>
    <t>Sedlové lože z betonu prostého tř. C 12/15 otevřený výkop</t>
  </si>
  <si>
    <t>934983483</t>
  </si>
  <si>
    <t>Podkladní a zajišťovací konstrukce z betonu prostého v otevřeném výkopu sedlové lože pod potrubí z betonu tř. C 12/15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</si>
  <si>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</si>
  <si>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(104,90*0,75+41,00*0,95)*(0,10+0,075)</t>
  </si>
  <si>
    <t>42</t>
  </si>
  <si>
    <t>4-01</t>
  </si>
  <si>
    <t>Separační tkaná geotextilie plošné hmotnosti minimálně 300g/m2 (dodávka+montáž)</t>
  </si>
  <si>
    <t>-675773637</t>
  </si>
  <si>
    <t>úseky s drenáží</t>
  </si>
  <si>
    <t>43,00*0,75</t>
  </si>
  <si>
    <t>Trubní vedení</t>
  </si>
  <si>
    <t>43</t>
  </si>
  <si>
    <t>8-p2</t>
  </si>
  <si>
    <t xml:space="preserve">Přesná specifikace výrobků viz Projektová dokumentace - výkresová část, Technická zpráva </t>
  </si>
  <si>
    <t>966841914</t>
  </si>
  <si>
    <t>8.1</t>
  </si>
  <si>
    <t>Montáž, osazení, drobné materiály</t>
  </si>
  <si>
    <t>44</t>
  </si>
  <si>
    <t>212752212</t>
  </si>
  <si>
    <t>Trativod z drenážních trubek plastových flexibilních D do 100 mm včetně lože otevřený výkop</t>
  </si>
  <si>
    <t>1026984248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</si>
  <si>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</si>
  <si>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45</t>
  </si>
  <si>
    <t>871350310</t>
  </si>
  <si>
    <t>Montáž kanalizačního potrubí hladkého plnostěnného SN 10 z polypropylenu DN 200</t>
  </si>
  <si>
    <t>-1543533064</t>
  </si>
  <si>
    <t>Montáž kanalizačního potrubí z plastů z polypropylenu PP hladkého plnostěnného SN 10 DN 200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</si>
  <si>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</si>
  <si>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46</t>
  </si>
  <si>
    <t>831362121</t>
  </si>
  <si>
    <t>Montáž potrubí z trub kameninových hrdlových s integrovaným těsněním výkop sklon do 20 % DN 250</t>
  </si>
  <si>
    <t>-691622729</t>
  </si>
  <si>
    <t>Montáž potrubí z trub kameninových hrdlových s integrovaným těsněním v otevřeném výkopu ve sklonu do 20 % DN 250</t>
  </si>
  <si>
    <t xml:space="preserve">Poznámka k souboru cen:_x000d_
1. V cenách montáže potrubí z trub kameninových hrdlových s integrovaným těsněním 831 . . -2121 jsou těsnící kroužky součástí dodávky kameninových trub. Tyto trouby se oceňují ve specifikaci, ztratné lze dohodnout ve výši 1,5 %._x000d_
2. Ceny 831 . . -2193 jsou určeny pro každé jednotlivé napojení dvou dříků trub o zhruba stejném průměru, kdy maximální rozdíl průměrů je 12 mm. Platí také pro spoj dvou různých materiálů_x000d_
3. Ceny 26-3195 a 38-3195 jsou určeny pro každé jednotlivé připojení vnitřní kanalizace na kanalizační přípojku._x000d_
</t>
  </si>
  <si>
    <t>47</t>
  </si>
  <si>
    <t>837352221</t>
  </si>
  <si>
    <t>Montáž kameninových tvarovek jednoosých s integrovaným těsněním otevřený výkop DN 200</t>
  </si>
  <si>
    <t>-2103579528</t>
  </si>
  <si>
    <t>Montáž kameninových tvarovek na potrubí z trub kameninových v otevřeném výkopu s integrovaným těsněním jednoosých DN 200</t>
  </si>
  <si>
    <t xml:space="preserve">Poznámka k souboru cen:_x000d_
1. Ceny jsou určeny pro montáž tvarovek v otevřeném výkopu jakéhokoliv sklonu._x000d_
2. Pro volbu ceny u odbočných tvarovek je rozhodující DN hlavního řadu; u jednoosých větší DN._x000d_
3. V cenách nejsou započteny náklady na dodání tvarovek a těsnícího materiálu, který je součástí tvarovek. Tyto náklady se oceňují ve specifikaci._x000d_
</t>
  </si>
  <si>
    <t>48</t>
  </si>
  <si>
    <t>837361221</t>
  </si>
  <si>
    <t>Montáž kameninových tvarovek odbočných s integrovaným těsněním otevřený výkop DN 250</t>
  </si>
  <si>
    <t>820237615</t>
  </si>
  <si>
    <t>Montáž kameninových tvarovek na potrubí z trub kameninových v otevřeném výkopu s integrovaným těsněním odbočných DN 250</t>
  </si>
  <si>
    <t>49</t>
  </si>
  <si>
    <t>837362221</t>
  </si>
  <si>
    <t>Montáž kameninových tvarovek jednoosých s integrovaným těsněním otevřený výkop DN 250</t>
  </si>
  <si>
    <t>110788851</t>
  </si>
  <si>
    <t>Montáž kameninových tvarovek na potrubí z trub kameninových v otevřeném výkopu s integrovaným těsněním jednoosých DN 250</t>
  </si>
  <si>
    <t>50</t>
  </si>
  <si>
    <t>892381119</t>
  </si>
  <si>
    <t>Vyčištění potrubí a zkouška vodotěsnosti stoky do DN800 (vč.zkoušky vodotěsnosti šachetních objektů na stokové sítí)</t>
  </si>
  <si>
    <t>-34521302</t>
  </si>
  <si>
    <t>P</t>
  </si>
  <si>
    <t>Poznámka k položce:_x000d_
V cenách jsou započteny náklady na přísun, montáž, demontáž a odsun zkoušecího čerpadla, napuštění tlakovou vodou a dodání vody pro tlakovou zkoušku.</t>
  </si>
  <si>
    <t>2,10+145,90</t>
  </si>
  <si>
    <t>51</t>
  </si>
  <si>
    <t>892381130</t>
  </si>
  <si>
    <t>2x zkouška potrubí TV kamerou vč.předání závěru kamerové prohlídky investorovi (závěrečný protokol, videokazety, CD-R nebo DVD) - před předáním díla a před vypršením záruční lhůty</t>
  </si>
  <si>
    <t>610762151</t>
  </si>
  <si>
    <t>52</t>
  </si>
  <si>
    <t>899104112</t>
  </si>
  <si>
    <t>Osazení poklopů litinových nebo ocelových včetně rámů pro třídu zatížení D400, E600</t>
  </si>
  <si>
    <t>-1969791311</t>
  </si>
  <si>
    <t>Osazení poklopů litinových a ocelových včetně rámů pro třídu zatížení D400, E600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</si>
  <si>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</si>
  <si>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8.2</t>
  </si>
  <si>
    <t>Šachtové objekty</t>
  </si>
  <si>
    <t>53</t>
  </si>
  <si>
    <t>ŠACHT300P</t>
  </si>
  <si>
    <t>Šachty betonové prefabrikované pro potrubí do DN600, výšky do 300cm</t>
  </si>
  <si>
    <t>ks</t>
  </si>
  <si>
    <t>171201475</t>
  </si>
  <si>
    <t>světlého průměru DN1000,</t>
  </si>
  <si>
    <t>vyskládané ze skruží, vyrovnávacích prstenců, kónusu nebo přechodových desek</t>
  </si>
  <si>
    <t>(betonové dílce z vodostavebného betonu C40/50 s vysokou odolností proti obrusu</t>
  </si>
  <si>
    <t>a proti agresivitě chemického prostředí stupně XA1,</t>
  </si>
  <si>
    <t>odolnost vůči chemické korozi XA1</t>
  </si>
  <si>
    <t>odolnost proti účinkům mrazu XF1)</t>
  </si>
  <si>
    <t>šachtové dno prefabrikované - průtočný žlábek výšky 5/4 DN odtokové potrubí,</t>
  </si>
  <si>
    <t>dno žlábku do 1/2 DN odtokového potrubí vyloženo kameninovými segmenty s vyspárováním,</t>
  </si>
  <si>
    <t>zbytek žlábku vyložen kanalizačními cihlami s vyspárováním, do betonu s čedič.kamenivem,</t>
  </si>
  <si>
    <t>vč.podkladního betonu C12/15 tl.10cm</t>
  </si>
  <si>
    <t>vč.štěrkopískového podsypu tl.15cm</t>
  </si>
  <si>
    <t>(závazná specifikace viz D.2-01-01 Technická zpráva a výkres D.2-01-04)</t>
  </si>
  <si>
    <t>(dodávka+montáž)</t>
  </si>
  <si>
    <t>54</t>
  </si>
  <si>
    <t>POKLD400</t>
  </si>
  <si>
    <t>Poklop na vstupní šachty D400 tlumící s vložkou z PUR, která je odolná vůči olejům a rozmrazovacím látkám</t>
  </si>
  <si>
    <t>428943608</t>
  </si>
  <si>
    <t>Poznámka k položce:_x000d_
Závazná specifikace viz Technická zpráva</t>
  </si>
  <si>
    <t>8.3</t>
  </si>
  <si>
    <t>Armatury a tvarovky</t>
  </si>
  <si>
    <t>55</t>
  </si>
  <si>
    <t>59710846</t>
  </si>
  <si>
    <t>trouba kameninová glazovaná zkrácená DN 250mm L60(75)cm třída 160 spojovací systém C</t>
  </si>
  <si>
    <t>418517081</t>
  </si>
  <si>
    <t>56</t>
  </si>
  <si>
    <t>59710876</t>
  </si>
  <si>
    <t>trouba kameninová glazovaná zkrácená bez hrdla DN 250mm L 60(75)cm třída 160 spojovací systém C</t>
  </si>
  <si>
    <t>-979775049</t>
  </si>
  <si>
    <t>57</t>
  </si>
  <si>
    <t>59711760</t>
  </si>
  <si>
    <t>odbočka kameninová glazovaná jednoduchá kolmá DN 250/150 L50cm spojovací systém C/F tř.160/-</t>
  </si>
  <si>
    <t>519914655</t>
  </si>
  <si>
    <t>58</t>
  </si>
  <si>
    <t>59711762</t>
  </si>
  <si>
    <t>odbočka kameninová glazovaná jednoduchá kolmá DN 250/200 L60cm spojovací systém C/F tř.160/160</t>
  </si>
  <si>
    <t>2078999326</t>
  </si>
  <si>
    <t>59</t>
  </si>
  <si>
    <t>59711853</t>
  </si>
  <si>
    <t>ucpávka kameninová glazovaná DN 200mm spojovací systém F, tř.160</t>
  </si>
  <si>
    <t>266365242</t>
  </si>
  <si>
    <t>8.4</t>
  </si>
  <si>
    <t>Trubní materiál</t>
  </si>
  <si>
    <t>60</t>
  </si>
  <si>
    <t>TRPL200SN10</t>
  </si>
  <si>
    <t>potrubí DN200 PP plnostěnné kanalizační s vícevrstvou stavbou stěny, integrovaný hrdlový spoj, kruhová tuhost min. SN10</t>
  </si>
  <si>
    <t>-1155975590</t>
  </si>
  <si>
    <t>Poznámka k položce:_x000d_
Závazná specifikace viz Technická zpráva.</t>
  </si>
  <si>
    <t>61</t>
  </si>
  <si>
    <t>59710702</t>
  </si>
  <si>
    <t>trouba kameninová glazovaná pouze uvnitř DN 250mm L2,50m spojovací systém C Třida 160</t>
  </si>
  <si>
    <t>352445773</t>
  </si>
  <si>
    <t>99</t>
  </si>
  <si>
    <t>Přesun hmot</t>
  </si>
  <si>
    <t>62</t>
  </si>
  <si>
    <t>998275101</t>
  </si>
  <si>
    <t>Přesun hmot pro trubní vedení z trub kameninových otevřený výkop</t>
  </si>
  <si>
    <t>2080319164</t>
  </si>
  <si>
    <t>Přesun hmot pro trubní vedení hloubené z trub kameninových pro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</si>
  <si>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</si>
  <si>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Ostatní</t>
  </si>
  <si>
    <t>63</t>
  </si>
  <si>
    <t>DP02_SO01.1</t>
  </si>
  <si>
    <t>Zřízení + odstranění dočasných přechodů v průběhu stavby, resp.zajištění výkopu</t>
  </si>
  <si>
    <t>kompl.</t>
  </si>
  <si>
    <t>-2142236868</t>
  </si>
  <si>
    <t>64</t>
  </si>
  <si>
    <t>KABTRV</t>
  </si>
  <si>
    <t>Trvalé zajištění kabelů - HDPE dělená chránička vč.lože, obsypu a signalizační fólie (dodávka+montáž+přesun hmot)</t>
  </si>
  <si>
    <t>-407067810</t>
  </si>
  <si>
    <t>Přesné provedení dle Technické zprávy a výkresu D.2-01.05</t>
  </si>
  <si>
    <t>6,60</t>
  </si>
  <si>
    <t>65</t>
  </si>
  <si>
    <t>PYNTRV</t>
  </si>
  <si>
    <t>Trvalé zajištění plyn.potrubí - HDPE dělená chránička vč.lože, obsypu a signalizační fólie (dodávka+montáž+přesun hmot)</t>
  </si>
  <si>
    <t>-1159001869</t>
  </si>
  <si>
    <t>2,20</t>
  </si>
  <si>
    <t>66</t>
  </si>
  <si>
    <t>VODTRV</t>
  </si>
  <si>
    <t>Trvalé zajištění vodovod.potrubí - HDPE dělená chránička vč.lože, obsypu a signalizační fólie (dodávka+montáž+přesun hmot)</t>
  </si>
  <si>
    <t>-1664813062</t>
  </si>
  <si>
    <t>"křížení" 1,50</t>
  </si>
  <si>
    <t>Komunikace</t>
  </si>
  <si>
    <t>67</t>
  </si>
  <si>
    <t>174101101</t>
  </si>
  <si>
    <t>Zásyp jam, šachet rýh nebo kolem objektů sypaninou se zhutněním</t>
  </si>
  <si>
    <t>-390796511</t>
  </si>
  <si>
    <t>Zásyp sypaninou z jakékoliv horniny s uložením výkopku ve vrstvách se zhutněním jam, šachet, rýh nebo kolem objektů v těchto vykopávkách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</si>
  <si>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</si>
  <si>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"výkopy" 252,64</t>
  </si>
  <si>
    <t>"odpočet lože štěrk" -0,158</t>
  </si>
  <si>
    <t>"odpočet lože beton" -20,584</t>
  </si>
  <si>
    <t>"odpočet lože drenáž" -43,00*0,25*0,20</t>
  </si>
  <si>
    <t>"odpočet obsypu" -62,619</t>
  </si>
  <si>
    <t>68</t>
  </si>
  <si>
    <t>583312091</t>
  </si>
  <si>
    <t>kamenivo pro zásypy v komunikacích - štěrkopísek fr.0-32mm</t>
  </si>
  <si>
    <t>-568350908</t>
  </si>
  <si>
    <t>167,129*1,87</t>
  </si>
  <si>
    <t>69</t>
  </si>
  <si>
    <t>564851111</t>
  </si>
  <si>
    <t>Podklad ze štěrkodrtě ŠD tl 150 mm</t>
  </si>
  <si>
    <t>530780093</t>
  </si>
  <si>
    <t>Podklad ze štěrkodrti ŠD s rozprostřením a zhutněním, po zhutnění tl. 150 mm</t>
  </si>
  <si>
    <t>komunikace asfalt</t>
  </si>
  <si>
    <t>97,00*(0,75+0,30*2)</t>
  </si>
  <si>
    <t>70</t>
  </si>
  <si>
    <t>565231112</t>
  </si>
  <si>
    <t>Podklad ze štěrku částečně zpevněného cementovou maltou ŠCM tl 200 mm</t>
  </si>
  <si>
    <t>114516119</t>
  </si>
  <si>
    <t>Podklad ze štěrku částečně zpevněného cementovou maltou ŠCM s rozprostřením a s hutněním, po zhutnění tl. 200 mm</t>
  </si>
  <si>
    <t xml:space="preserve">Poznámka k souboru cen:_x000d_
1. ČSN 73 6127-1 připouští pro ŠCM tl. 150-200 mm._x000d_
2. V cenách jsou započteny i náklady na:_x000d_
a) ošetření povrchu krytu vodou,_x000d_
b) postřik proti odpařování vody._x000d_
3. V cenách nejsou započteny náklady na další postřiky, nátěry nebo mezivrstvy, které se oceňují cenami souborů cen stavebního dílu 57 Kryty pozemních komunikací._x000d_
</t>
  </si>
  <si>
    <t>97,00*(0,75+0,60*2)</t>
  </si>
  <si>
    <t>71</t>
  </si>
  <si>
    <t>573211112</t>
  </si>
  <si>
    <t>Postřik živičný spojovací z asfaltu v množství 0,70 kg/m2</t>
  </si>
  <si>
    <t>318630129</t>
  </si>
  <si>
    <t>Postřik spojovací PS bez posypu kamenivem z asfaltu silničního, v množství 0,70 kg/m2</t>
  </si>
  <si>
    <t>97,00*(0,75+0,90*2)</t>
  </si>
  <si>
    <t>72</t>
  </si>
  <si>
    <t>565176111</t>
  </si>
  <si>
    <t>Asfaltový beton vrstva podkladní ACP 22 (obalované kamenivo OKH) tl 100 mm š do 3 m</t>
  </si>
  <si>
    <t>1597073220</t>
  </si>
  <si>
    <t>Asfaltový beton vrstva podkladní ACP 22 (obalované kamenivo hrubozrnné - OKH) s rozprostřením a zhutněním v pruhu šířky do 3 m, po zhutnění tl. 100 mm</t>
  </si>
  <si>
    <t xml:space="preserve">Poznámka k souboru cen:_x000d_
1. ČSN EN 13108-1 připouští pro ACP 22 pouze tl. 60 až 100 mm._x000d_
</t>
  </si>
  <si>
    <t>73</t>
  </si>
  <si>
    <t>-2078410239</t>
  </si>
  <si>
    <t>97,00*(0,75+1,20*2)</t>
  </si>
  <si>
    <t>74</t>
  </si>
  <si>
    <t>577144131</t>
  </si>
  <si>
    <t>Asfaltový beton vrstva obrusná ACO 11 (ABS) tř. I tl 50 mm š do 3 m z modifikovaného asfaltu</t>
  </si>
  <si>
    <t>-390406347</t>
  </si>
  <si>
    <t>Asfaltový beton vrstva obrusná ACO 11 (ABS) s rozprostřením a se zhutněním z modifikovaného asfaltu v pruhu šířky do 3 m, po zhutnění tl. 50 mm</t>
  </si>
  <si>
    <t xml:space="preserve">Poznámka k souboru cen:_x000d_
1. ČSN EN 13108-1 připouští pro ACO 11 pouze tl. 35 až 50 mm._x000d_
</t>
  </si>
  <si>
    <t>75</t>
  </si>
  <si>
    <t>UTES-MK</t>
  </si>
  <si>
    <t>Živičná zálivka - utěsnění styku starého a nového krytu vozovky (dodávka+montáž)</t>
  </si>
  <si>
    <t>960134371</t>
  </si>
  <si>
    <t>97,00*2</t>
  </si>
  <si>
    <t>76</t>
  </si>
  <si>
    <t>K-KS15</t>
  </si>
  <si>
    <t>Bourání+obnova štěrkové komunikace (celková tl.konstrukce 15cm)</t>
  </si>
  <si>
    <t>-1029719553</t>
  </si>
  <si>
    <t>vč.přesunu hmot, odvozu suti na skládku a poplatku za skládku suti</t>
  </si>
  <si>
    <t>ve složení:</t>
  </si>
  <si>
    <t>- štěrk tl.15cm bez zavibrování</t>
  </si>
  <si>
    <t>1,50*(0,75+0,20*2)</t>
  </si>
  <si>
    <t>77</t>
  </si>
  <si>
    <t>113201112</t>
  </si>
  <si>
    <t>Vytrhání obrub silničních ležatých</t>
  </si>
  <si>
    <t>-804062540</t>
  </si>
  <si>
    <t>Vytrhání obrub s vybouráním lože, s přemístěním hmot na skládku na vzdálenost do 3 m nebo s naložením na dopravní prostředek silničních ležatých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</si>
  <si>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</si>
  <si>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78</t>
  </si>
  <si>
    <t>916131113</t>
  </si>
  <si>
    <t>Osazení silničního obrubníku betonového ležatého s boční opěrou do lože z betonu prostého</t>
  </si>
  <si>
    <t>-912847303</t>
  </si>
  <si>
    <t>Osazení silničního obrubníku betonového se zřízením lože, s vyplněním a zatřením spár cementovou maltou ležatého s boční opěrou z 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</si>
  <si>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</si>
  <si>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použity stávající obrubníky (jejich hmotnost pro přesun hmot započtena v položce)</t>
  </si>
  <si>
    <t>8,00</t>
  </si>
  <si>
    <t>79</t>
  </si>
  <si>
    <t>979024443</t>
  </si>
  <si>
    <t>Očištění vybouraných obrubníků a krajníků silničních</t>
  </si>
  <si>
    <t>-385545060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</si>
  <si>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</si>
  <si>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</si>
  <si>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80</t>
  </si>
  <si>
    <t>998225111</t>
  </si>
  <si>
    <t>Přesun hmot pro pozemní komunikace s krytem z kamene, monolitickým betonovým nebo živičným</t>
  </si>
  <si>
    <t>384437319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</si>
  <si>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</si>
  <si>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</si>
  <si>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KB</t>
  </si>
  <si>
    <t>Komunikace - bourání</t>
  </si>
  <si>
    <t>81</t>
  </si>
  <si>
    <t>113107522</t>
  </si>
  <si>
    <t>Odstranění podkladu z kameniva drceného tl 200 mm při překopech strojně pl přes 15 m2</t>
  </si>
  <si>
    <t>2063903520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</si>
  <si>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</si>
  <si>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</si>
  <si>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82</t>
  </si>
  <si>
    <t>113107542</t>
  </si>
  <si>
    <t>Odstranění podkladu živičných tl 100 mm při překopech strojně pl přes 15 m2</t>
  </si>
  <si>
    <t>-1100968704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</si>
  <si>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</si>
  <si>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83</t>
  </si>
  <si>
    <t>919735112</t>
  </si>
  <si>
    <t>Řezání stávajícího živičného krytu hl do 100 mm</t>
  </si>
  <si>
    <t>-1319325930</t>
  </si>
  <si>
    <t>Řezání stávajícího živičného krytu nebo podkladu hloubky přes 50 do 100 mm</t>
  </si>
  <si>
    <t xml:space="preserve">Poznámka k souboru cen:_x000d_
1. V cenách jsou započteny i náklady na spotřebu vody._x000d_
</t>
  </si>
  <si>
    <t>84</t>
  </si>
  <si>
    <t>113154123</t>
  </si>
  <si>
    <t>Frézování živičného krytu tl 50 mm pruh š 1 m pl do 500 m2 bez překážek v trase</t>
  </si>
  <si>
    <t>-686928939</t>
  </si>
  <si>
    <t>Frézování živičného podkladu nebo krytu s naložením na dopravní prostředek plochy do 500 m2 bez překážek v trase pruhu šířky přes 0,5 m do 1 m, tloušťky vrstvy 50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</si>
  <si>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</si>
  <si>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85</t>
  </si>
  <si>
    <t>919735111</t>
  </si>
  <si>
    <t>Řezání stávajícího živičného krytu hl do 50 mm</t>
  </si>
  <si>
    <t>-1273085470</t>
  </si>
  <si>
    <t>Řezání stávajícího živičného krytu nebo podkladu hloubky do 50 mm</t>
  </si>
  <si>
    <t>86</t>
  </si>
  <si>
    <t>997221551</t>
  </si>
  <si>
    <t>Vodorovná doprava suti ze sypkých materiálů do 1 km</t>
  </si>
  <si>
    <t>444228266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</si>
  <si>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</si>
  <si>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</si>
  <si>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"štěrk tl.20cm" 320,10*0,290</t>
  </si>
  <si>
    <t>"živice tl.5cm" 305,55*0,128</t>
  </si>
  <si>
    <t>"živice tl.10cm" 247,35*0,220</t>
  </si>
  <si>
    <t>87</t>
  </si>
  <si>
    <t>997221559</t>
  </si>
  <si>
    <t>Příplatek ZKD 1 km u vodorovné dopravy suti ze sypkých materiálů</t>
  </si>
  <si>
    <t>445508282</t>
  </si>
  <si>
    <t>Vodorovná doprava suti bez naložení, ale se složením a s hrubým urovnáním Příplatek k ceně za každý další i započatý 1 km přes 1 km</t>
  </si>
  <si>
    <t>186,356*7</t>
  </si>
  <si>
    <t>88</t>
  </si>
  <si>
    <t>997221845</t>
  </si>
  <si>
    <t>Poplatek za uložení na skládce (skládkovné) odpadu asfaltového bez dehtu kód odpadu 170 302</t>
  </si>
  <si>
    <t>-1230309764</t>
  </si>
  <si>
    <t>Poplatek za uložení stavebního odpadu na skládce (skládkovné) asfaltového bez obsahu dehtu zatříděného do Katalogu odpadů pod kódem 170 302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</si>
  <si>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</si>
  <si>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89</t>
  </si>
  <si>
    <t>997221855</t>
  </si>
  <si>
    <t>Poplatek za uložení na skládce (skládkovné) zeminy a kameniva kód odpadu 170 504</t>
  </si>
  <si>
    <t>-430475203</t>
  </si>
  <si>
    <t>SO-01.2 - Kanalizační přípojka č.p.255, č.p.795</t>
  </si>
  <si>
    <t xml:space="preserve">    9 - Ostatní konstrukce a práce, bourání</t>
  </si>
  <si>
    <t>"kabel" 0,90*1,10*1,60</t>
  </si>
  <si>
    <t>(8,60*0,90+1,00*1,00)*0,15</t>
  </si>
  <si>
    <t>č.p.255, č.p.795</t>
  </si>
  <si>
    <t>8,60*0,90*1,95</t>
  </si>
  <si>
    <t>"ornice" -8,60*0,90*0,15</t>
  </si>
  <si>
    <t>č.p.255</t>
  </si>
  <si>
    <t>1,00*1,00*2,00</t>
  </si>
  <si>
    <t>"ornice" -1,00*1,00*0,15</t>
  </si>
  <si>
    <t>č.p.795</t>
  </si>
  <si>
    <t>1,00*1,00*2,30</t>
  </si>
  <si>
    <t>"chodník beton.dlažba" -1,00*1,00*0,18</t>
  </si>
  <si>
    <t>"odpočet ostatních hornin" -17,902*0,93</t>
  </si>
  <si>
    <t>17,902*0,50</t>
  </si>
  <si>
    <t>8,951</t>
  </si>
  <si>
    <t>17,902*0,41</t>
  </si>
  <si>
    <t>7,34</t>
  </si>
  <si>
    <t>17,902*0,02</t>
  </si>
  <si>
    <t>151101101</t>
  </si>
  <si>
    <t>Zřízení příložného pažení a rozepření stěn rýh hl do 2 m</t>
  </si>
  <si>
    <t>-2076603142</t>
  </si>
  <si>
    <t>Zřízení pažení a rozepření stěn rýh pro podzemní vedení pro všechny šířky rýhy příložné pro jakoukoliv mezerovitost, hloubky do 2 m</t>
  </si>
  <si>
    <t>8,60*2*1,95</t>
  </si>
  <si>
    <t>1,00*2*2,00</t>
  </si>
  <si>
    <t>151101111</t>
  </si>
  <si>
    <t>Odstranění příložného pažení a rozepření stěn rýh hl do 2 m</t>
  </si>
  <si>
    <t>50907186</t>
  </si>
  <si>
    <t>Odstranění pažení a rozepření stěn rýh pro podzemní vedení s uložením materiálu na vzdálenost do 3 m od kraje výkopu příložné, hloubky do 2 m</t>
  </si>
  <si>
    <t>1,00*2*2,30</t>
  </si>
  <si>
    <t>1,253+8,951+7,34</t>
  </si>
  <si>
    <t>0,358</t>
  </si>
  <si>
    <t>"materiál pro obsyp potrubí" 4,805</t>
  </si>
  <si>
    <t>"materiál pro lože pod potrubí" 0,924</t>
  </si>
  <si>
    <t>"výkop" 1,253+8,951+7,34</t>
  </si>
  <si>
    <t>17,544*20</t>
  </si>
  <si>
    <t>"výkop" 0,358</t>
  </si>
  <si>
    <t>0,358*20</t>
  </si>
  <si>
    <t>17,544+0,358</t>
  </si>
  <si>
    <t>(17,544+0,358)*1,60</t>
  </si>
  <si>
    <t>"PP DN150" 1,00*1,00*0,50</t>
  </si>
  <si>
    <t>"PP DN200" (8,60*0,90+1,00*1,00)*0,55</t>
  </si>
  <si>
    <t>"DN150" -1,00*3,14*0,10*0,10</t>
  </si>
  <si>
    <t>"DN200" -9,60*3,14*0,125*0,125</t>
  </si>
  <si>
    <t>4,805*1,87</t>
  </si>
  <si>
    <t>1,311/0,15</t>
  </si>
  <si>
    <t>"PP DN150" 0,50*1,00*0,10</t>
  </si>
  <si>
    <t>"PP DN200" (8,60*0,90+1,00*1,00)*0,10</t>
  </si>
  <si>
    <t>871310310</t>
  </si>
  <si>
    <t>Montáž kanalizačního potrubí hladkého plnostěnného SN 10 z polypropylenu DN 150</t>
  </si>
  <si>
    <t>-440651578</t>
  </si>
  <si>
    <t>Montáž kanalizačního potrubí z plastů z polypropylenu PP hladkého plnostěnného SN 10 DN 150</t>
  </si>
  <si>
    <t>0,50+9,60</t>
  </si>
  <si>
    <t>877310310</t>
  </si>
  <si>
    <t>Montáž kolen na kanalizačním potrubí z PP trub hladkých plnostěnných DN 150</t>
  </si>
  <si>
    <t>1256754557</t>
  </si>
  <si>
    <t>Montáž tvarovek na kanalizačním plastovém potrubí z polypropylenu PP hladkého plnostěnného kolen DN 150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</si>
  <si>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</si>
  <si>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877350310</t>
  </si>
  <si>
    <t>Montáž kolen na kanalizačním potrubí z PP trub hladkých plnostěnných DN 200</t>
  </si>
  <si>
    <t>1628013438</t>
  </si>
  <si>
    <t>Montáž tvarovek na kanalizačním plastovém potrubí z polypropylenu PP hladkého plnostěnného kolen DN 200</t>
  </si>
  <si>
    <t>899103112</t>
  </si>
  <si>
    <t>Osazení poklopů litinových nebo ocelových včetně rámů pro třídu zatížení B125, C250</t>
  </si>
  <si>
    <t>-44775184</t>
  </si>
  <si>
    <t>Osazení poklopů litinových a ocelových včetně rámů pro třídu zatížení B125, C250</t>
  </si>
  <si>
    <t>ŠACHTplast400300</t>
  </si>
  <si>
    <t>Šachty plastové DN400, výšky do 200cm</t>
  </si>
  <si>
    <t>kmpl.</t>
  </si>
  <si>
    <t>1854335568</t>
  </si>
  <si>
    <t>světlého průměru DN400</t>
  </si>
  <si>
    <t>(závazná specifikace viz B. Souhrnná technická zpráva a výkres D.2-01-09)</t>
  </si>
  <si>
    <t>POKLB125</t>
  </si>
  <si>
    <t>poklop na vstupní šachty B125 s litinovým rámem a betonovou výplní</t>
  </si>
  <si>
    <t>-1730300552</t>
  </si>
  <si>
    <t>TVPL150K15</t>
  </si>
  <si>
    <t>Koleno PP DN150 15° plnostěnné kanalizační s vícevrstvou stavbou stěny, integrovaný hrdlový spoj, tvarovky vstřikolisované do formy</t>
  </si>
  <si>
    <t>1620483840</t>
  </si>
  <si>
    <t>TVPL150K30</t>
  </si>
  <si>
    <t>Koleno PP DN150 30° plnostěnné kanalizační s vícevrstvou stavbou stěny, integrovaný hrdlový spoj, tvarovky vstřikolisované do formy</t>
  </si>
  <si>
    <t>-1568145265</t>
  </si>
  <si>
    <t>TVPL200K45</t>
  </si>
  <si>
    <t>Koleno PP DN200 45° plnostěnné kanalizační s vícevrstvou stavbou stěny, integrovaný hrdlový spoj, tvarovky vstřikolisované do formy</t>
  </si>
  <si>
    <t>754358769</t>
  </si>
  <si>
    <t>TRPL150SN10</t>
  </si>
  <si>
    <t>potrubí DN150 PP plnostěnné kanalizační s vícevrstvou stavbou stěny, integrovaný hrdlový spoj, kruhová tuhost min. SN10</t>
  </si>
  <si>
    <t>331450150</t>
  </si>
  <si>
    <t>Ostatní konstrukce a práce, bourání</t>
  </si>
  <si>
    <t>zal</t>
  </si>
  <si>
    <t>Zalití stávající stoky hubeným betonem (dodávka+montáž)</t>
  </si>
  <si>
    <t>437782074</t>
  </si>
  <si>
    <t>"DN200" 30,00*3,14*0,10*0,10</t>
  </si>
  <si>
    <t>ČSruš</t>
  </si>
  <si>
    <t>Demontáž stávající ČS (vč.odvozu a poplatku za skládku)</t>
  </si>
  <si>
    <t>512</t>
  </si>
  <si>
    <t>1946580332</t>
  </si>
  <si>
    <t>V ceně zahrnuto:</t>
  </si>
  <si>
    <t>- vyčerpání stávající ČS (vč.odvozu a poplatku za skládku)</t>
  </si>
  <si>
    <t>- odpojení od přípojky NN</t>
  </si>
  <si>
    <t>- demontáž vnitřního zařízení (vč.odvozu a poplatku za skládku)</t>
  </si>
  <si>
    <t>- vybourání betonové jímky průměru 1,5m o předpokládané hl.2,5m</t>
  </si>
  <si>
    <t>969021111</t>
  </si>
  <si>
    <t>Vybourání kanalizačního potrubí DN do 100</t>
  </si>
  <si>
    <t>832134371</t>
  </si>
  <si>
    <t>Vybourání kanalizačního potrubí DN do 100 mm</t>
  </si>
  <si>
    <t>969021121</t>
  </si>
  <si>
    <t>Vybourání kanalizačního potrubí DN do 200</t>
  </si>
  <si>
    <t>1860831998</t>
  </si>
  <si>
    <t>Vybourání kanalizačního potrubí DN do 200 mm</t>
  </si>
  <si>
    <t>997013511</t>
  </si>
  <si>
    <t>Odvoz suti a vybouraných hmot z meziskládky na skládku do 1 km s naložením a se složením</t>
  </si>
  <si>
    <t>-150958519</t>
  </si>
  <si>
    <t>Odvoz suti a vybouraných hmot z meziskládky na skládku s naložením a se složením, na vzdálenost do 1 km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</si>
  <si>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</si>
  <si>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997013509</t>
  </si>
  <si>
    <t>Příplatek k odvozu suti a vybouraných hmot na skládku ZKD 1 km přes 1 km</t>
  </si>
  <si>
    <t>1997111994</t>
  </si>
  <si>
    <t>Odvoz suti a vybouraných hmot na skládku nebo meziskládku se složením, na vzdálenost Příplatek k ceně za každý další i započatý 1 km přes 1 km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</si>
  <si>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</si>
  <si>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997013831</t>
  </si>
  <si>
    <t>Poplatek za uložení na skládce (skládkovné) stavebního odpadu směsného kód odpadu 170 904</t>
  </si>
  <si>
    <t>2001873835</t>
  </si>
  <si>
    <t>Poplatek za uložení stavebního odpadu na skládce (skládkovné) směsného stavebního a demoličního zatříděného do Katalogu odpadů pod kódem 170 904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</si>
  <si>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</si>
  <si>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</si>
  <si>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</si>
  <si>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</si>
  <si>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DP02_SO01.2</t>
  </si>
  <si>
    <t>K-CHBD23</t>
  </si>
  <si>
    <t>Bourání+obnova chodníku - betonová dlažba (celková tl.konstrukce 15cm)</t>
  </si>
  <si>
    <t>1834997089</t>
  </si>
  <si>
    <t>Bourání+obnova chodníku - betonová dlažba (celková tl.konstrukce 23cm)</t>
  </si>
  <si>
    <t>ve složení</t>
  </si>
  <si>
    <t>- betonové dlaždice původní 30x30cm tl.4cm</t>
  </si>
  <si>
    <t>- písek tl.4cm</t>
  </si>
  <si>
    <t>- štěrkodrť tl.10cm</t>
  </si>
  <si>
    <t>1,60*1,60</t>
  </si>
  <si>
    <t>SO-01.3 - Kanalizační přípojka č.p.793</t>
  </si>
  <si>
    <t>119001411</t>
  </si>
  <si>
    <t>Dočasné zajištění potrubí betonového, ŽB nebo kameninového DN do 200 mm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</si>
  <si>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</si>
  <si>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"kanalizace" 3,00*1,60*1,80</t>
  </si>
  <si>
    <t>"kabel" 2,00*1,10*1,60</t>
  </si>
  <si>
    <t>7,00*0,90*0,15</t>
  </si>
  <si>
    <t>č.p.793</t>
  </si>
  <si>
    <t>14,00*0,90*2,10</t>
  </si>
  <si>
    <t>32,00*0,90*1,60</t>
  </si>
  <si>
    <t>"komunikace asfalt" -1,10*0,90*0,50</t>
  </si>
  <si>
    <t>"chodník beton.dlažba" -1,00*0,90*0,18</t>
  </si>
  <si>
    <t>"vjezd asfalt" -23,00*0,90*0,35</t>
  </si>
  <si>
    <t>"ornice" -7,00*0,90*0,15</t>
  </si>
  <si>
    <t>"odpočet ostatních hornin" -63,693*0,93</t>
  </si>
  <si>
    <t>63,693*0,50</t>
  </si>
  <si>
    <t>31,847</t>
  </si>
  <si>
    <t>63,693*0,41</t>
  </si>
  <si>
    <t>26,114</t>
  </si>
  <si>
    <t>63,693*0,02</t>
  </si>
  <si>
    <t>32,00*2*1,60</t>
  </si>
  <si>
    <t>14,00*2*2,10</t>
  </si>
  <si>
    <t>4,459+31,847+26,114</t>
  </si>
  <si>
    <t>1,274</t>
  </si>
  <si>
    <t>"materiál pro obsyp potrubí" 20,513</t>
  </si>
  <si>
    <t>"materiál pro lože pod potrubí" 4,14</t>
  </si>
  <si>
    <t>"materiál pro zásyp-štěrk" 23,216</t>
  </si>
  <si>
    <t>"výkop" 4,459+31,847+26,114</t>
  </si>
  <si>
    <t>"zásyp" -13,567</t>
  </si>
  <si>
    <t>48,853*20</t>
  </si>
  <si>
    <t>"výkop" 1,274</t>
  </si>
  <si>
    <t>1,274*20</t>
  </si>
  <si>
    <t>48,853+1,274</t>
  </si>
  <si>
    <t>(48,853+1,274)*1,60</t>
  </si>
  <si>
    <t>1494310136</t>
  </si>
  <si>
    <t>"výkopy" 63,693</t>
  </si>
  <si>
    <t>"odpočet lože štěrk" -4,14</t>
  </si>
  <si>
    <t>"odpočet obsypu" -22,77</t>
  </si>
  <si>
    <t>"odpočet zásypu štěrkem" -23,216</t>
  </si>
  <si>
    <t>"PP DN200" 46,00*0,90*0,55</t>
  </si>
  <si>
    <t>"DN200" -46,00*3,14*0,125*0,125</t>
  </si>
  <si>
    <t>20,513*1,87</t>
  </si>
  <si>
    <t>0,945/0,15</t>
  </si>
  <si>
    <t>"PP DN200" 46,00*0,90*0,10</t>
  </si>
  <si>
    <t>877350330</t>
  </si>
  <si>
    <t>Montáž spojek na kanalizačním potrubí z PP trub hladkých plnostěnných DN 200</t>
  </si>
  <si>
    <t>-477880969</t>
  </si>
  <si>
    <t>Montáž tvarovek na kanalizačním plastovém potrubí z polypropylenu PP hladkého plnostěnného spojek nebo redukcí DN 200</t>
  </si>
  <si>
    <t>899102112</t>
  </si>
  <si>
    <t>Osazení poklopů litinových nebo ocelových včetně rámů pro třídu zatížení A15, A50</t>
  </si>
  <si>
    <t>1494494880</t>
  </si>
  <si>
    <t>Osazení poklopů litinových a ocelových včetně rámů pro třídu zatížení A15, A50</t>
  </si>
  <si>
    <t>POKLA15</t>
  </si>
  <si>
    <t>poklop na vstupní šachty A15 s litinovým rámem a betonovou výplní</t>
  </si>
  <si>
    <t>1074111473</t>
  </si>
  <si>
    <t>TVPL200K30</t>
  </si>
  <si>
    <t>Koleno PP DN200 30° plnostěnné kanalizační s vícevrstvou stavbou stěny, integrovaný hrdlový spoj, tvarovky vstřikolisované do formy</t>
  </si>
  <si>
    <t>927019768</t>
  </si>
  <si>
    <t>TVPL200PRECH</t>
  </si>
  <si>
    <t>Materiálová přechodka PP DN200, kruhová tuhost min.SN10</t>
  </si>
  <si>
    <t>-485962367</t>
  </si>
  <si>
    <t>870207237</t>
  </si>
  <si>
    <t>"DN200" 50,00*3,14*0,10*0,10</t>
  </si>
  <si>
    <t>458846258</t>
  </si>
  <si>
    <t>24,00+17,00</t>
  </si>
  <si>
    <t>-681095141</t>
  </si>
  <si>
    <t>-864749261</t>
  </si>
  <si>
    <t>-566978759</t>
  </si>
  <si>
    <t>DP02_SO01.3</t>
  </si>
  <si>
    <t>pod komunikací asfalt</t>
  </si>
  <si>
    <t>1,10*0,90*(2,10-0,10-0,55-0,50)</t>
  </si>
  <si>
    <t>vjezd asfalt (vč.náhrady v tl.původní komunikace)</t>
  </si>
  <si>
    <t>23,00*0,90*(1,60-0,10-0,55)</t>
  </si>
  <si>
    <t>chodník bet.dlažba (vč.náhrady v tl.původního chodníku)</t>
  </si>
  <si>
    <t>2,00*0,90*(2,10-0,10-0,55)</t>
  </si>
  <si>
    <t>23,216*1,87</t>
  </si>
  <si>
    <t>K-CHBD23b</t>
  </si>
  <si>
    <t>Bourání bez zpětné obnovy - betonová dlažba (celková tl.konstrukce 15cm)</t>
  </si>
  <si>
    <t>vč.odvozu suti na skládku a poplatku za skládku suti</t>
  </si>
  <si>
    <t>- betonové dlaždice 30x30cm tl.4cm</t>
  </si>
  <si>
    <t>2,00*0,90</t>
  </si>
  <si>
    <t>K-KV_A35b</t>
  </si>
  <si>
    <t>Bourání bez zpětné obnovy - ABS (celková tl.konstrukce 35cm)</t>
  </si>
  <si>
    <t>2106276676</t>
  </si>
  <si>
    <t>Bourání+obnova vjezdu - ABS (celková tl.konstrukce 35cm)</t>
  </si>
  <si>
    <t>- asfaltový beton tl.10cm</t>
  </si>
  <si>
    <t>- štěrkopísek tl.20cm</t>
  </si>
  <si>
    <t>23,00*0,90</t>
  </si>
  <si>
    <t>1,10*(0,90+0,30*2)</t>
  </si>
  <si>
    <t>1,10*(0,90+0,60*2)</t>
  </si>
  <si>
    <t>1,10*(0,90+0,90*2)</t>
  </si>
  <si>
    <t>1,10*(0,90+1,20*2)</t>
  </si>
  <si>
    <t>1,10*2</t>
  </si>
  <si>
    <t>1,20*2</t>
  </si>
  <si>
    <t>"štěrk tl.20cm" 3,96*0,290</t>
  </si>
  <si>
    <t>"živice tl.5cm" 3,63*0,128</t>
  </si>
  <si>
    <t>"živice tl.10cm" 2,97*0,220</t>
  </si>
  <si>
    <t>2,266*7</t>
  </si>
  <si>
    <t>SO-01.4 - Kanalizační přípojky č.p.242, č.p.379</t>
  </si>
  <si>
    <t>-1568988502</t>
  </si>
  <si>
    <t>"vodovod" 0,90*1,10*1,60</t>
  </si>
  <si>
    <t>č.p.242</t>
  </si>
  <si>
    <t>4,00*0,90*2,00</t>
  </si>
  <si>
    <t>"komunikace asfalt" -4,00*0,90*0,50</t>
  </si>
  <si>
    <t>č.p.379</t>
  </si>
  <si>
    <t>2,00*0,90*2,00</t>
  </si>
  <si>
    <t>"komunikace asfalt" -2,00*0,90*0,50</t>
  </si>
  <si>
    <t>"odpočet ostatních hornin" -8,1*0,93</t>
  </si>
  <si>
    <t>8,1*0,50</t>
  </si>
  <si>
    <t>4,05</t>
  </si>
  <si>
    <t>8,1*0,41</t>
  </si>
  <si>
    <t>3,321</t>
  </si>
  <si>
    <t>8,1*0,02</t>
  </si>
  <si>
    <t>4,00*2*2,00</t>
  </si>
  <si>
    <t>2,00*2*2,00</t>
  </si>
  <si>
    <t>0,567+4,05+3,321</t>
  </si>
  <si>
    <t>0,162</t>
  </si>
  <si>
    <t>"materiál pro obsyp potrubí" 2,621</t>
  </si>
  <si>
    <t>"materiál pro lože pod potrubí" 0,54</t>
  </si>
  <si>
    <t>"materiál pro zásyp-štěrk" 4,68</t>
  </si>
  <si>
    <t>"výkop" 0,567+4,05+3,321</t>
  </si>
  <si>
    <t>7,938*20</t>
  </si>
  <si>
    <t>"výkop" 0,162</t>
  </si>
  <si>
    <t>0,162*20</t>
  </si>
  <si>
    <t>7,938+0,162</t>
  </si>
  <si>
    <t>(7,938+0,162)*1,60</t>
  </si>
  <si>
    <t>"PP DN150" 2,00*0,90*0,50</t>
  </si>
  <si>
    <t>"PP DN200" 4,00*0,90*0,55</t>
  </si>
  <si>
    <t>"DN150" -2,00*3,14*0,10*0,10</t>
  </si>
  <si>
    <t>"DN200" -4,00*3,14*0,125*0,125</t>
  </si>
  <si>
    <t>2,621*1,87</t>
  </si>
  <si>
    <t>"PP DN150" 2,00*0,90*0,10</t>
  </si>
  <si>
    <t>"PP DN200" 4,00*0,90*0,10</t>
  </si>
  <si>
    <t>-754624459</t>
  </si>
  <si>
    <t>1168320068</t>
  </si>
  <si>
    <t>877310330</t>
  </si>
  <si>
    <t>Montáž spojek na kanalizačním potrubí z PP trub hladkých plnostěnných DN 150</t>
  </si>
  <si>
    <t>-1415989414</t>
  </si>
  <si>
    <t>Montáž tvarovek na kanalizačním plastovém potrubí z polypropylenu PP hladkého plnostěnného spojek nebo redukcí DN 150</t>
  </si>
  <si>
    <t>-1560010334</t>
  </si>
  <si>
    <t>TVPL150K45</t>
  </si>
  <si>
    <t>Koleno PP DN150 45° plnostěnné kanalizační s vícevrstvou stavbou stěny, integrovaný hrdlový spoj, tvarovky vstřikolisované do formy</t>
  </si>
  <si>
    <t>1075824647</t>
  </si>
  <si>
    <t>TVPL150PRECH</t>
  </si>
  <si>
    <t>Materiálová přechodka PP DN150, kruhová tuhost min.SN10</t>
  </si>
  <si>
    <t>-2110868886</t>
  </si>
  <si>
    <t>622937639</t>
  </si>
  <si>
    <t>1808938546</t>
  </si>
  <si>
    <t>1,00+1,00</t>
  </si>
  <si>
    <t>208728362</t>
  </si>
  <si>
    <t>-390053263</t>
  </si>
  <si>
    <t>661348683</t>
  </si>
  <si>
    <t>DP02_SO01.4</t>
  </si>
  <si>
    <t>289656532</t>
  </si>
  <si>
    <t>"výkopy" 8,1</t>
  </si>
  <si>
    <t>"odpočet lože štěrk" -0,54</t>
  </si>
  <si>
    <t>"odpočet obsypu" -2,88</t>
  </si>
  <si>
    <t>4,68*1,87</t>
  </si>
  <si>
    <t>(4,00+2,00)*(0,90+0,30*2)</t>
  </si>
  <si>
    <t>(4,00+2,00)*(0,90+0,60*2)</t>
  </si>
  <si>
    <t>(4,00+2,00)*(0,90+0,90*2)</t>
  </si>
  <si>
    <t>(4,00+2,00)*(0,90+1,20*2)</t>
  </si>
  <si>
    <t>(4,00+2,00)*2</t>
  </si>
  <si>
    <t>"štěrk tl.20cm" 21,60*0,290</t>
  </si>
  <si>
    <t>"živice tl.5cm" 19,80*0,128</t>
  </si>
  <si>
    <t>"živice tl.10cm" 16,20*0,220</t>
  </si>
  <si>
    <t>12,362*7</t>
  </si>
  <si>
    <t>SO-02 - Čerpací stanice, výtlak odpadních vod, oplocení</t>
  </si>
  <si>
    <t xml:space="preserve">    ČS - Čerpací stanice</t>
  </si>
  <si>
    <t xml:space="preserve">    OPL - Oplocení čerpací stanice</t>
  </si>
  <si>
    <t>0,80*1</t>
  </si>
  <si>
    <t>"kabel" 0,80*1,10*1,10</t>
  </si>
  <si>
    <t>4,50*0,80*0,15</t>
  </si>
  <si>
    <t>10,00*0,80*1,30</t>
  </si>
  <si>
    <t>"rozš.pro šachty" 4,00</t>
  </si>
  <si>
    <t>"komunikace asfalt" -4,00*0,80*0,50</t>
  </si>
  <si>
    <t>"štěrk" -1,50*0,80*0,15</t>
  </si>
  <si>
    <t>"ornice" -4,50*0,80*0,15</t>
  </si>
  <si>
    <t>"odpočet ostatních hornin" -12,08*0,93</t>
  </si>
  <si>
    <t>12,08*0,50</t>
  </si>
  <si>
    <t>6,04</t>
  </si>
  <si>
    <t>12,08*0,41</t>
  </si>
  <si>
    <t>4,953</t>
  </si>
  <si>
    <t>12,08*0,02</t>
  </si>
  <si>
    <t>10,00*2*1,30</t>
  </si>
  <si>
    <t>-936133351</t>
  </si>
  <si>
    <t>0,846+6,04+4,953</t>
  </si>
  <si>
    <t>0,242</t>
  </si>
  <si>
    <t>"materiál pro obsyp potrubí" 3,28</t>
  </si>
  <si>
    <t>"materiál pro lože pod potrubí" 0,8</t>
  </si>
  <si>
    <t>"materiál pro zásyp-štěrk" 8</t>
  </si>
  <si>
    <t>"výkop" 0,846+6,04+4,953</t>
  </si>
  <si>
    <t>11,839*20</t>
  </si>
  <si>
    <t>"výkop" 0,242</t>
  </si>
  <si>
    <t>0,242*20</t>
  </si>
  <si>
    <t>11,839+0,242</t>
  </si>
  <si>
    <t>(11,839+0,242)*1,60</t>
  </si>
  <si>
    <t>10,00*0,80*0,41</t>
  </si>
  <si>
    <t>3,28*1,87</t>
  </si>
  <si>
    <t>4,50*0,80</t>
  </si>
  <si>
    <t>10364101</t>
  </si>
  <si>
    <t xml:space="preserve">zemina pro terénní úpravy -  ornice</t>
  </si>
  <si>
    <t>-2143061424</t>
  </si>
  <si>
    <t>3,60*0,15*1,80</t>
  </si>
  <si>
    <t>10,00*0,80*0,10</t>
  </si>
  <si>
    <t>871265201</t>
  </si>
  <si>
    <t>Montáž kanalizačního potrubí z PE SDR11 otevřený výkop svařovaných elektrotvarovkou D 110 x 10,0 mm</t>
  </si>
  <si>
    <t>-43380246</t>
  </si>
  <si>
    <t>Montáž kanalizačního potrubí z plastů z polyetylenu PE 100 svařovaných elektrotvarovkou v otevřeném výkopu ve sklonu do 20 % SDR 11/PN16 D 110 x 10,0 mm</t>
  </si>
  <si>
    <t>8-03</t>
  </si>
  <si>
    <t>Výstražná fólie modro-bílé barvy s nápisem "POZOR KANALIZACE" (dodávka+montáž)</t>
  </si>
  <si>
    <t>1681351269</t>
  </si>
  <si>
    <t>8-04</t>
  </si>
  <si>
    <t>Identifikační kovový vodič CYY min. 4mm2 (dodávka+montáž)</t>
  </si>
  <si>
    <t>2029878253</t>
  </si>
  <si>
    <t>9,20*1,05</t>
  </si>
  <si>
    <t>892271111</t>
  </si>
  <si>
    <t>Tlaková zkouška vodou potrubí DN 100 nebo 125</t>
  </si>
  <si>
    <t>1133988924</t>
  </si>
  <si>
    <t>Tlakové zkoušky vodou na potrubí DN 100 nebo 125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</si>
  <si>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</si>
  <si>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892372111</t>
  </si>
  <si>
    <t>Zabezpečení konců potrubí DN do 300 při tlakových zkouškách vodou</t>
  </si>
  <si>
    <t>741433418</t>
  </si>
  <si>
    <t>Tlakové zkoušky vodou zabezpečení konců potrubí při tlakových zkouškách DN do 300</t>
  </si>
  <si>
    <t>8-05</t>
  </si>
  <si>
    <t>Vytyčovací marker nad lomem (dodávka+montáž)</t>
  </si>
  <si>
    <t>-83111781</t>
  </si>
  <si>
    <t>877265201</t>
  </si>
  <si>
    <t>Montáž elektrospojek na kanalizačním potrubí z PE trub d 110</t>
  </si>
  <si>
    <t>-30637220</t>
  </si>
  <si>
    <t>Montáž tvarovek na kanalizačním plastovém potrubí z polyetylenu PE 100 elektrotvarovek SDR 11/PN16 spojek nebo oblouků d 110</t>
  </si>
  <si>
    <t>877265210</t>
  </si>
  <si>
    <t>Montáž elektrokolen 45° na kanalizačním potrubí z PE trub d 110</t>
  </si>
  <si>
    <t>1004135991</t>
  </si>
  <si>
    <t>Montáž tvarovek na kanalizačním plastovém potrubí z polyetylenu PE 100 elektrotvarovek SDR 11/PN16 kolen 45° d 110</t>
  </si>
  <si>
    <t>přep300</t>
  </si>
  <si>
    <t>Přepojení stávajícího potrubí kameninového DN300 do nové šachty, vč.demontáže stávajícího potrubí v místě nové šachty (dodávka+montáž)</t>
  </si>
  <si>
    <t>542609288</t>
  </si>
  <si>
    <t>ŠACHT210PV</t>
  </si>
  <si>
    <t>Šachty betonové prefabrikované pro potrubí do DN600, výšky do 210cm, se zaústěním výtlaku</t>
  </si>
  <si>
    <t>-132038427</t>
  </si>
  <si>
    <t>a proti agresivitě chemického prostředí stupně XA1),</t>
  </si>
  <si>
    <t>odolnost proti účinkům mrazu XF1-XF4)</t>
  </si>
  <si>
    <t>šachtové dno prefabrikované (odlité průmyslové</t>
  </si>
  <si>
    <t>z jedné betonové směsi stejných parametrů),</t>
  </si>
  <si>
    <t>výška dna DN odtokového potrubí,</t>
  </si>
  <si>
    <t>vč.obkladu dna kameninovými segmenty</t>
  </si>
  <si>
    <t>(do výšky 5/4 DN odtokového potrubí),</t>
  </si>
  <si>
    <t>u nástupnic budou mít segmenty protiskluzovou úpravu,</t>
  </si>
  <si>
    <t>vč.ukončení výtlaku atypickou tvarovkou z nerezového materiálu</t>
  </si>
  <si>
    <t>směřující do dna kanalizační šachty</t>
  </si>
  <si>
    <t>vč.vodotěsného napojení potrubí výtlaku na stěnu šachty,</t>
  </si>
  <si>
    <t>(závazná specifikace viz D.2-02-01 Technická zpráva a výkres D.2-02-05)</t>
  </si>
  <si>
    <t>287612688</t>
  </si>
  <si>
    <t>MB d110,PE100, SDR11, spojka s lehce vyrazitelným dorazem, elektro</t>
  </si>
  <si>
    <t>1995612330</t>
  </si>
  <si>
    <t>2876152731</t>
  </si>
  <si>
    <t>W45 d110, PE100, SDR11, koleno 30°, elektro</t>
  </si>
  <si>
    <t>1054174258</t>
  </si>
  <si>
    <t>287615419</t>
  </si>
  <si>
    <t>EFL d110 / DN100, PE100, SDR11, integrovaný lemový nákružek s přírubou</t>
  </si>
  <si>
    <t>-1002144971</t>
  </si>
  <si>
    <t>2861353111</t>
  </si>
  <si>
    <t>trubka kanalizační tlaková (PE 100 RC s ochrannou vrstvou z PP) 110x10 SDR 11</t>
  </si>
  <si>
    <t>905740745</t>
  </si>
  <si>
    <t>trubka vodovodní tlaková (PE 100 RC s ochrannou vrstvou z PP) 110x10 SDR 11</t>
  </si>
  <si>
    <t>2021364254</t>
  </si>
  <si>
    <t>DP02_SO02</t>
  </si>
  <si>
    <t>"výkopy" 12,08</t>
  </si>
  <si>
    <t>"odpočet lože štěrk" -0,8</t>
  </si>
  <si>
    <t>"odpočet obsypu" -3,28</t>
  </si>
  <si>
    <t>1194862378</t>
  </si>
  <si>
    <t>8*1,87</t>
  </si>
  <si>
    <t>4,00*(0,80+0,30*2)</t>
  </si>
  <si>
    <t>4,00*(0,80+0,60*2)</t>
  </si>
  <si>
    <t>4,00*(0,80+0,90*2)</t>
  </si>
  <si>
    <t>4,00*(0,80+1,20*2)</t>
  </si>
  <si>
    <t>4,00*2</t>
  </si>
  <si>
    <t>1,50*(0,80+0,20*2)</t>
  </si>
  <si>
    <t>"štěrk tl.20cm" 13,60*0,290</t>
  </si>
  <si>
    <t>"živice tl.5cm" 12,80*0,128</t>
  </si>
  <si>
    <t>"živice tl.10cm" 10,40*0,220</t>
  </si>
  <si>
    <t>7,87*7</t>
  </si>
  <si>
    <t>ČS</t>
  </si>
  <si>
    <t>Čerpací stanice</t>
  </si>
  <si>
    <t>972179050</t>
  </si>
  <si>
    <t>"(bude upřesněno dle skutečnosti)" 5*6</t>
  </si>
  <si>
    <t>-1395523774</t>
  </si>
  <si>
    <t>"(bude upřesněno dle skutečnosti)" 5</t>
  </si>
  <si>
    <t>-1650574833</t>
  </si>
  <si>
    <t>3,50*3,50*0,15</t>
  </si>
  <si>
    <t>131101201</t>
  </si>
  <si>
    <t>Hloubení jam zapažených v hornině tř. 1 a 2 objemu do 100 m3</t>
  </si>
  <si>
    <t>-1217267348</t>
  </si>
  <si>
    <t>Hloubení zapažených jam a zářezů s urovnáním dna do předepsaného profilu a spádu v horninách tř. 1 a 2 do 100 m3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</si>
  <si>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Náklady na svislé přemístění výkopku nad 1 m hloubky se určí dle ustanovení článku č. 3161 všeobecných podmínek katalogu._x000d_
4. Výpočet objemu vykopávky v pazených prostorách se stanovuje dle přílohy č. 4 tohoto ceníku._x000d_
</t>
  </si>
  <si>
    <t>3,50*3,50*3,30</t>
  </si>
  <si>
    <t>"ornice" -3,50*3,50*0,15</t>
  </si>
  <si>
    <t>"odpočet ostatních hornin" -38,587*0,93</t>
  </si>
  <si>
    <t>131201201</t>
  </si>
  <si>
    <t>Hloubení jam zapažených v hornině tř. 3 objemu do 100 m3</t>
  </si>
  <si>
    <t>-1760139888</t>
  </si>
  <si>
    <t>Hloubení zapažených jam a zářezů s urovnáním dna do předepsaného profilu a spádu v hornině tř. 3 do 100 m3</t>
  </si>
  <si>
    <t>38,587*0,50</t>
  </si>
  <si>
    <t>131201209</t>
  </si>
  <si>
    <t>Příplatek za lepivost u hloubení jam zapažených v hornině tř. 3</t>
  </si>
  <si>
    <t>818963482</t>
  </si>
  <si>
    <t>Hloubení zapažených jam a zářezů s urovnáním dna do předepsaného profilu a spádu Příplatek k cenám za lepivost horniny tř. 3</t>
  </si>
  <si>
    <t>19,294</t>
  </si>
  <si>
    <t>131301201</t>
  </si>
  <si>
    <t>Hloubení jam zapažených v hornině tř. 4 objemu do 100 m3</t>
  </si>
  <si>
    <t>1589921954</t>
  </si>
  <si>
    <t>Hloubení zapažených jam a zářezů s urovnáním dna do předepsaného profilu a spádu v hornině tř. 4 do 100 m3</t>
  </si>
  <si>
    <t>38,587*0,41</t>
  </si>
  <si>
    <t>131301209</t>
  </si>
  <si>
    <t>Příplatek za lepivost u hloubení jam zapažených v hornině tř. 4</t>
  </si>
  <si>
    <t>2132168235</t>
  </si>
  <si>
    <t>Hloubení zapažených jam a zářezů s urovnáním dna do předepsaného profilu a spádu Příplatek k cenám za lepivost horniny tř. 4</t>
  </si>
  <si>
    <t>15,821</t>
  </si>
  <si>
    <t>131401201</t>
  </si>
  <si>
    <t>Hloubení jam zapažených v hornině tř. 5 objemu do 100 m3</t>
  </si>
  <si>
    <t>1406759411</t>
  </si>
  <si>
    <t>Hloubení zapažených jam a zářezů s urovnáním dna do předepsaného profilu a spádu v hornině tř. 5 do 100 m3</t>
  </si>
  <si>
    <t>38,587*0,02</t>
  </si>
  <si>
    <t>151101201</t>
  </si>
  <si>
    <t>Zřízení příložného pažení stěn výkopu hl do 4 m</t>
  </si>
  <si>
    <t>261794176</t>
  </si>
  <si>
    <t>Zřízení pažení stěn výkopu bez rozepření nebo vzepření příložné, hloubky do 4 m</t>
  </si>
  <si>
    <t xml:space="preserve">Poznámka k souboru cen:_x000d_
1. Ceny nelze použít pro oceňování rozepřeného pažení stěn rýh pro podzemní vedení; toto se oceňuje cenami souboru cen 151 . 0-11 Zřízení pažení a rozepření stěn rýh pro podzemní vedení pro všechny šířky rýhy._x000d_
2. Plocha mezer mezi pažinami příložného pažení se od plochy příložného pažení neodečítá; nezapažené plochy u pažení zátažného nebo hnaného se od plochy pažení odečítají._x000d_
</t>
  </si>
  <si>
    <t>3,50*3*3,30</t>
  </si>
  <si>
    <t>151101211</t>
  </si>
  <si>
    <t>Odstranění příložného pažení stěn hl do 4 m</t>
  </si>
  <si>
    <t>-596794880</t>
  </si>
  <si>
    <t>Odstranění pažení stěn výkopu s uložením pažin na vzdálenost do 3 m od okraje výkopu příložné, hloubky do 4 m</t>
  </si>
  <si>
    <t>151101301</t>
  </si>
  <si>
    <t>Zřízení rozepření stěn při pažení příložném hl do 4 m</t>
  </si>
  <si>
    <t>1313257472</t>
  </si>
  <si>
    <t>Zřízení rozepření zapažených stěn výkopů s potřebným přepažováním při roubení příložném, hloubky do 4 m</t>
  </si>
  <si>
    <t xml:space="preserve">Poznámka k souboru cen:_x000d_
1. Ceny nelze použít pro oceňování rozepření stěn rýh pro podzemní vedení v hloubce do 8m; toto rozepření je započteno v cenách souboru cen 151 . 0-11 Zřízení pažení a rozepření stěn rýh pro podzemní vedení pro všechny šířky rýhy._x000d_
</t>
  </si>
  <si>
    <t>151101311</t>
  </si>
  <si>
    <t>Odstranění rozepření stěn při pažení příložném hl do 4 m</t>
  </si>
  <si>
    <t>254610311</t>
  </si>
  <si>
    <t>Odstranění rozepření stěn výkopů s uložením materiálu na vzdálenost do 3 m od okraje výkopu roubení příložného, hloubky do 4 m</t>
  </si>
  <si>
    <t>štět</t>
  </si>
  <si>
    <t>Pažení výkopu štětovnicemi, vč.převázek, kotev a statického posouzení, s ponecháním pažení v zemi (dodávka+montáž)</t>
  </si>
  <si>
    <t>720622018</t>
  </si>
  <si>
    <t>6,00*5,00</t>
  </si>
  <si>
    <t>štětdem</t>
  </si>
  <si>
    <t>Odstranění části pažení výkopu štětovnicemi</t>
  </si>
  <si>
    <t>445656834</t>
  </si>
  <si>
    <t>pouze horní část pažení</t>
  </si>
  <si>
    <t>6,00*0,60</t>
  </si>
  <si>
    <t>161101102</t>
  </si>
  <si>
    <t>Svislé přemístění výkopku z horniny tř. 1 až 4 hl výkopu do 4 m</t>
  </si>
  <si>
    <t>-76601338</t>
  </si>
  <si>
    <t>Svislé přemístění výkopku bez naložení do dopravní nádoby avšak s vyprázdněním dopravní nádoby na hromadu nebo do dopravního prostředku z horniny tř. 1 až 4, při hloubce výkopu přes 2,5 do 4 m</t>
  </si>
  <si>
    <t>2,701+19,294+15,821</t>
  </si>
  <si>
    <t>90</t>
  </si>
  <si>
    <t>161101152</t>
  </si>
  <si>
    <t>Svislé přemístění výkopku z horniny tř. 5 až 7 hl výkopu do 4 m</t>
  </si>
  <si>
    <t>-1666602335</t>
  </si>
  <si>
    <t>Svislé přemístění výkopku bez naložení do dopravní nádoby avšak s vyprázdněním dopravní nádoby na hromadu nebo do dopravního prostředku z horniny tř. 5 až 7, při hloubce výkopu přes 2,5 do 4 m</t>
  </si>
  <si>
    <t>0,772</t>
  </si>
  <si>
    <t>91</t>
  </si>
  <si>
    <t>-1885216800</t>
  </si>
  <si>
    <t>dovoz materiálu</t>
  </si>
  <si>
    <t>"materiál pro lože" 1,575</t>
  </si>
  <si>
    <t>"materiál pro zásyp-štěrk" 23,587</t>
  </si>
  <si>
    <t>92</t>
  </si>
  <si>
    <t>1961544761</t>
  </si>
  <si>
    <t>93</t>
  </si>
  <si>
    <t>1747663770</t>
  </si>
  <si>
    <t>"výkop" 2,701+19,294+15,821</t>
  </si>
  <si>
    <t>94</t>
  </si>
  <si>
    <t>-1644902672</t>
  </si>
  <si>
    <t>37,816*20</t>
  </si>
  <si>
    <t>95</t>
  </si>
  <si>
    <t>-303237523</t>
  </si>
  <si>
    <t>"výkop" 0,772</t>
  </si>
  <si>
    <t>96</t>
  </si>
  <si>
    <t>-2055825222</t>
  </si>
  <si>
    <t>0,772*20</t>
  </si>
  <si>
    <t>97</t>
  </si>
  <si>
    <t>1636535568</t>
  </si>
  <si>
    <t>37,816+0,772</t>
  </si>
  <si>
    <t>98</t>
  </si>
  <si>
    <t>-1732748992</t>
  </si>
  <si>
    <t>(37,816+0,772)*1,60</t>
  </si>
  <si>
    <t>1596463763</t>
  </si>
  <si>
    <t>"výkopy" 38,587</t>
  </si>
  <si>
    <t>"odpočet ČS" -15,00</t>
  </si>
  <si>
    <t>100</t>
  </si>
  <si>
    <t>-1578983149</t>
  </si>
  <si>
    <t>23,587*1,87</t>
  </si>
  <si>
    <t>101</t>
  </si>
  <si>
    <t>1551235534</t>
  </si>
  <si>
    <t>3,50*3,50</t>
  </si>
  <si>
    <t>102</t>
  </si>
  <si>
    <t>137008733</t>
  </si>
  <si>
    <t>12,25*0,15*1,80</t>
  </si>
  <si>
    <t>103</t>
  </si>
  <si>
    <t>1489554275</t>
  </si>
  <si>
    <t>104</t>
  </si>
  <si>
    <t>-308674318</t>
  </si>
  <si>
    <t>3,24*3,24*0,15</t>
  </si>
  <si>
    <t>105</t>
  </si>
  <si>
    <t>452321141</t>
  </si>
  <si>
    <t>Podkladní desky ze ŽB tř. C 16/20 otevřený výkop</t>
  </si>
  <si>
    <t>195630187</t>
  </si>
  <si>
    <t>Podkladní a zajišťovací konstrukce z betonu železového v otevřeném výkopu desky pod potrubí, stoky a drobné objekty z betonu tř. C 16/20</t>
  </si>
  <si>
    <t>2,74*2,74*0,10</t>
  </si>
  <si>
    <t>106</t>
  </si>
  <si>
    <t>452368211</t>
  </si>
  <si>
    <t>Výztuž podkladních desek nebo bloků nebo pražců otevřený výkop ze svařovaných sítí Kari</t>
  </si>
  <si>
    <t>-1008234555</t>
  </si>
  <si>
    <t>Výztuž podkladních desek, bloků nebo pražců v otevřeném výkopu ze svařovaných sítí typu Kari</t>
  </si>
  <si>
    <t>2,74*2,74*1,2*4,44*0,001</t>
  </si>
  <si>
    <t>107</t>
  </si>
  <si>
    <t>šachtCS</t>
  </si>
  <si>
    <t>Šachta čerpací stanice ze železobetonu, vč.vystrojení</t>
  </si>
  <si>
    <t>1852147504</t>
  </si>
  <si>
    <t>půdorysný světlý průměr 2,10 m</t>
  </si>
  <si>
    <t>světlá výška H1 = 2,15 m</t>
  </si>
  <si>
    <t xml:space="preserve">celková výška H =  3,00 m</t>
  </si>
  <si>
    <t>- dno, stěny ze železobetonu</t>
  </si>
  <si>
    <t>- zákryt.deska ze železobetonu tl.200mm zateplená tvrzeným polystyrenem tl.50mm</t>
  </si>
  <si>
    <t>vč.průchodů potrubí stěnou (zabetonované přesuvky)</t>
  </si>
  <si>
    <t xml:space="preserve">vč.poklopu nepojízdného </t>
  </si>
  <si>
    <t>vč.nerez žebříku</t>
  </si>
  <si>
    <t>vč.vystrojení dle specifikace v D.2-02-01 Technická zpráva</t>
  </si>
  <si>
    <t>vč.odvětrání</t>
  </si>
  <si>
    <t>vč.uvedení ČS do provozu, výchozí revize rozvaděče, dokumentace k ČS, zaškolení obsluhy</t>
  </si>
  <si>
    <t>vč.dopravy na stavbu</t>
  </si>
  <si>
    <t>- přesný popis viz D.2-02-01 Technická zpráva a výkres D.2-02-04</t>
  </si>
  <si>
    <t>(dodávka+montáž+přesun hmot)</t>
  </si>
  <si>
    <t>108</t>
  </si>
  <si>
    <t>šachtCSJEŘ</t>
  </si>
  <si>
    <t>Osazení šachty pomocí jeřábu</t>
  </si>
  <si>
    <t>-1872165926</t>
  </si>
  <si>
    <t>109</t>
  </si>
  <si>
    <t>-117672370</t>
  </si>
  <si>
    <t>OPL</t>
  </si>
  <si>
    <t>Oplocení čerpací stanice</t>
  </si>
  <si>
    <t>110</t>
  </si>
  <si>
    <t>131101101</t>
  </si>
  <si>
    <t>Hloubení jam nezapažených v hornině tř. 1 a 2 objemu do 100 m3</t>
  </si>
  <si>
    <t>-1074709326</t>
  </si>
  <si>
    <t>Hloubení nezapažených jam a zářezů s urovnáním dna do předepsaného profilu a spádu v horninách tř. 1 a 2 do 100 m3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</si>
  <si>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</si>
  <si>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0,30*0,30*0,55*5</t>
  </si>
  <si>
    <t>0,30*0,40*0,55*4</t>
  </si>
  <si>
    <t>"odpočet ostatních hornin" -0,512*0,93</t>
  </si>
  <si>
    <t>111</t>
  </si>
  <si>
    <t>131201101</t>
  </si>
  <si>
    <t>Hloubení jam nezapažených v hornině tř. 3 objemu do 100 m3</t>
  </si>
  <si>
    <t>870244213</t>
  </si>
  <si>
    <t>Hloubení nezapažených jam a zářezů s urovnáním dna do předepsaného profilu a spádu v hornině tř. 3 do 100 m3</t>
  </si>
  <si>
    <t>0,512*0,50</t>
  </si>
  <si>
    <t>112</t>
  </si>
  <si>
    <t>131201109</t>
  </si>
  <si>
    <t>Příplatek za lepivost u hloubení jam nezapažených v hornině tř. 3</t>
  </si>
  <si>
    <t>-533141599</t>
  </si>
  <si>
    <t>Hloubení nezapažených jam a zářezů s urovnáním dna do předepsaného profilu a spádu Příplatek k cenám za lepivost horniny tř. 3</t>
  </si>
  <si>
    <t>0,256</t>
  </si>
  <si>
    <t>113</t>
  </si>
  <si>
    <t>131301101</t>
  </si>
  <si>
    <t>Hloubení jam nezapažených v hornině tř. 4 objemu do 100 m3</t>
  </si>
  <si>
    <t>-1687514285</t>
  </si>
  <si>
    <t>Hloubení nezapažených jam a zářezů s urovnáním dna do předepsaného profilu a spádu v hornině tř. 4 do 100 m3</t>
  </si>
  <si>
    <t>hornina tř.4 - 43%</t>
  </si>
  <si>
    <t>0,512*0,43</t>
  </si>
  <si>
    <t>114</t>
  </si>
  <si>
    <t>131301109</t>
  </si>
  <si>
    <t>Příplatek za lepivost u hloubení jam nezapažených v hornině tř. 4</t>
  </si>
  <si>
    <t>-548660366</t>
  </si>
  <si>
    <t>Hloubení nezapažených jam a zářezů s urovnáním dna do předepsaného profilu a spádu Příplatek k cenám za lepivost horniny tř. 4</t>
  </si>
  <si>
    <t>0,22</t>
  </si>
  <si>
    <t>115</t>
  </si>
  <si>
    <t>1715084772</t>
  </si>
  <si>
    <t>"výkop" 0,036+0,256+0,22</t>
  </si>
  <si>
    <t>116</t>
  </si>
  <si>
    <t>1201108875</t>
  </si>
  <si>
    <t>0,512*20</t>
  </si>
  <si>
    <t>117</t>
  </si>
  <si>
    <t>-762920449</t>
  </si>
  <si>
    <t>0,512</t>
  </si>
  <si>
    <t>118</t>
  </si>
  <si>
    <t>2055207562</t>
  </si>
  <si>
    <t>0,512*1,60</t>
  </si>
  <si>
    <t>119</t>
  </si>
  <si>
    <t>275313511</t>
  </si>
  <si>
    <t>Základové patky z betonu tř. C 12/15</t>
  </si>
  <si>
    <t>-863803013</t>
  </si>
  <si>
    <t>Základy z betonu prostého patky a bloky z betonu kamenem neprokládaného tř. C 12/15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</si>
  <si>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</si>
  <si>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275351121</t>
  </si>
  <si>
    <t>Zřízení bednění základových patek</t>
  </si>
  <si>
    <t>1949469852</t>
  </si>
  <si>
    <t>Bednění základů patek zřízení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</si>
  <si>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</si>
  <si>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0,30*4*0,20*5</t>
  </si>
  <si>
    <t>(0,30+0,50)*2*0,20*4</t>
  </si>
  <si>
    <t>121</t>
  </si>
  <si>
    <t>275351122</t>
  </si>
  <si>
    <t>Odstranění bednění základových patek</t>
  </si>
  <si>
    <t>-450428162</t>
  </si>
  <si>
    <t>Bednění základů patek odstranění</t>
  </si>
  <si>
    <t>122</t>
  </si>
  <si>
    <t>338171123</t>
  </si>
  <si>
    <t>Osazování sloupků a vzpěr plotových ocelových v do 2,60 m se zabetonováním</t>
  </si>
  <si>
    <t>-2080558885</t>
  </si>
  <si>
    <t>Montáž sloupků a vzpěr plotových ocelových trubkových nebo profilovaných výšky do 2,60 m se zabetonováním do 0,08 m3 do připravených jamek</t>
  </si>
  <si>
    <t xml:space="preserve">Poznámka k souboru cen:_x000d_
1. Ceny lze použít i pro zalití (zabetonování) vzpěr rohových sloupků._x000d_
2. V cenách nejsou započteny náklady na:_x000d_
a) sloupky a vzpěry, toto se oceňuje ve specifikaci,_x000d_
b) vrtání jamek, tyto se oceňují souborem cen 131 1.-13.. - Vrtání jamek pro plotové sloupky tohoto katalogu._x000d_
3. Výškou sloupku se rozumí jeho délka před osazením._x000d_
4. V cenách 338 17-1115 a -1125 je pevným podkladem myšlena stávající podezdívka nebo podhrabová deska._x000d_
5. Montáž pletiva se oceňuje cenami souboru cen 348 17 Osazení oplocení._x000d_
6. V cenách osazování do zemního vrutu je započten i štěrk fixující sloupek._x000d_
</t>
  </si>
  <si>
    <t>5+4</t>
  </si>
  <si>
    <t>123</t>
  </si>
  <si>
    <t>sl</t>
  </si>
  <si>
    <t>ocel.sloupek 2300/38mm, vč.pozinkování a poplastování, vč.nástavce pro ostnatý drát</t>
  </si>
  <si>
    <t>-856025982</t>
  </si>
  <si>
    <t>124</t>
  </si>
  <si>
    <t>vzp</t>
  </si>
  <si>
    <t>ocel.vzpěra 2000/38mm, vč.pozinkování a poplastování</t>
  </si>
  <si>
    <t>512768149</t>
  </si>
  <si>
    <t>125</t>
  </si>
  <si>
    <t>348401130</t>
  </si>
  <si>
    <t>Montáž oplocení ze strojového pletiva s napínacími dráty výšky do 2,0 m</t>
  </si>
  <si>
    <t>709097442</t>
  </si>
  <si>
    <t>Montáž oplocení z pletiva strojového s napínacími dráty přes 1,6 do 2,0 m</t>
  </si>
  <si>
    <t xml:space="preserve">Poznámka k souboru cen:_x000d_
1. V cenách nejsou započteny náklady na dodávku pletiva a drátů, tyto se oceňují ve specifikaci._x000d_
</t>
  </si>
  <si>
    <t>6,00+5,00</t>
  </si>
  <si>
    <t>126</t>
  </si>
  <si>
    <t>31301</t>
  </si>
  <si>
    <t>pletivo drátěné poplastované, velikost oka 55x55mm</t>
  </si>
  <si>
    <t>635214797</t>
  </si>
  <si>
    <t>11,00*1,60</t>
  </si>
  <si>
    <t>127</t>
  </si>
  <si>
    <t>348401320</t>
  </si>
  <si>
    <t>Rozvinutí, montáž a napnutí ostnatého drátu</t>
  </si>
  <si>
    <t>-1365688071</t>
  </si>
  <si>
    <t>Montáž oplocení z pletiva rozvinutí, uchycení a napnutí drátu ostnatého</t>
  </si>
  <si>
    <t>11,00*2</t>
  </si>
  <si>
    <t>128</t>
  </si>
  <si>
    <t>31324818</t>
  </si>
  <si>
    <t>drát ostnatý 100m</t>
  </si>
  <si>
    <t>-1350053299</t>
  </si>
  <si>
    <t>129</t>
  </si>
  <si>
    <t>998232110</t>
  </si>
  <si>
    <t>Přesun hmot pro oplocení zděné z cihel nebo tvárnic v do 3 m</t>
  </si>
  <si>
    <t>-564931941</t>
  </si>
  <si>
    <t>Přesun hmot pro oplocení se svislou nosnou konstrukcí zděnou z cihel, tvárnic, bloků, popř. kovovou nebo dřevěnou vodorovná dopravní vzdálenost do 50 m, pro oplocení výšky do 3 m</t>
  </si>
  <si>
    <t xml:space="preserve">Poznámka k souboru cen:_x000d_
1. Cenu -2111 lze použít i pro oplocení ze sloupků a dílců prefabrikovaných dřevěných, kovových nebo železobetonových_x000d_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</si>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</sst>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  <protection locked="0"/>
    </xf>
    <xf numFmtId="0" fontId="23" fillId="5" borderId="19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 s="18" t="s">
        <v>6</v>
      </c>
      <c r="BS2" s="19" t="s">
        <v>7</v>
      </c>
      <c r="BT2" s="19" t="s">
        <v>8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ht="12" customHeight="1">
      <c r="B5" s="22"/>
      <c r="D5" s="26" t="s">
        <v>14</v>
      </c>
      <c r="K5" s="27" t="s">
        <v>15</v>
      </c>
      <c r="AR5" s="22"/>
      <c r="BE5" s="28" t="s">
        <v>16</v>
      </c>
      <c r="BS5" s="19" t="s">
        <v>7</v>
      </c>
    </row>
    <row r="6" ht="36.96" customHeight="1">
      <c r="B6" s="22"/>
      <c r="D6" s="29" t="s">
        <v>17</v>
      </c>
      <c r="K6" s="30" t="s">
        <v>18</v>
      </c>
      <c r="AR6" s="22"/>
      <c r="BE6" s="31"/>
      <c r="BS6" s="19" t="s">
        <v>7</v>
      </c>
    </row>
    <row r="7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ht="14.4" customHeight="1">
      <c r="B9" s="22"/>
      <c r="AR9" s="22"/>
      <c r="BE9" s="31"/>
      <c r="BS9" s="19" t="s">
        <v>7</v>
      </c>
    </row>
    <row r="10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27</v>
      </c>
    </row>
    <row r="11" ht="18.48" customHeight="1">
      <c r="B11" s="22"/>
      <c r="E11" s="27" t="s">
        <v>28</v>
      </c>
      <c r="AK11" s="32" t="s">
        <v>29</v>
      </c>
      <c r="AN11" s="27" t="s">
        <v>3</v>
      </c>
      <c r="AR11" s="22"/>
      <c r="BE11" s="31"/>
      <c r="BS11" s="19" t="s">
        <v>27</v>
      </c>
    </row>
    <row r="12" ht="6.96" customHeight="1">
      <c r="B12" s="22"/>
      <c r="AR12" s="22"/>
      <c r="BE12" s="31"/>
      <c r="BS12" s="19" t="s">
        <v>27</v>
      </c>
    </row>
    <row r="13" ht="12" customHeight="1">
      <c r="B13" s="22"/>
      <c r="D13" s="32" t="s">
        <v>30</v>
      </c>
      <c r="AK13" s="32" t="s">
        <v>26</v>
      </c>
      <c r="AN13" s="34" t="s">
        <v>31</v>
      </c>
      <c r="AR13" s="22"/>
      <c r="BE13" s="31"/>
      <c r="BS13" s="19" t="s">
        <v>27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31</v>
      </c>
      <c r="AR14" s="22"/>
      <c r="BE14" s="31"/>
      <c r="BS14" s="19" t="s">
        <v>27</v>
      </c>
    </row>
    <row r="15" ht="6.96" customHeight="1">
      <c r="B15" s="22"/>
      <c r="AR15" s="22"/>
      <c r="BE15" s="31"/>
      <c r="BS15" s="19" t="s">
        <v>4</v>
      </c>
    </row>
    <row r="16" ht="12" customHeight="1">
      <c r="B16" s="22"/>
      <c r="D16" s="32" t="s">
        <v>32</v>
      </c>
      <c r="AK16" s="32" t="s">
        <v>26</v>
      </c>
      <c r="AN16" s="27" t="s">
        <v>3</v>
      </c>
      <c r="AR16" s="22"/>
      <c r="BE16" s="31"/>
      <c r="BS16" s="19" t="s">
        <v>4</v>
      </c>
    </row>
    <row r="17" ht="18.48" customHeight="1">
      <c r="B17" s="22"/>
      <c r="E17" s="27" t="s">
        <v>33</v>
      </c>
      <c r="AK17" s="32" t="s">
        <v>29</v>
      </c>
      <c r="AN17" s="27" t="s">
        <v>3</v>
      </c>
      <c r="AR17" s="22"/>
      <c r="BE17" s="31"/>
      <c r="BS17" s="19" t="s">
        <v>34</v>
      </c>
    </row>
    <row r="18" ht="6.96" customHeight="1">
      <c r="B18" s="22"/>
      <c r="AR18" s="22"/>
      <c r="BE18" s="31"/>
      <c r="BS18" s="19" t="s">
        <v>7</v>
      </c>
    </row>
    <row r="19" ht="12" customHeight="1">
      <c r="B19" s="22"/>
      <c r="D19" s="32" t="s">
        <v>35</v>
      </c>
      <c r="AK19" s="32" t="s">
        <v>26</v>
      </c>
      <c r="AN19" s="27" t="s">
        <v>3</v>
      </c>
      <c r="AR19" s="22"/>
      <c r="BE19" s="31"/>
      <c r="BS19" s="19" t="s">
        <v>27</v>
      </c>
    </row>
    <row r="20" ht="18.48" customHeight="1">
      <c r="B20" s="22"/>
      <c r="E20" s="27" t="s">
        <v>36</v>
      </c>
      <c r="AK20" s="32" t="s">
        <v>29</v>
      </c>
      <c r="AN20" s="27" t="s">
        <v>3</v>
      </c>
      <c r="AR20" s="22"/>
      <c r="BE20" s="31"/>
      <c r="BS20" s="19" t="s">
        <v>34</v>
      </c>
    </row>
    <row r="21" ht="6.96" customHeight="1">
      <c r="B21" s="22"/>
      <c r="AR21" s="22"/>
      <c r="BE21" s="31"/>
    </row>
    <row r="22" ht="12" customHeight="1">
      <c r="B22" s="22"/>
      <c r="D22" s="32" t="s">
        <v>37</v>
      </c>
      <c r="AR22" s="22"/>
      <c r="BE22" s="31"/>
    </row>
    <row r="23" ht="38.25" customHeight="1">
      <c r="B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ht="6.96" customHeight="1">
      <c r="B24" s="22"/>
      <c r="AR24" s="22"/>
      <c r="BE24" s="31"/>
    </row>
    <row r="25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1" customFormat="1" ht="25.92" customHeight="1">
      <c r="B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ROUNDUP(AG54,2)</f>
        <v>0</v>
      </c>
      <c r="AL26" s="40"/>
      <c r="AM26" s="40"/>
      <c r="AN26" s="40"/>
      <c r="AO26" s="40"/>
      <c r="AR26" s="38"/>
      <c r="BE26" s="31"/>
    </row>
    <row r="27" s="1" customFormat="1" ht="6.96" customHeight="1">
      <c r="B27" s="38"/>
      <c r="AR27" s="38"/>
      <c r="BE27" s="31"/>
    </row>
    <row r="28" s="1" customFormat="1">
      <c r="B28" s="38"/>
      <c r="L28" s="42" t="s">
        <v>40</v>
      </c>
      <c r="M28" s="42"/>
      <c r="N28" s="42"/>
      <c r="O28" s="42"/>
      <c r="P28" s="42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K28" s="42" t="s">
        <v>42</v>
      </c>
      <c r="AL28" s="42"/>
      <c r="AM28" s="42"/>
      <c r="AN28" s="42"/>
      <c r="AO28" s="42"/>
      <c r="AR28" s="38"/>
      <c r="BE28" s="31"/>
    </row>
    <row r="29" s="2" customFormat="1" ht="14.4" customHeight="1">
      <c r="B29" s="43"/>
      <c r="D29" s="32" t="s">
        <v>43</v>
      </c>
      <c r="F29" s="32" t="s">
        <v>44</v>
      </c>
      <c r="L29" s="44">
        <v>0.20999999999999999</v>
      </c>
      <c r="M29" s="2"/>
      <c r="N29" s="2"/>
      <c r="O29" s="2"/>
      <c r="P29" s="2"/>
      <c r="W29" s="45">
        <f>ROUNDUP(AZ54, 2)</f>
        <v>0</v>
      </c>
      <c r="X29" s="2"/>
      <c r="Y29" s="2"/>
      <c r="Z29" s="2"/>
      <c r="AA29" s="2"/>
      <c r="AB29" s="2"/>
      <c r="AC29" s="2"/>
      <c r="AD29" s="2"/>
      <c r="AE29" s="2"/>
      <c r="AK29" s="45">
        <f>ROUNDUP(AV54, 2)</f>
        <v>0</v>
      </c>
      <c r="AL29" s="2"/>
      <c r="AM29" s="2"/>
      <c r="AN29" s="2"/>
      <c r="AO29" s="2"/>
      <c r="AR29" s="43"/>
      <c r="BE29" s="46"/>
    </row>
    <row r="30" s="2" customFormat="1" ht="14.4" customHeight="1">
      <c r="B30" s="43"/>
      <c r="F30" s="32" t="s">
        <v>45</v>
      </c>
      <c r="L30" s="44">
        <v>0.14999999999999999</v>
      </c>
      <c r="M30" s="2"/>
      <c r="N30" s="2"/>
      <c r="O30" s="2"/>
      <c r="P30" s="2"/>
      <c r="W30" s="45">
        <f>ROUNDUP(BA54, 2)</f>
        <v>0</v>
      </c>
      <c r="X30" s="2"/>
      <c r="Y30" s="2"/>
      <c r="Z30" s="2"/>
      <c r="AA30" s="2"/>
      <c r="AB30" s="2"/>
      <c r="AC30" s="2"/>
      <c r="AD30" s="2"/>
      <c r="AE30" s="2"/>
      <c r="AK30" s="45">
        <f>ROUNDUP(AW54, 2)</f>
        <v>0</v>
      </c>
      <c r="AL30" s="2"/>
      <c r="AM30" s="2"/>
      <c r="AN30" s="2"/>
      <c r="AO30" s="2"/>
      <c r="AR30" s="43"/>
      <c r="BE30" s="46"/>
    </row>
    <row r="31" hidden="1" s="2" customFormat="1" ht="14.4" customHeight="1">
      <c r="B31" s="43"/>
      <c r="F31" s="32" t="s">
        <v>46</v>
      </c>
      <c r="L31" s="44">
        <v>0.20999999999999999</v>
      </c>
      <c r="M31" s="2"/>
      <c r="N31" s="2"/>
      <c r="O31" s="2"/>
      <c r="P31" s="2"/>
      <c r="W31" s="45">
        <f>ROUNDUP(BB54, 2)</f>
        <v>0</v>
      </c>
      <c r="X31" s="2"/>
      <c r="Y31" s="2"/>
      <c r="Z31" s="2"/>
      <c r="AA31" s="2"/>
      <c r="AB31" s="2"/>
      <c r="AC31" s="2"/>
      <c r="AD31" s="2"/>
      <c r="AE31" s="2"/>
      <c r="AK31" s="45">
        <v>0</v>
      </c>
      <c r="AL31" s="2"/>
      <c r="AM31" s="2"/>
      <c r="AN31" s="2"/>
      <c r="AO31" s="2"/>
      <c r="AR31" s="43"/>
      <c r="BE31" s="46"/>
    </row>
    <row r="32" hidden="1" s="2" customFormat="1" ht="14.4" customHeight="1">
      <c r="B32" s="43"/>
      <c r="F32" s="32" t="s">
        <v>47</v>
      </c>
      <c r="L32" s="44">
        <v>0.14999999999999999</v>
      </c>
      <c r="M32" s="2"/>
      <c r="N32" s="2"/>
      <c r="O32" s="2"/>
      <c r="P32" s="2"/>
      <c r="W32" s="45">
        <f>ROUNDUP(BC54, 2)</f>
        <v>0</v>
      </c>
      <c r="X32" s="2"/>
      <c r="Y32" s="2"/>
      <c r="Z32" s="2"/>
      <c r="AA32" s="2"/>
      <c r="AB32" s="2"/>
      <c r="AC32" s="2"/>
      <c r="AD32" s="2"/>
      <c r="AE32" s="2"/>
      <c r="AK32" s="45">
        <v>0</v>
      </c>
      <c r="AL32" s="2"/>
      <c r="AM32" s="2"/>
      <c r="AN32" s="2"/>
      <c r="AO32" s="2"/>
      <c r="AR32" s="43"/>
      <c r="BE32" s="46"/>
    </row>
    <row r="33" hidden="1" s="2" customFormat="1" ht="14.4" customHeight="1">
      <c r="B33" s="43"/>
      <c r="F33" s="32" t="s">
        <v>48</v>
      </c>
      <c r="L33" s="44">
        <v>0</v>
      </c>
      <c r="M33" s="2"/>
      <c r="N33" s="2"/>
      <c r="O33" s="2"/>
      <c r="P33" s="2"/>
      <c r="W33" s="45">
        <f>ROUNDUP(BD54, 2)</f>
        <v>0</v>
      </c>
      <c r="X33" s="2"/>
      <c r="Y33" s="2"/>
      <c r="Z33" s="2"/>
      <c r="AA33" s="2"/>
      <c r="AB33" s="2"/>
      <c r="AC33" s="2"/>
      <c r="AD33" s="2"/>
      <c r="AE33" s="2"/>
      <c r="AK33" s="45">
        <v>0</v>
      </c>
      <c r="AL33" s="2"/>
      <c r="AM33" s="2"/>
      <c r="AN33" s="2"/>
      <c r="AO33" s="2"/>
      <c r="AR33" s="43"/>
    </row>
    <row r="34" s="1" customFormat="1" ht="6.96" customHeight="1">
      <c r="B34" s="38"/>
      <c r="AR34" s="38"/>
    </row>
    <row r="35" s="1" customFormat="1" ht="25.92" customHeight="1">
      <c r="B35" s="38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</row>
    <row r="36" s="1" customFormat="1" ht="6.96" customHeight="1">
      <c r="B36" s="38"/>
      <c r="AR36" s="38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</row>
    <row r="42" s="1" customFormat="1" ht="24.96" customHeight="1">
      <c r="B42" s="38"/>
      <c r="C42" s="23" t="s">
        <v>52</v>
      </c>
      <c r="AR42" s="38"/>
    </row>
    <row r="43" s="1" customFormat="1" ht="6.96" customHeight="1">
      <c r="B43" s="38"/>
      <c r="AR43" s="38"/>
    </row>
    <row r="44" s="3" customFormat="1" ht="12" customHeight="1">
      <c r="B44" s="58"/>
      <c r="C44" s="32" t="s">
        <v>14</v>
      </c>
      <c r="L44" s="3" t="str">
        <f>K5</f>
        <v>SKRI1581</v>
      </c>
      <c r="AR44" s="58"/>
    </row>
    <row r="45" s="4" customFormat="1" ht="36.96" customHeight="1">
      <c r="B45" s="59"/>
      <c r="C45" s="60" t="s">
        <v>17</v>
      </c>
      <c r="L45" s="61" t="str">
        <f>K6</f>
        <v>Tišnov, ul.Na Mlékárně - rekonstrukce a doplnění kanalizace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R45" s="59"/>
    </row>
    <row r="46" s="1" customFormat="1" ht="6.96" customHeight="1">
      <c r="B46" s="38"/>
      <c r="AR46" s="38"/>
    </row>
    <row r="47" s="1" customFormat="1" ht="12" customHeight="1">
      <c r="B47" s="38"/>
      <c r="C47" s="32" t="s">
        <v>21</v>
      </c>
      <c r="L47" s="62" t="str">
        <f>IF(K8="","",K8)</f>
        <v>Tišnov</v>
      </c>
      <c r="AI47" s="32" t="s">
        <v>23</v>
      </c>
      <c r="AM47" s="63" t="str">
        <f>IF(AN8= "","",AN8)</f>
        <v>12. 6. 2019</v>
      </c>
      <c r="AN47" s="63"/>
      <c r="AR47" s="38"/>
    </row>
    <row r="48" s="1" customFormat="1" ht="6.96" customHeight="1">
      <c r="B48" s="38"/>
      <c r="AR48" s="38"/>
    </row>
    <row r="49" s="1" customFormat="1" ht="15.15" customHeight="1">
      <c r="B49" s="38"/>
      <c r="C49" s="32" t="s">
        <v>25</v>
      </c>
      <c r="L49" s="3" t="str">
        <f>IF(E11= "","",E11)</f>
        <v>Město Tišnov</v>
      </c>
      <c r="AI49" s="32" t="s">
        <v>32</v>
      </c>
      <c r="AM49" s="64" t="str">
        <f>IF(E17="","",E17)</f>
        <v>Marcela Skříčková</v>
      </c>
      <c r="AN49" s="3"/>
      <c r="AO49" s="3"/>
      <c r="AP49" s="3"/>
      <c r="AR49" s="38"/>
      <c r="AS49" s="65" t="s">
        <v>53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5.15" customHeight="1">
      <c r="B50" s="38"/>
      <c r="C50" s="32" t="s">
        <v>30</v>
      </c>
      <c r="L50" s="3" t="str">
        <f>IF(E14= "Vyplň údaj","",E14)</f>
        <v/>
      </c>
      <c r="AI50" s="32" t="s">
        <v>35</v>
      </c>
      <c r="AM50" s="64" t="str">
        <f>IF(E20="","",E20)</f>
        <v xml:space="preserve"> </v>
      </c>
      <c r="AN50" s="3"/>
      <c r="AO50" s="3"/>
      <c r="AP50" s="3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8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</row>
    <row r="52" s="1" customFormat="1" ht="29.28" customHeight="1">
      <c r="B52" s="38"/>
      <c r="C52" s="73" t="s">
        <v>54</v>
      </c>
      <c r="D52" s="74"/>
      <c r="E52" s="74"/>
      <c r="F52" s="74"/>
      <c r="G52" s="74"/>
      <c r="H52" s="75"/>
      <c r="I52" s="76" t="s">
        <v>55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56</v>
      </c>
      <c r="AH52" s="74"/>
      <c r="AI52" s="74"/>
      <c r="AJ52" s="74"/>
      <c r="AK52" s="74"/>
      <c r="AL52" s="74"/>
      <c r="AM52" s="74"/>
      <c r="AN52" s="76" t="s">
        <v>57</v>
      </c>
      <c r="AO52" s="74"/>
      <c r="AP52" s="74"/>
      <c r="AQ52" s="78" t="s">
        <v>58</v>
      </c>
      <c r="AR52" s="38"/>
      <c r="AS52" s="79" t="s">
        <v>59</v>
      </c>
      <c r="AT52" s="80" t="s">
        <v>60</v>
      </c>
      <c r="AU52" s="80" t="s">
        <v>61</v>
      </c>
      <c r="AV52" s="80" t="s">
        <v>62</v>
      </c>
      <c r="AW52" s="80" t="s">
        <v>63</v>
      </c>
      <c r="AX52" s="80" t="s">
        <v>64</v>
      </c>
      <c r="AY52" s="80" t="s">
        <v>65</v>
      </c>
      <c r="AZ52" s="80" t="s">
        <v>66</v>
      </c>
      <c r="BA52" s="80" t="s">
        <v>67</v>
      </c>
      <c r="BB52" s="80" t="s">
        <v>68</v>
      </c>
      <c r="BC52" s="80" t="s">
        <v>69</v>
      </c>
      <c r="BD52" s="81" t="s">
        <v>70</v>
      </c>
    </row>
    <row r="53" s="1" customFormat="1" ht="10.8" customHeight="1">
      <c r="B53" s="38"/>
      <c r="AR53" s="38"/>
      <c r="AS53" s="82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="5" customFormat="1" ht="32.4" customHeight="1">
      <c r="B54" s="83"/>
      <c r="C54" s="84" t="s">
        <v>71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6">
        <f>ROUNDUP(SUM(AG55:AG59),2)</f>
        <v>0</v>
      </c>
      <c r="AH54" s="86"/>
      <c r="AI54" s="86"/>
      <c r="AJ54" s="86"/>
      <c r="AK54" s="86"/>
      <c r="AL54" s="86"/>
      <c r="AM54" s="86"/>
      <c r="AN54" s="87">
        <f>SUM(AG54,AT54)</f>
        <v>0</v>
      </c>
      <c r="AO54" s="87"/>
      <c r="AP54" s="87"/>
      <c r="AQ54" s="88" t="s">
        <v>3</v>
      </c>
      <c r="AR54" s="83"/>
      <c r="AS54" s="89">
        <f>ROUNDUP(SUM(AS55:AS59),2)</f>
        <v>0</v>
      </c>
      <c r="AT54" s="90">
        <f>ROUNDUP(SUM(AV54:AW54),1)</f>
        <v>0</v>
      </c>
      <c r="AU54" s="91">
        <f>ROUNDUP(SUM(AU55:AU59),5)</f>
        <v>0</v>
      </c>
      <c r="AV54" s="90">
        <f>ROUNDUP(AZ54*L29,1)</f>
        <v>0</v>
      </c>
      <c r="AW54" s="90">
        <f>ROUNDUP(BA54*L30,1)</f>
        <v>0</v>
      </c>
      <c r="AX54" s="90">
        <f>ROUNDUP(BB54*L29,1)</f>
        <v>0</v>
      </c>
      <c r="AY54" s="90">
        <f>ROUNDUP(BC54*L30,1)</f>
        <v>0</v>
      </c>
      <c r="AZ54" s="90">
        <f>ROUNDUP(SUM(AZ55:AZ59),2)</f>
        <v>0</v>
      </c>
      <c r="BA54" s="90">
        <f>ROUNDUP(SUM(BA55:BA59),2)</f>
        <v>0</v>
      </c>
      <c r="BB54" s="90">
        <f>ROUNDUP(SUM(BB55:BB59),2)</f>
        <v>0</v>
      </c>
      <c r="BC54" s="90">
        <f>ROUNDUP(SUM(BC55:BC59),2)</f>
        <v>0</v>
      </c>
      <c r="BD54" s="92">
        <f>ROUNDUP(SUM(BD55:BD59),2)</f>
        <v>0</v>
      </c>
      <c r="BS54" s="93" t="s">
        <v>72</v>
      </c>
      <c r="BT54" s="93" t="s">
        <v>73</v>
      </c>
      <c r="BU54" s="94" t="s">
        <v>74</v>
      </c>
      <c r="BV54" s="93" t="s">
        <v>75</v>
      </c>
      <c r="BW54" s="93" t="s">
        <v>5</v>
      </c>
      <c r="BX54" s="93" t="s">
        <v>76</v>
      </c>
      <c r="CL54" s="93" t="s">
        <v>3</v>
      </c>
    </row>
    <row r="55" s="6" customFormat="1" ht="16.5" customHeight="1">
      <c r="A55" s="95" t="s">
        <v>77</v>
      </c>
      <c r="B55" s="96"/>
      <c r="C55" s="97"/>
      <c r="D55" s="98" t="s">
        <v>78</v>
      </c>
      <c r="E55" s="98"/>
      <c r="F55" s="98"/>
      <c r="G55" s="98"/>
      <c r="H55" s="98"/>
      <c r="I55" s="99"/>
      <c r="J55" s="98" t="s">
        <v>79</v>
      </c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100">
        <f>'SO-01.1 - Kanalizační sto...'!J30</f>
        <v>0</v>
      </c>
      <c r="AH55" s="99"/>
      <c r="AI55" s="99"/>
      <c r="AJ55" s="99"/>
      <c r="AK55" s="99"/>
      <c r="AL55" s="99"/>
      <c r="AM55" s="99"/>
      <c r="AN55" s="100">
        <f>SUM(AG55,AT55)</f>
        <v>0</v>
      </c>
      <c r="AO55" s="99"/>
      <c r="AP55" s="99"/>
      <c r="AQ55" s="101" t="s">
        <v>80</v>
      </c>
      <c r="AR55" s="96"/>
      <c r="AS55" s="102">
        <v>0</v>
      </c>
      <c r="AT55" s="103">
        <f>ROUNDUP(SUM(AV55:AW55),1)</f>
        <v>0</v>
      </c>
      <c r="AU55" s="104">
        <f>'SO-01.1 - Kanalizační sto...'!P92</f>
        <v>0</v>
      </c>
      <c r="AV55" s="103">
        <f>'SO-01.1 - Kanalizační sto...'!J33</f>
        <v>0</v>
      </c>
      <c r="AW55" s="103">
        <f>'SO-01.1 - Kanalizační sto...'!J34</f>
        <v>0</v>
      </c>
      <c r="AX55" s="103">
        <f>'SO-01.1 - Kanalizační sto...'!J35</f>
        <v>0</v>
      </c>
      <c r="AY55" s="103">
        <f>'SO-01.1 - Kanalizační sto...'!J36</f>
        <v>0</v>
      </c>
      <c r="AZ55" s="103">
        <f>'SO-01.1 - Kanalizační sto...'!F33</f>
        <v>0</v>
      </c>
      <c r="BA55" s="103">
        <f>'SO-01.1 - Kanalizační sto...'!F34</f>
        <v>0</v>
      </c>
      <c r="BB55" s="103">
        <f>'SO-01.1 - Kanalizační sto...'!F35</f>
        <v>0</v>
      </c>
      <c r="BC55" s="103">
        <f>'SO-01.1 - Kanalizační sto...'!F36</f>
        <v>0</v>
      </c>
      <c r="BD55" s="105">
        <f>'SO-01.1 - Kanalizační sto...'!F37</f>
        <v>0</v>
      </c>
      <c r="BT55" s="106" t="s">
        <v>81</v>
      </c>
      <c r="BV55" s="106" t="s">
        <v>75</v>
      </c>
      <c r="BW55" s="106" t="s">
        <v>82</v>
      </c>
      <c r="BX55" s="106" t="s">
        <v>5</v>
      </c>
      <c r="CL55" s="106" t="s">
        <v>83</v>
      </c>
      <c r="CM55" s="106" t="s">
        <v>84</v>
      </c>
    </row>
    <row r="56" s="6" customFormat="1" ht="16.5" customHeight="1">
      <c r="A56" s="95" t="s">
        <v>77</v>
      </c>
      <c r="B56" s="96"/>
      <c r="C56" s="97"/>
      <c r="D56" s="98" t="s">
        <v>85</v>
      </c>
      <c r="E56" s="98"/>
      <c r="F56" s="98"/>
      <c r="G56" s="98"/>
      <c r="H56" s="98"/>
      <c r="I56" s="99"/>
      <c r="J56" s="98" t="s">
        <v>86</v>
      </c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100">
        <f>'SO-01.2 - Kanalizační pří...'!J30</f>
        <v>0</v>
      </c>
      <c r="AH56" s="99"/>
      <c r="AI56" s="99"/>
      <c r="AJ56" s="99"/>
      <c r="AK56" s="99"/>
      <c r="AL56" s="99"/>
      <c r="AM56" s="99"/>
      <c r="AN56" s="100">
        <f>SUM(AG56,AT56)</f>
        <v>0</v>
      </c>
      <c r="AO56" s="99"/>
      <c r="AP56" s="99"/>
      <c r="AQ56" s="101" t="s">
        <v>80</v>
      </c>
      <c r="AR56" s="96"/>
      <c r="AS56" s="102">
        <v>0</v>
      </c>
      <c r="AT56" s="103">
        <f>ROUNDUP(SUM(AV56:AW56),1)</f>
        <v>0</v>
      </c>
      <c r="AU56" s="104">
        <f>'SO-01.2 - Kanalizační pří...'!P92</f>
        <v>0</v>
      </c>
      <c r="AV56" s="103">
        <f>'SO-01.2 - Kanalizační pří...'!J33</f>
        <v>0</v>
      </c>
      <c r="AW56" s="103">
        <f>'SO-01.2 - Kanalizační pří...'!J34</f>
        <v>0</v>
      </c>
      <c r="AX56" s="103">
        <f>'SO-01.2 - Kanalizační pří...'!J35</f>
        <v>0</v>
      </c>
      <c r="AY56" s="103">
        <f>'SO-01.2 - Kanalizační pří...'!J36</f>
        <v>0</v>
      </c>
      <c r="AZ56" s="103">
        <f>'SO-01.2 - Kanalizační pří...'!F33</f>
        <v>0</v>
      </c>
      <c r="BA56" s="103">
        <f>'SO-01.2 - Kanalizační pří...'!F34</f>
        <v>0</v>
      </c>
      <c r="BB56" s="103">
        <f>'SO-01.2 - Kanalizační pří...'!F35</f>
        <v>0</v>
      </c>
      <c r="BC56" s="103">
        <f>'SO-01.2 - Kanalizační pří...'!F36</f>
        <v>0</v>
      </c>
      <c r="BD56" s="105">
        <f>'SO-01.2 - Kanalizační pří...'!F37</f>
        <v>0</v>
      </c>
      <c r="BT56" s="106" t="s">
        <v>81</v>
      </c>
      <c r="BV56" s="106" t="s">
        <v>75</v>
      </c>
      <c r="BW56" s="106" t="s">
        <v>87</v>
      </c>
      <c r="BX56" s="106" t="s">
        <v>5</v>
      </c>
      <c r="CL56" s="106" t="s">
        <v>83</v>
      </c>
      <c r="CM56" s="106" t="s">
        <v>84</v>
      </c>
    </row>
    <row r="57" s="6" customFormat="1" ht="16.5" customHeight="1">
      <c r="A57" s="95" t="s">
        <v>77</v>
      </c>
      <c r="B57" s="96"/>
      <c r="C57" s="97"/>
      <c r="D57" s="98" t="s">
        <v>88</v>
      </c>
      <c r="E57" s="98"/>
      <c r="F57" s="98"/>
      <c r="G57" s="98"/>
      <c r="H57" s="98"/>
      <c r="I57" s="99"/>
      <c r="J57" s="98" t="s">
        <v>89</v>
      </c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100">
        <f>'SO-01.3 - Kanalizační pří...'!J30</f>
        <v>0</v>
      </c>
      <c r="AH57" s="99"/>
      <c r="AI57" s="99"/>
      <c r="AJ57" s="99"/>
      <c r="AK57" s="99"/>
      <c r="AL57" s="99"/>
      <c r="AM57" s="99"/>
      <c r="AN57" s="100">
        <f>SUM(AG57,AT57)</f>
        <v>0</v>
      </c>
      <c r="AO57" s="99"/>
      <c r="AP57" s="99"/>
      <c r="AQ57" s="101" t="s">
        <v>80</v>
      </c>
      <c r="AR57" s="96"/>
      <c r="AS57" s="102">
        <v>0</v>
      </c>
      <c r="AT57" s="103">
        <f>ROUNDUP(SUM(AV57:AW57),1)</f>
        <v>0</v>
      </c>
      <c r="AU57" s="104">
        <f>'SO-01.3 - Kanalizační pří...'!P93</f>
        <v>0</v>
      </c>
      <c r="AV57" s="103">
        <f>'SO-01.3 - Kanalizační pří...'!J33</f>
        <v>0</v>
      </c>
      <c r="AW57" s="103">
        <f>'SO-01.3 - Kanalizační pří...'!J34</f>
        <v>0</v>
      </c>
      <c r="AX57" s="103">
        <f>'SO-01.3 - Kanalizační pří...'!J35</f>
        <v>0</v>
      </c>
      <c r="AY57" s="103">
        <f>'SO-01.3 - Kanalizační pří...'!J36</f>
        <v>0</v>
      </c>
      <c r="AZ57" s="103">
        <f>'SO-01.3 - Kanalizační pří...'!F33</f>
        <v>0</v>
      </c>
      <c r="BA57" s="103">
        <f>'SO-01.3 - Kanalizační pří...'!F34</f>
        <v>0</v>
      </c>
      <c r="BB57" s="103">
        <f>'SO-01.3 - Kanalizační pří...'!F35</f>
        <v>0</v>
      </c>
      <c r="BC57" s="103">
        <f>'SO-01.3 - Kanalizační pří...'!F36</f>
        <v>0</v>
      </c>
      <c r="BD57" s="105">
        <f>'SO-01.3 - Kanalizační pří...'!F37</f>
        <v>0</v>
      </c>
      <c r="BT57" s="106" t="s">
        <v>81</v>
      </c>
      <c r="BV57" s="106" t="s">
        <v>75</v>
      </c>
      <c r="BW57" s="106" t="s">
        <v>90</v>
      </c>
      <c r="BX57" s="106" t="s">
        <v>5</v>
      </c>
      <c r="CL57" s="106" t="s">
        <v>83</v>
      </c>
      <c r="CM57" s="106" t="s">
        <v>84</v>
      </c>
    </row>
    <row r="58" s="6" customFormat="1" ht="16.5" customHeight="1">
      <c r="A58" s="95" t="s">
        <v>77</v>
      </c>
      <c r="B58" s="96"/>
      <c r="C58" s="97"/>
      <c r="D58" s="98" t="s">
        <v>91</v>
      </c>
      <c r="E58" s="98"/>
      <c r="F58" s="98"/>
      <c r="G58" s="98"/>
      <c r="H58" s="98"/>
      <c r="I58" s="99"/>
      <c r="J58" s="98" t="s">
        <v>92</v>
      </c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100">
        <f>'SO-01.4 - Kanalizační pří...'!J30</f>
        <v>0</v>
      </c>
      <c r="AH58" s="99"/>
      <c r="AI58" s="99"/>
      <c r="AJ58" s="99"/>
      <c r="AK58" s="99"/>
      <c r="AL58" s="99"/>
      <c r="AM58" s="99"/>
      <c r="AN58" s="100">
        <f>SUM(AG58,AT58)</f>
        <v>0</v>
      </c>
      <c r="AO58" s="99"/>
      <c r="AP58" s="99"/>
      <c r="AQ58" s="101" t="s">
        <v>80</v>
      </c>
      <c r="AR58" s="96"/>
      <c r="AS58" s="102">
        <v>0</v>
      </c>
      <c r="AT58" s="103">
        <f>ROUNDUP(SUM(AV58:AW58),1)</f>
        <v>0</v>
      </c>
      <c r="AU58" s="104">
        <f>'SO-01.4 - Kanalizační pří...'!P92</f>
        <v>0</v>
      </c>
      <c r="AV58" s="103">
        <f>'SO-01.4 - Kanalizační pří...'!J33</f>
        <v>0</v>
      </c>
      <c r="AW58" s="103">
        <f>'SO-01.4 - Kanalizační pří...'!J34</f>
        <v>0</v>
      </c>
      <c r="AX58" s="103">
        <f>'SO-01.4 - Kanalizační pří...'!J35</f>
        <v>0</v>
      </c>
      <c r="AY58" s="103">
        <f>'SO-01.4 - Kanalizační pří...'!J36</f>
        <v>0</v>
      </c>
      <c r="AZ58" s="103">
        <f>'SO-01.4 - Kanalizační pří...'!F33</f>
        <v>0</v>
      </c>
      <c r="BA58" s="103">
        <f>'SO-01.4 - Kanalizační pří...'!F34</f>
        <v>0</v>
      </c>
      <c r="BB58" s="103">
        <f>'SO-01.4 - Kanalizační pří...'!F35</f>
        <v>0</v>
      </c>
      <c r="BC58" s="103">
        <f>'SO-01.4 - Kanalizační pří...'!F36</f>
        <v>0</v>
      </c>
      <c r="BD58" s="105">
        <f>'SO-01.4 - Kanalizační pří...'!F37</f>
        <v>0</v>
      </c>
      <c r="BT58" s="106" t="s">
        <v>81</v>
      </c>
      <c r="BV58" s="106" t="s">
        <v>75</v>
      </c>
      <c r="BW58" s="106" t="s">
        <v>93</v>
      </c>
      <c r="BX58" s="106" t="s">
        <v>5</v>
      </c>
      <c r="CL58" s="106" t="s">
        <v>83</v>
      </c>
      <c r="CM58" s="106" t="s">
        <v>84</v>
      </c>
    </row>
    <row r="59" s="6" customFormat="1" ht="27" customHeight="1">
      <c r="A59" s="95" t="s">
        <v>77</v>
      </c>
      <c r="B59" s="96"/>
      <c r="C59" s="97"/>
      <c r="D59" s="98" t="s">
        <v>94</v>
      </c>
      <c r="E59" s="98"/>
      <c r="F59" s="98"/>
      <c r="G59" s="98"/>
      <c r="H59" s="98"/>
      <c r="I59" s="99"/>
      <c r="J59" s="98" t="s">
        <v>95</v>
      </c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100">
        <f>'SO-02 - Čerpací stanice, ...'!J30</f>
        <v>0</v>
      </c>
      <c r="AH59" s="99"/>
      <c r="AI59" s="99"/>
      <c r="AJ59" s="99"/>
      <c r="AK59" s="99"/>
      <c r="AL59" s="99"/>
      <c r="AM59" s="99"/>
      <c r="AN59" s="100">
        <f>SUM(AG59,AT59)</f>
        <v>0</v>
      </c>
      <c r="AO59" s="99"/>
      <c r="AP59" s="99"/>
      <c r="AQ59" s="101" t="s">
        <v>80</v>
      </c>
      <c r="AR59" s="96"/>
      <c r="AS59" s="107">
        <v>0</v>
      </c>
      <c r="AT59" s="108">
        <f>ROUNDUP(SUM(AV59:AW59),1)</f>
        <v>0</v>
      </c>
      <c r="AU59" s="109">
        <f>'SO-02 - Čerpací stanice, ...'!P94</f>
        <v>0</v>
      </c>
      <c r="AV59" s="108">
        <f>'SO-02 - Čerpací stanice, ...'!J33</f>
        <v>0</v>
      </c>
      <c r="AW59" s="108">
        <f>'SO-02 - Čerpací stanice, ...'!J34</f>
        <v>0</v>
      </c>
      <c r="AX59" s="108">
        <f>'SO-02 - Čerpací stanice, ...'!J35</f>
        <v>0</v>
      </c>
      <c r="AY59" s="108">
        <f>'SO-02 - Čerpací stanice, ...'!J36</f>
        <v>0</v>
      </c>
      <c r="AZ59" s="108">
        <f>'SO-02 - Čerpací stanice, ...'!F33</f>
        <v>0</v>
      </c>
      <c r="BA59" s="108">
        <f>'SO-02 - Čerpací stanice, ...'!F34</f>
        <v>0</v>
      </c>
      <c r="BB59" s="108">
        <f>'SO-02 - Čerpací stanice, ...'!F35</f>
        <v>0</v>
      </c>
      <c r="BC59" s="108">
        <f>'SO-02 - Čerpací stanice, ...'!F36</f>
        <v>0</v>
      </c>
      <c r="BD59" s="110">
        <f>'SO-02 - Čerpací stanice, ...'!F37</f>
        <v>0</v>
      </c>
      <c r="BT59" s="106" t="s">
        <v>81</v>
      </c>
      <c r="BV59" s="106" t="s">
        <v>75</v>
      </c>
      <c r="BW59" s="106" t="s">
        <v>96</v>
      </c>
      <c r="BX59" s="106" t="s">
        <v>5</v>
      </c>
      <c r="CL59" s="106" t="s">
        <v>83</v>
      </c>
      <c r="CM59" s="106" t="s">
        <v>84</v>
      </c>
    </row>
    <row r="60" s="1" customFormat="1" ht="30" customHeight="1">
      <c r="B60" s="38"/>
      <c r="AR60" s="38"/>
    </row>
    <row r="61" s="1" customFormat="1" ht="6.96" customHeight="1"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38"/>
    </row>
  </sheetData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-01.1 - Kanalizační sto...'!C2" display="/"/>
    <hyperlink ref="A56" location="'SO-01.2 - Kanalizační pří...'!C2" display="/"/>
    <hyperlink ref="A57" location="'SO-01.3 - Kanalizační pří...'!C2" display="/"/>
    <hyperlink ref="A58" location="'SO-01.4 - Kanalizační pří...'!C2" display="/"/>
    <hyperlink ref="A59" location="'SO-02 - Čerpací stanice,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12"/>
      <c r="J3" s="21"/>
      <c r="K3" s="21"/>
      <c r="L3" s="22"/>
      <c r="AT3" s="19" t="s">
        <v>84</v>
      </c>
    </row>
    <row r="4" ht="24.96" customHeight="1">
      <c r="B4" s="22"/>
      <c r="D4" s="23" t="s">
        <v>97</v>
      </c>
      <c r="L4" s="22"/>
      <c r="M4" s="113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2" t="s">
        <v>17</v>
      </c>
      <c r="L6" s="22"/>
    </row>
    <row r="7" ht="16.5" customHeight="1">
      <c r="B7" s="22"/>
      <c r="E7" s="114" t="str">
        <f>'Rekapitulace stavby'!K6</f>
        <v>Tišnov, ul.Na Mlékárně - rekonstrukce a doplnění kanalizace</v>
      </c>
      <c r="F7" s="32"/>
      <c r="G7" s="32"/>
      <c r="H7" s="32"/>
      <c r="L7" s="22"/>
    </row>
    <row r="8" s="1" customFormat="1" ht="12" customHeight="1">
      <c r="B8" s="38"/>
      <c r="D8" s="32" t="s">
        <v>98</v>
      </c>
      <c r="I8" s="115"/>
      <c r="L8" s="38"/>
    </row>
    <row r="9" s="1" customFormat="1" ht="36.96" customHeight="1">
      <c r="B9" s="38"/>
      <c r="E9" s="61" t="s">
        <v>99</v>
      </c>
      <c r="F9" s="1"/>
      <c r="G9" s="1"/>
      <c r="H9" s="1"/>
      <c r="I9" s="115"/>
      <c r="L9" s="38"/>
    </row>
    <row r="10" s="1" customFormat="1">
      <c r="B10" s="38"/>
      <c r="I10" s="115"/>
      <c r="L10" s="38"/>
    </row>
    <row r="11" s="1" customFormat="1" ht="12" customHeight="1">
      <c r="B11" s="38"/>
      <c r="D11" s="32" t="s">
        <v>19</v>
      </c>
      <c r="F11" s="27" t="s">
        <v>83</v>
      </c>
      <c r="I11" s="116" t="s">
        <v>20</v>
      </c>
      <c r="J11" s="27" t="s">
        <v>100</v>
      </c>
      <c r="L11" s="38"/>
    </row>
    <row r="12" s="1" customFormat="1" ht="12" customHeight="1">
      <c r="B12" s="38"/>
      <c r="D12" s="32" t="s">
        <v>21</v>
      </c>
      <c r="F12" s="27" t="s">
        <v>22</v>
      </c>
      <c r="I12" s="116" t="s">
        <v>23</v>
      </c>
      <c r="J12" s="63" t="str">
        <f>'Rekapitulace stavby'!AN8</f>
        <v>12. 6. 2019</v>
      </c>
      <c r="L12" s="38"/>
    </row>
    <row r="13" s="1" customFormat="1" ht="10.8" customHeight="1">
      <c r="B13" s="38"/>
      <c r="I13" s="115"/>
      <c r="L13" s="38"/>
    </row>
    <row r="14" s="1" customFormat="1" ht="12" customHeight="1">
      <c r="B14" s="38"/>
      <c r="D14" s="32" t="s">
        <v>25</v>
      </c>
      <c r="I14" s="116" t="s">
        <v>26</v>
      </c>
      <c r="J14" s="27" t="s">
        <v>3</v>
      </c>
      <c r="L14" s="38"/>
    </row>
    <row r="15" s="1" customFormat="1" ht="18" customHeight="1">
      <c r="B15" s="38"/>
      <c r="E15" s="27" t="s">
        <v>28</v>
      </c>
      <c r="I15" s="116" t="s">
        <v>29</v>
      </c>
      <c r="J15" s="27" t="s">
        <v>3</v>
      </c>
      <c r="L15" s="38"/>
    </row>
    <row r="16" s="1" customFormat="1" ht="6.96" customHeight="1">
      <c r="B16" s="38"/>
      <c r="I16" s="115"/>
      <c r="L16" s="38"/>
    </row>
    <row r="17" s="1" customFormat="1" ht="12" customHeight="1">
      <c r="B17" s="38"/>
      <c r="D17" s="32" t="s">
        <v>30</v>
      </c>
      <c r="I17" s="116" t="s">
        <v>26</v>
      </c>
      <c r="J17" s="33" t="str">
        <f>'Rekapitulace stavby'!AN13</f>
        <v>Vyplň údaj</v>
      </c>
      <c r="L17" s="38"/>
    </row>
    <row r="18" s="1" customFormat="1" ht="18" customHeight="1">
      <c r="B18" s="38"/>
      <c r="E18" s="33" t="str">
        <f>'Rekapitulace stavby'!E14</f>
        <v>Vyplň údaj</v>
      </c>
      <c r="F18" s="27"/>
      <c r="G18" s="27"/>
      <c r="H18" s="27"/>
      <c r="I18" s="116" t="s">
        <v>29</v>
      </c>
      <c r="J18" s="33" t="str">
        <f>'Rekapitulace stavby'!AN14</f>
        <v>Vyplň údaj</v>
      </c>
      <c r="L18" s="38"/>
    </row>
    <row r="19" s="1" customFormat="1" ht="6.96" customHeight="1">
      <c r="B19" s="38"/>
      <c r="I19" s="115"/>
      <c r="L19" s="38"/>
    </row>
    <row r="20" s="1" customFormat="1" ht="12" customHeight="1">
      <c r="B20" s="38"/>
      <c r="D20" s="32" t="s">
        <v>32</v>
      </c>
      <c r="I20" s="116" t="s">
        <v>26</v>
      </c>
      <c r="J20" s="27" t="s">
        <v>3</v>
      </c>
      <c r="L20" s="38"/>
    </row>
    <row r="21" s="1" customFormat="1" ht="18" customHeight="1">
      <c r="B21" s="38"/>
      <c r="E21" s="27" t="s">
        <v>33</v>
      </c>
      <c r="I21" s="116" t="s">
        <v>29</v>
      </c>
      <c r="J21" s="27" t="s">
        <v>3</v>
      </c>
      <c r="L21" s="38"/>
    </row>
    <row r="22" s="1" customFormat="1" ht="6.96" customHeight="1">
      <c r="B22" s="38"/>
      <c r="I22" s="115"/>
      <c r="L22" s="38"/>
    </row>
    <row r="23" s="1" customFormat="1" ht="12" customHeight="1">
      <c r="B23" s="38"/>
      <c r="D23" s="32" t="s">
        <v>35</v>
      </c>
      <c r="I23" s="116" t="s">
        <v>26</v>
      </c>
      <c r="J23" s="27" t="str">
        <f>IF('Rekapitulace stavby'!AN19="","",'Rekapitulace stavby'!AN19)</f>
        <v/>
      </c>
      <c r="L23" s="38"/>
    </row>
    <row r="24" s="1" customFormat="1" ht="18" customHeight="1">
      <c r="B24" s="38"/>
      <c r="E24" s="27" t="str">
        <f>IF('Rekapitulace stavby'!E20="","",'Rekapitulace stavby'!E20)</f>
        <v xml:space="preserve"> </v>
      </c>
      <c r="I24" s="116" t="s">
        <v>29</v>
      </c>
      <c r="J24" s="27" t="str">
        <f>IF('Rekapitulace stavby'!AN20="","",'Rekapitulace stavby'!AN20)</f>
        <v/>
      </c>
      <c r="L24" s="38"/>
    </row>
    <row r="25" s="1" customFormat="1" ht="6.96" customHeight="1">
      <c r="B25" s="38"/>
      <c r="I25" s="115"/>
      <c r="L25" s="38"/>
    </row>
    <row r="26" s="1" customFormat="1" ht="12" customHeight="1">
      <c r="B26" s="38"/>
      <c r="D26" s="32" t="s">
        <v>37</v>
      </c>
      <c r="I26" s="115"/>
      <c r="L26" s="38"/>
    </row>
    <row r="27" s="7" customFormat="1" ht="51" customHeight="1">
      <c r="B27" s="117"/>
      <c r="E27" s="36" t="s">
        <v>38</v>
      </c>
      <c r="F27" s="36"/>
      <c r="G27" s="36"/>
      <c r="H27" s="36"/>
      <c r="I27" s="118"/>
      <c r="L27" s="117"/>
    </row>
    <row r="28" s="1" customFormat="1" ht="6.96" customHeight="1">
      <c r="B28" s="38"/>
      <c r="I28" s="115"/>
      <c r="L28" s="38"/>
    </row>
    <row r="29" s="1" customFormat="1" ht="6.96" customHeight="1">
      <c r="B29" s="38"/>
      <c r="D29" s="67"/>
      <c r="E29" s="67"/>
      <c r="F29" s="67"/>
      <c r="G29" s="67"/>
      <c r="H29" s="67"/>
      <c r="I29" s="119"/>
      <c r="J29" s="67"/>
      <c r="K29" s="67"/>
      <c r="L29" s="38"/>
    </row>
    <row r="30" s="1" customFormat="1" ht="25.44" customHeight="1">
      <c r="B30" s="38"/>
      <c r="D30" s="120" t="s">
        <v>39</v>
      </c>
      <c r="I30" s="115"/>
      <c r="J30" s="87">
        <f>ROUNDUP(J92, 2)</f>
        <v>0</v>
      </c>
      <c r="L30" s="38"/>
    </row>
    <row r="31" s="1" customFormat="1" ht="6.96" customHeight="1">
      <c r="B31" s="38"/>
      <c r="D31" s="67"/>
      <c r="E31" s="67"/>
      <c r="F31" s="67"/>
      <c r="G31" s="67"/>
      <c r="H31" s="67"/>
      <c r="I31" s="119"/>
      <c r="J31" s="67"/>
      <c r="K31" s="67"/>
      <c r="L31" s="38"/>
    </row>
    <row r="32" s="1" customFormat="1" ht="14.4" customHeight="1">
      <c r="B32" s="38"/>
      <c r="F32" s="42" t="s">
        <v>41</v>
      </c>
      <c r="I32" s="121" t="s">
        <v>40</v>
      </c>
      <c r="J32" s="42" t="s">
        <v>42</v>
      </c>
      <c r="L32" s="38"/>
    </row>
    <row r="33" s="1" customFormat="1" ht="14.4" customHeight="1">
      <c r="B33" s="38"/>
      <c r="D33" s="122" t="s">
        <v>43</v>
      </c>
      <c r="E33" s="32" t="s">
        <v>44</v>
      </c>
      <c r="F33" s="123">
        <f>ROUNDUP((SUM(BE92:BE488)),  2)</f>
        <v>0</v>
      </c>
      <c r="I33" s="124">
        <v>0.20999999999999999</v>
      </c>
      <c r="J33" s="123">
        <f>ROUNDUP(((SUM(BE92:BE488))*I33),  2)</f>
        <v>0</v>
      </c>
      <c r="L33" s="38"/>
    </row>
    <row r="34" s="1" customFormat="1" ht="14.4" customHeight="1">
      <c r="B34" s="38"/>
      <c r="E34" s="32" t="s">
        <v>45</v>
      </c>
      <c r="F34" s="123">
        <f>ROUNDUP((SUM(BF92:BF488)),  2)</f>
        <v>0</v>
      </c>
      <c r="I34" s="124">
        <v>0.14999999999999999</v>
      </c>
      <c r="J34" s="123">
        <f>ROUNDUP(((SUM(BF92:BF488))*I34),  2)</f>
        <v>0</v>
      </c>
      <c r="L34" s="38"/>
    </row>
    <row r="35" hidden="1" s="1" customFormat="1" ht="14.4" customHeight="1">
      <c r="B35" s="38"/>
      <c r="E35" s="32" t="s">
        <v>46</v>
      </c>
      <c r="F35" s="123">
        <f>ROUNDUP((SUM(BG92:BG488)),  2)</f>
        <v>0</v>
      </c>
      <c r="I35" s="124">
        <v>0.20999999999999999</v>
      </c>
      <c r="J35" s="123">
        <f>0</f>
        <v>0</v>
      </c>
      <c r="L35" s="38"/>
    </row>
    <row r="36" hidden="1" s="1" customFormat="1" ht="14.4" customHeight="1">
      <c r="B36" s="38"/>
      <c r="E36" s="32" t="s">
        <v>47</v>
      </c>
      <c r="F36" s="123">
        <f>ROUNDUP((SUM(BH92:BH488)),  2)</f>
        <v>0</v>
      </c>
      <c r="I36" s="124">
        <v>0.14999999999999999</v>
      </c>
      <c r="J36" s="123">
        <f>0</f>
        <v>0</v>
      </c>
      <c r="L36" s="38"/>
    </row>
    <row r="37" hidden="1" s="1" customFormat="1" ht="14.4" customHeight="1">
      <c r="B37" s="38"/>
      <c r="E37" s="32" t="s">
        <v>48</v>
      </c>
      <c r="F37" s="123">
        <f>ROUNDUP((SUM(BI92:BI488)),  2)</f>
        <v>0</v>
      </c>
      <c r="I37" s="124">
        <v>0</v>
      </c>
      <c r="J37" s="123">
        <f>0</f>
        <v>0</v>
      </c>
      <c r="L37" s="38"/>
    </row>
    <row r="38" s="1" customFormat="1" ht="6.96" customHeight="1">
      <c r="B38" s="38"/>
      <c r="I38" s="115"/>
      <c r="L38" s="38"/>
    </row>
    <row r="39" s="1" customFormat="1" ht="25.44" customHeight="1">
      <c r="B39" s="38"/>
      <c r="C39" s="125"/>
      <c r="D39" s="126" t="s">
        <v>49</v>
      </c>
      <c r="E39" s="75"/>
      <c r="F39" s="75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38"/>
    </row>
    <row r="40" s="1" customFormat="1" ht="14.4" customHeight="1">
      <c r="B40" s="54"/>
      <c r="C40" s="55"/>
      <c r="D40" s="55"/>
      <c r="E40" s="55"/>
      <c r="F40" s="55"/>
      <c r="G40" s="55"/>
      <c r="H40" s="55"/>
      <c r="I40" s="132"/>
      <c r="J40" s="55"/>
      <c r="K40" s="55"/>
      <c r="L40" s="38"/>
    </row>
    <row r="44" s="1" customFormat="1" ht="6.96" customHeight="1">
      <c r="B44" s="56"/>
      <c r="C44" s="57"/>
      <c r="D44" s="57"/>
      <c r="E44" s="57"/>
      <c r="F44" s="57"/>
      <c r="G44" s="57"/>
      <c r="H44" s="57"/>
      <c r="I44" s="133"/>
      <c r="J44" s="57"/>
      <c r="K44" s="57"/>
      <c r="L44" s="38"/>
    </row>
    <row r="45" s="1" customFormat="1" ht="24.96" customHeight="1">
      <c r="B45" s="38"/>
      <c r="C45" s="23" t="s">
        <v>101</v>
      </c>
      <c r="I45" s="115"/>
      <c r="L45" s="38"/>
    </row>
    <row r="46" s="1" customFormat="1" ht="6.96" customHeight="1">
      <c r="B46" s="38"/>
      <c r="I46" s="115"/>
      <c r="L46" s="38"/>
    </row>
    <row r="47" s="1" customFormat="1" ht="12" customHeight="1">
      <c r="B47" s="38"/>
      <c r="C47" s="32" t="s">
        <v>17</v>
      </c>
      <c r="I47" s="115"/>
      <c r="L47" s="38"/>
    </row>
    <row r="48" s="1" customFormat="1" ht="16.5" customHeight="1">
      <c r="B48" s="38"/>
      <c r="E48" s="114" t="str">
        <f>E7</f>
        <v>Tišnov, ul.Na Mlékárně - rekonstrukce a doplnění kanalizace</v>
      </c>
      <c r="F48" s="32"/>
      <c r="G48" s="32"/>
      <c r="H48" s="32"/>
      <c r="I48" s="115"/>
      <c r="L48" s="38"/>
    </row>
    <row r="49" s="1" customFormat="1" ht="12" customHeight="1">
      <c r="B49" s="38"/>
      <c r="C49" s="32" t="s">
        <v>98</v>
      </c>
      <c r="I49" s="115"/>
      <c r="L49" s="38"/>
    </row>
    <row r="50" s="1" customFormat="1" ht="16.5" customHeight="1">
      <c r="B50" s="38"/>
      <c r="E50" s="61" t="str">
        <f>E9</f>
        <v>SO-01.1 - Kanalizační stoka ML</v>
      </c>
      <c r="F50" s="1"/>
      <c r="G50" s="1"/>
      <c r="H50" s="1"/>
      <c r="I50" s="115"/>
      <c r="L50" s="38"/>
    </row>
    <row r="51" s="1" customFormat="1" ht="6.96" customHeight="1">
      <c r="B51" s="38"/>
      <c r="I51" s="115"/>
      <c r="L51" s="38"/>
    </row>
    <row r="52" s="1" customFormat="1" ht="12" customHeight="1">
      <c r="B52" s="38"/>
      <c r="C52" s="32" t="s">
        <v>21</v>
      </c>
      <c r="F52" s="27" t="str">
        <f>F12</f>
        <v>Tišnov</v>
      </c>
      <c r="I52" s="116" t="s">
        <v>23</v>
      </c>
      <c r="J52" s="63" t="str">
        <f>IF(J12="","",J12)</f>
        <v>12. 6. 2019</v>
      </c>
      <c r="L52" s="38"/>
    </row>
    <row r="53" s="1" customFormat="1" ht="6.96" customHeight="1">
      <c r="B53" s="38"/>
      <c r="I53" s="115"/>
      <c r="L53" s="38"/>
    </row>
    <row r="54" s="1" customFormat="1" ht="15.15" customHeight="1">
      <c r="B54" s="38"/>
      <c r="C54" s="32" t="s">
        <v>25</v>
      </c>
      <c r="F54" s="27" t="str">
        <f>E15</f>
        <v>Město Tišnov</v>
      </c>
      <c r="I54" s="116" t="s">
        <v>32</v>
      </c>
      <c r="J54" s="36" t="str">
        <f>E21</f>
        <v>Marcela Skříčková</v>
      </c>
      <c r="L54" s="38"/>
    </row>
    <row r="55" s="1" customFormat="1" ht="15.15" customHeight="1">
      <c r="B55" s="38"/>
      <c r="C55" s="32" t="s">
        <v>30</v>
      </c>
      <c r="F55" s="27" t="str">
        <f>IF(E18="","",E18)</f>
        <v>Vyplň údaj</v>
      </c>
      <c r="I55" s="116" t="s">
        <v>35</v>
      </c>
      <c r="J55" s="36" t="str">
        <f>E24</f>
        <v xml:space="preserve"> </v>
      </c>
      <c r="L55" s="38"/>
    </row>
    <row r="56" s="1" customFormat="1" ht="10.32" customHeight="1">
      <c r="B56" s="38"/>
      <c r="I56" s="115"/>
      <c r="L56" s="38"/>
    </row>
    <row r="57" s="1" customFormat="1" ht="29.28" customHeight="1">
      <c r="B57" s="38"/>
      <c r="C57" s="134" t="s">
        <v>102</v>
      </c>
      <c r="D57" s="125"/>
      <c r="E57" s="125"/>
      <c r="F57" s="125"/>
      <c r="G57" s="125"/>
      <c r="H57" s="125"/>
      <c r="I57" s="135"/>
      <c r="J57" s="136" t="s">
        <v>103</v>
      </c>
      <c r="K57" s="125"/>
      <c r="L57" s="38"/>
    </row>
    <row r="58" s="1" customFormat="1" ht="10.32" customHeight="1">
      <c r="B58" s="38"/>
      <c r="I58" s="115"/>
      <c r="L58" s="38"/>
    </row>
    <row r="59" s="1" customFormat="1" ht="22.8" customHeight="1">
      <c r="B59" s="38"/>
      <c r="C59" s="137" t="s">
        <v>71</v>
      </c>
      <c r="I59" s="115"/>
      <c r="J59" s="87">
        <f>J92</f>
        <v>0</v>
      </c>
      <c r="L59" s="38"/>
      <c r="AU59" s="19" t="s">
        <v>104</v>
      </c>
    </row>
    <row r="60" s="8" customFormat="1" ht="24.96" customHeight="1">
      <c r="B60" s="138"/>
      <c r="D60" s="139" t="s">
        <v>105</v>
      </c>
      <c r="E60" s="140"/>
      <c r="F60" s="140"/>
      <c r="G60" s="140"/>
      <c r="H60" s="140"/>
      <c r="I60" s="141"/>
      <c r="J60" s="142">
        <f>J93</f>
        <v>0</v>
      </c>
      <c r="L60" s="138"/>
    </row>
    <row r="61" s="9" customFormat="1" ht="19.92" customHeight="1">
      <c r="B61" s="143"/>
      <c r="D61" s="144" t="s">
        <v>106</v>
      </c>
      <c r="E61" s="145"/>
      <c r="F61" s="145"/>
      <c r="G61" s="145"/>
      <c r="H61" s="145"/>
      <c r="I61" s="146"/>
      <c r="J61" s="147">
        <f>J94</f>
        <v>0</v>
      </c>
      <c r="L61" s="143"/>
    </row>
    <row r="62" s="9" customFormat="1" ht="19.92" customHeight="1">
      <c r="B62" s="143"/>
      <c r="D62" s="144" t="s">
        <v>107</v>
      </c>
      <c r="E62" s="145"/>
      <c r="F62" s="145"/>
      <c r="G62" s="145"/>
      <c r="H62" s="145"/>
      <c r="I62" s="146"/>
      <c r="J62" s="147">
        <f>J107</f>
        <v>0</v>
      </c>
      <c r="L62" s="143"/>
    </row>
    <row r="63" s="9" customFormat="1" ht="19.92" customHeight="1">
      <c r="B63" s="143"/>
      <c r="D63" s="144" t="s">
        <v>108</v>
      </c>
      <c r="E63" s="145"/>
      <c r="F63" s="145"/>
      <c r="G63" s="145"/>
      <c r="H63" s="145"/>
      <c r="I63" s="146"/>
      <c r="J63" s="147">
        <f>J268</f>
        <v>0</v>
      </c>
      <c r="L63" s="143"/>
    </row>
    <row r="64" s="9" customFormat="1" ht="19.92" customHeight="1">
      <c r="B64" s="143"/>
      <c r="D64" s="144" t="s">
        <v>109</v>
      </c>
      <c r="E64" s="145"/>
      <c r="F64" s="145"/>
      <c r="G64" s="145"/>
      <c r="H64" s="145"/>
      <c r="I64" s="146"/>
      <c r="J64" s="147">
        <f>J291</f>
        <v>0</v>
      </c>
      <c r="L64" s="143"/>
    </row>
    <row r="65" s="9" customFormat="1" ht="14.88" customHeight="1">
      <c r="B65" s="143"/>
      <c r="D65" s="144" t="s">
        <v>110</v>
      </c>
      <c r="E65" s="145"/>
      <c r="F65" s="145"/>
      <c r="G65" s="145"/>
      <c r="H65" s="145"/>
      <c r="I65" s="146"/>
      <c r="J65" s="147">
        <f>J293</f>
        <v>0</v>
      </c>
      <c r="L65" s="143"/>
    </row>
    <row r="66" s="9" customFormat="1" ht="14.88" customHeight="1">
      <c r="B66" s="143"/>
      <c r="D66" s="144" t="s">
        <v>111</v>
      </c>
      <c r="E66" s="145"/>
      <c r="F66" s="145"/>
      <c r="G66" s="145"/>
      <c r="H66" s="145"/>
      <c r="I66" s="146"/>
      <c r="J66" s="147">
        <f>J319</f>
        <v>0</v>
      </c>
      <c r="L66" s="143"/>
    </row>
    <row r="67" s="9" customFormat="1" ht="14.88" customHeight="1">
      <c r="B67" s="143"/>
      <c r="D67" s="144" t="s">
        <v>112</v>
      </c>
      <c r="E67" s="145"/>
      <c r="F67" s="145"/>
      <c r="G67" s="145"/>
      <c r="H67" s="145"/>
      <c r="I67" s="146"/>
      <c r="J67" s="147">
        <f>J338</f>
        <v>0</v>
      </c>
      <c r="L67" s="143"/>
    </row>
    <row r="68" s="9" customFormat="1" ht="14.88" customHeight="1">
      <c r="B68" s="143"/>
      <c r="D68" s="144" t="s">
        <v>113</v>
      </c>
      <c r="E68" s="145"/>
      <c r="F68" s="145"/>
      <c r="G68" s="145"/>
      <c r="H68" s="145"/>
      <c r="I68" s="146"/>
      <c r="J68" s="147">
        <f>J349</f>
        <v>0</v>
      </c>
      <c r="L68" s="143"/>
    </row>
    <row r="69" s="9" customFormat="1" ht="19.92" customHeight="1">
      <c r="B69" s="143"/>
      <c r="D69" s="144" t="s">
        <v>114</v>
      </c>
      <c r="E69" s="145"/>
      <c r="F69" s="145"/>
      <c r="G69" s="145"/>
      <c r="H69" s="145"/>
      <c r="I69" s="146"/>
      <c r="J69" s="147">
        <f>J355</f>
        <v>0</v>
      </c>
      <c r="L69" s="143"/>
    </row>
    <row r="70" s="9" customFormat="1" ht="19.92" customHeight="1">
      <c r="B70" s="143"/>
      <c r="D70" s="144" t="s">
        <v>115</v>
      </c>
      <c r="E70" s="145"/>
      <c r="F70" s="145"/>
      <c r="G70" s="145"/>
      <c r="H70" s="145"/>
      <c r="I70" s="146"/>
      <c r="J70" s="147">
        <f>J359</f>
        <v>0</v>
      </c>
      <c r="L70" s="143"/>
    </row>
    <row r="71" s="9" customFormat="1" ht="19.92" customHeight="1">
      <c r="B71" s="143"/>
      <c r="D71" s="144" t="s">
        <v>116</v>
      </c>
      <c r="E71" s="145"/>
      <c r="F71" s="145"/>
      <c r="G71" s="145"/>
      <c r="H71" s="145"/>
      <c r="I71" s="146"/>
      <c r="J71" s="147">
        <f>J374</f>
        <v>0</v>
      </c>
      <c r="L71" s="143"/>
    </row>
    <row r="72" s="9" customFormat="1" ht="19.92" customHeight="1">
      <c r="B72" s="143"/>
      <c r="D72" s="144" t="s">
        <v>117</v>
      </c>
      <c r="E72" s="145"/>
      <c r="F72" s="145"/>
      <c r="G72" s="145"/>
      <c r="H72" s="145"/>
      <c r="I72" s="146"/>
      <c r="J72" s="147">
        <f>J437</f>
        <v>0</v>
      </c>
      <c r="L72" s="143"/>
    </row>
    <row r="73" s="1" customFormat="1" ht="21.84" customHeight="1">
      <c r="B73" s="38"/>
      <c r="I73" s="115"/>
      <c r="L73" s="38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32"/>
      <c r="J74" s="55"/>
      <c r="K74" s="55"/>
      <c r="L74" s="38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33"/>
      <c r="J78" s="57"/>
      <c r="K78" s="57"/>
      <c r="L78" s="38"/>
    </row>
    <row r="79" s="1" customFormat="1" ht="24.96" customHeight="1">
      <c r="B79" s="38"/>
      <c r="C79" s="23" t="s">
        <v>118</v>
      </c>
      <c r="I79" s="115"/>
      <c r="L79" s="38"/>
    </row>
    <row r="80" s="1" customFormat="1" ht="6.96" customHeight="1">
      <c r="B80" s="38"/>
      <c r="I80" s="115"/>
      <c r="L80" s="38"/>
    </row>
    <row r="81" s="1" customFormat="1" ht="12" customHeight="1">
      <c r="B81" s="38"/>
      <c r="C81" s="32" t="s">
        <v>17</v>
      </c>
      <c r="I81" s="115"/>
      <c r="L81" s="38"/>
    </row>
    <row r="82" s="1" customFormat="1" ht="16.5" customHeight="1">
      <c r="B82" s="38"/>
      <c r="E82" s="114" t="str">
        <f>E7</f>
        <v>Tišnov, ul.Na Mlékárně - rekonstrukce a doplnění kanalizace</v>
      </c>
      <c r="F82" s="32"/>
      <c r="G82" s="32"/>
      <c r="H82" s="32"/>
      <c r="I82" s="115"/>
      <c r="L82" s="38"/>
    </row>
    <row r="83" s="1" customFormat="1" ht="12" customHeight="1">
      <c r="B83" s="38"/>
      <c r="C83" s="32" t="s">
        <v>98</v>
      </c>
      <c r="I83" s="115"/>
      <c r="L83" s="38"/>
    </row>
    <row r="84" s="1" customFormat="1" ht="16.5" customHeight="1">
      <c r="B84" s="38"/>
      <c r="E84" s="61" t="str">
        <f>E9</f>
        <v>SO-01.1 - Kanalizační stoka ML</v>
      </c>
      <c r="F84" s="1"/>
      <c r="G84" s="1"/>
      <c r="H84" s="1"/>
      <c r="I84" s="115"/>
      <c r="L84" s="38"/>
    </row>
    <row r="85" s="1" customFormat="1" ht="6.96" customHeight="1">
      <c r="B85" s="38"/>
      <c r="I85" s="115"/>
      <c r="L85" s="38"/>
    </row>
    <row r="86" s="1" customFormat="1" ht="12" customHeight="1">
      <c r="B86" s="38"/>
      <c r="C86" s="32" t="s">
        <v>21</v>
      </c>
      <c r="F86" s="27" t="str">
        <f>F12</f>
        <v>Tišnov</v>
      </c>
      <c r="I86" s="116" t="s">
        <v>23</v>
      </c>
      <c r="J86" s="63" t="str">
        <f>IF(J12="","",J12)</f>
        <v>12. 6. 2019</v>
      </c>
      <c r="L86" s="38"/>
    </row>
    <row r="87" s="1" customFormat="1" ht="6.96" customHeight="1">
      <c r="B87" s="38"/>
      <c r="I87" s="115"/>
      <c r="L87" s="38"/>
    </row>
    <row r="88" s="1" customFormat="1" ht="15.15" customHeight="1">
      <c r="B88" s="38"/>
      <c r="C88" s="32" t="s">
        <v>25</v>
      </c>
      <c r="F88" s="27" t="str">
        <f>E15</f>
        <v>Město Tišnov</v>
      </c>
      <c r="I88" s="116" t="s">
        <v>32</v>
      </c>
      <c r="J88" s="36" t="str">
        <f>E21</f>
        <v>Marcela Skříčková</v>
      </c>
      <c r="L88" s="38"/>
    </row>
    <row r="89" s="1" customFormat="1" ht="15.15" customHeight="1">
      <c r="B89" s="38"/>
      <c r="C89" s="32" t="s">
        <v>30</v>
      </c>
      <c r="F89" s="27" t="str">
        <f>IF(E18="","",E18)</f>
        <v>Vyplň údaj</v>
      </c>
      <c r="I89" s="116" t="s">
        <v>35</v>
      </c>
      <c r="J89" s="36" t="str">
        <f>E24</f>
        <v xml:space="preserve"> </v>
      </c>
      <c r="L89" s="38"/>
    </row>
    <row r="90" s="1" customFormat="1" ht="10.32" customHeight="1">
      <c r="B90" s="38"/>
      <c r="I90" s="115"/>
      <c r="L90" s="38"/>
    </row>
    <row r="91" s="10" customFormat="1" ht="29.28" customHeight="1">
      <c r="B91" s="148"/>
      <c r="C91" s="149" t="s">
        <v>119</v>
      </c>
      <c r="D91" s="150" t="s">
        <v>58</v>
      </c>
      <c r="E91" s="150" t="s">
        <v>54</v>
      </c>
      <c r="F91" s="150" t="s">
        <v>55</v>
      </c>
      <c r="G91" s="150" t="s">
        <v>120</v>
      </c>
      <c r="H91" s="150" t="s">
        <v>121</v>
      </c>
      <c r="I91" s="151" t="s">
        <v>122</v>
      </c>
      <c r="J91" s="150" t="s">
        <v>103</v>
      </c>
      <c r="K91" s="152" t="s">
        <v>123</v>
      </c>
      <c r="L91" s="148"/>
      <c r="M91" s="79" t="s">
        <v>3</v>
      </c>
      <c r="N91" s="80" t="s">
        <v>43</v>
      </c>
      <c r="O91" s="80" t="s">
        <v>124</v>
      </c>
      <c r="P91" s="80" t="s">
        <v>125</v>
      </c>
      <c r="Q91" s="80" t="s">
        <v>126</v>
      </c>
      <c r="R91" s="80" t="s">
        <v>127</v>
      </c>
      <c r="S91" s="80" t="s">
        <v>128</v>
      </c>
      <c r="T91" s="81" t="s">
        <v>129</v>
      </c>
    </row>
    <row r="92" s="1" customFormat="1" ht="22.8" customHeight="1">
      <c r="B92" s="38"/>
      <c r="C92" s="84" t="s">
        <v>130</v>
      </c>
      <c r="I92" s="115"/>
      <c r="J92" s="153">
        <f>BK92</f>
        <v>0</v>
      </c>
      <c r="L92" s="38"/>
      <c r="M92" s="82"/>
      <c r="N92" s="67"/>
      <c r="O92" s="67"/>
      <c r="P92" s="154">
        <f>P93</f>
        <v>0</v>
      </c>
      <c r="Q92" s="67"/>
      <c r="R92" s="154">
        <f>R93</f>
        <v>281.36039190000002</v>
      </c>
      <c r="S92" s="67"/>
      <c r="T92" s="155">
        <f>T93</f>
        <v>188.67639999999997</v>
      </c>
      <c r="AT92" s="19" t="s">
        <v>72</v>
      </c>
      <c r="AU92" s="19" t="s">
        <v>104</v>
      </c>
      <c r="BK92" s="156">
        <f>BK93</f>
        <v>0</v>
      </c>
    </row>
    <row r="93" s="11" customFormat="1" ht="25.92" customHeight="1">
      <c r="B93" s="157"/>
      <c r="D93" s="158" t="s">
        <v>72</v>
      </c>
      <c r="E93" s="159" t="s">
        <v>131</v>
      </c>
      <c r="F93" s="159" t="s">
        <v>132</v>
      </c>
      <c r="I93" s="160"/>
      <c r="J93" s="161">
        <f>BK93</f>
        <v>0</v>
      </c>
      <c r="L93" s="157"/>
      <c r="M93" s="162"/>
      <c r="N93" s="163"/>
      <c r="O93" s="163"/>
      <c r="P93" s="164">
        <f>P94+P107+P268+P291+P355+P359+P374+P437</f>
        <v>0</v>
      </c>
      <c r="Q93" s="163"/>
      <c r="R93" s="164">
        <f>R94+R107+R268+R291+R355+R359+R374+R437</f>
        <v>281.36039190000002</v>
      </c>
      <c r="S93" s="163"/>
      <c r="T93" s="165">
        <f>T94+T107+T268+T291+T355+T359+T374+T437</f>
        <v>188.67639999999997</v>
      </c>
      <c r="AR93" s="158" t="s">
        <v>81</v>
      </c>
      <c r="AT93" s="166" t="s">
        <v>72</v>
      </c>
      <c r="AU93" s="166" t="s">
        <v>73</v>
      </c>
      <c r="AY93" s="158" t="s">
        <v>133</v>
      </c>
      <c r="BK93" s="167">
        <f>BK94+BK107+BK268+BK291+BK355+BK359+BK374+BK437</f>
        <v>0</v>
      </c>
    </row>
    <row r="94" s="11" customFormat="1" ht="22.8" customHeight="1">
      <c r="B94" s="157"/>
      <c r="D94" s="158" t="s">
        <v>72</v>
      </c>
      <c r="E94" s="168" t="s">
        <v>134</v>
      </c>
      <c r="F94" s="168" t="s">
        <v>135</v>
      </c>
      <c r="I94" s="160"/>
      <c r="J94" s="169">
        <f>BK94</f>
        <v>0</v>
      </c>
      <c r="L94" s="157"/>
      <c r="M94" s="162"/>
      <c r="N94" s="163"/>
      <c r="O94" s="163"/>
      <c r="P94" s="164">
        <f>SUM(P95:P106)</f>
        <v>0</v>
      </c>
      <c r="Q94" s="163"/>
      <c r="R94" s="164">
        <f>SUM(R95:R106)</f>
        <v>0</v>
      </c>
      <c r="S94" s="163"/>
      <c r="T94" s="165">
        <f>SUM(T95:T106)</f>
        <v>0</v>
      </c>
      <c r="AR94" s="158" t="s">
        <v>81</v>
      </c>
      <c r="AT94" s="166" t="s">
        <v>72</v>
      </c>
      <c r="AU94" s="166" t="s">
        <v>81</v>
      </c>
      <c r="AY94" s="158" t="s">
        <v>133</v>
      </c>
      <c r="BK94" s="167">
        <f>SUM(BK95:BK106)</f>
        <v>0</v>
      </c>
    </row>
    <row r="95" s="1" customFormat="1" ht="16.5" customHeight="1">
      <c r="B95" s="170"/>
      <c r="C95" s="171" t="s">
        <v>81</v>
      </c>
      <c r="D95" s="171" t="s">
        <v>136</v>
      </c>
      <c r="E95" s="172" t="s">
        <v>137</v>
      </c>
      <c r="F95" s="173" t="s">
        <v>138</v>
      </c>
      <c r="G95" s="174" t="s">
        <v>3</v>
      </c>
      <c r="H95" s="175">
        <v>0</v>
      </c>
      <c r="I95" s="176"/>
      <c r="J95" s="177">
        <f>ROUND(I95*H95,2)</f>
        <v>0</v>
      </c>
      <c r="K95" s="173" t="s">
        <v>3</v>
      </c>
      <c r="L95" s="38"/>
      <c r="M95" s="178" t="s">
        <v>3</v>
      </c>
      <c r="N95" s="179" t="s">
        <v>44</v>
      </c>
      <c r="O95" s="71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AR95" s="182" t="s">
        <v>139</v>
      </c>
      <c r="AT95" s="182" t="s">
        <v>136</v>
      </c>
      <c r="AU95" s="182" t="s">
        <v>84</v>
      </c>
      <c r="AY95" s="19" t="s">
        <v>133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9" t="s">
        <v>81</v>
      </c>
      <c r="BK95" s="183">
        <f>ROUND(I95*H95,2)</f>
        <v>0</v>
      </c>
      <c r="BL95" s="19" t="s">
        <v>139</v>
      </c>
      <c r="BM95" s="182" t="s">
        <v>140</v>
      </c>
    </row>
    <row r="96" s="1" customFormat="1">
      <c r="B96" s="38"/>
      <c r="D96" s="184" t="s">
        <v>141</v>
      </c>
      <c r="F96" s="185" t="s">
        <v>142</v>
      </c>
      <c r="I96" s="115"/>
      <c r="L96" s="38"/>
      <c r="M96" s="186"/>
      <c r="N96" s="71"/>
      <c r="O96" s="71"/>
      <c r="P96" s="71"/>
      <c r="Q96" s="71"/>
      <c r="R96" s="71"/>
      <c r="S96" s="71"/>
      <c r="T96" s="72"/>
      <c r="AT96" s="19" t="s">
        <v>141</v>
      </c>
      <c r="AU96" s="19" t="s">
        <v>84</v>
      </c>
    </row>
    <row r="97" s="1" customFormat="1" ht="16.5" customHeight="1">
      <c r="B97" s="170"/>
      <c r="C97" s="171" t="s">
        <v>84</v>
      </c>
      <c r="D97" s="171" t="s">
        <v>136</v>
      </c>
      <c r="E97" s="172" t="s">
        <v>143</v>
      </c>
      <c r="F97" s="173" t="s">
        <v>144</v>
      </c>
      <c r="G97" s="174" t="s">
        <v>3</v>
      </c>
      <c r="H97" s="175">
        <v>0</v>
      </c>
      <c r="I97" s="176"/>
      <c r="J97" s="177">
        <f>ROUND(I97*H97,2)</f>
        <v>0</v>
      </c>
      <c r="K97" s="173" t="s">
        <v>3</v>
      </c>
      <c r="L97" s="38"/>
      <c r="M97" s="178" t="s">
        <v>3</v>
      </c>
      <c r="N97" s="179" t="s">
        <v>44</v>
      </c>
      <c r="O97" s="71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82" t="s">
        <v>139</v>
      </c>
      <c r="AT97" s="182" t="s">
        <v>136</v>
      </c>
      <c r="AU97" s="182" t="s">
        <v>84</v>
      </c>
      <c r="AY97" s="19" t="s">
        <v>133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9" t="s">
        <v>81</v>
      </c>
      <c r="BK97" s="183">
        <f>ROUND(I97*H97,2)</f>
        <v>0</v>
      </c>
      <c r="BL97" s="19" t="s">
        <v>139</v>
      </c>
      <c r="BM97" s="182" t="s">
        <v>145</v>
      </c>
    </row>
    <row r="98" s="1" customFormat="1">
      <c r="B98" s="38"/>
      <c r="D98" s="184" t="s">
        <v>141</v>
      </c>
      <c r="F98" s="185" t="s">
        <v>146</v>
      </c>
      <c r="I98" s="115"/>
      <c r="L98" s="38"/>
      <c r="M98" s="186"/>
      <c r="N98" s="71"/>
      <c r="O98" s="71"/>
      <c r="P98" s="71"/>
      <c r="Q98" s="71"/>
      <c r="R98" s="71"/>
      <c r="S98" s="71"/>
      <c r="T98" s="72"/>
      <c r="AT98" s="19" t="s">
        <v>141</v>
      </c>
      <c r="AU98" s="19" t="s">
        <v>84</v>
      </c>
    </row>
    <row r="99" s="1" customFormat="1" ht="16.5" customHeight="1">
      <c r="B99" s="170"/>
      <c r="C99" s="171" t="s">
        <v>147</v>
      </c>
      <c r="D99" s="171" t="s">
        <v>136</v>
      </c>
      <c r="E99" s="172" t="s">
        <v>148</v>
      </c>
      <c r="F99" s="173" t="s">
        <v>149</v>
      </c>
      <c r="G99" s="174" t="s">
        <v>3</v>
      </c>
      <c r="H99" s="175">
        <v>0</v>
      </c>
      <c r="I99" s="176"/>
      <c r="J99" s="177">
        <f>ROUND(I99*H99,2)</f>
        <v>0</v>
      </c>
      <c r="K99" s="173" t="s">
        <v>3</v>
      </c>
      <c r="L99" s="38"/>
      <c r="M99" s="178" t="s">
        <v>3</v>
      </c>
      <c r="N99" s="179" t="s">
        <v>44</v>
      </c>
      <c r="O99" s="71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AR99" s="182" t="s">
        <v>139</v>
      </c>
      <c r="AT99" s="182" t="s">
        <v>136</v>
      </c>
      <c r="AU99" s="182" t="s">
        <v>84</v>
      </c>
      <c r="AY99" s="19" t="s">
        <v>133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9" t="s">
        <v>81</v>
      </c>
      <c r="BK99" s="183">
        <f>ROUND(I99*H99,2)</f>
        <v>0</v>
      </c>
      <c r="BL99" s="19" t="s">
        <v>139</v>
      </c>
      <c r="BM99" s="182" t="s">
        <v>150</v>
      </c>
    </row>
    <row r="100" s="1" customFormat="1">
      <c r="B100" s="38"/>
      <c r="D100" s="184" t="s">
        <v>141</v>
      </c>
      <c r="F100" s="185" t="s">
        <v>151</v>
      </c>
      <c r="I100" s="115"/>
      <c r="L100" s="38"/>
      <c r="M100" s="186"/>
      <c r="N100" s="71"/>
      <c r="O100" s="71"/>
      <c r="P100" s="71"/>
      <c r="Q100" s="71"/>
      <c r="R100" s="71"/>
      <c r="S100" s="71"/>
      <c r="T100" s="72"/>
      <c r="AT100" s="19" t="s">
        <v>141</v>
      </c>
      <c r="AU100" s="19" t="s">
        <v>84</v>
      </c>
    </row>
    <row r="101" s="1" customFormat="1" ht="16.5" customHeight="1">
      <c r="B101" s="170"/>
      <c r="C101" s="171" t="s">
        <v>139</v>
      </c>
      <c r="D101" s="171" t="s">
        <v>136</v>
      </c>
      <c r="E101" s="172" t="s">
        <v>152</v>
      </c>
      <c r="F101" s="173" t="s">
        <v>153</v>
      </c>
      <c r="G101" s="174" t="s">
        <v>3</v>
      </c>
      <c r="H101" s="175">
        <v>0</v>
      </c>
      <c r="I101" s="176"/>
      <c r="J101" s="177">
        <f>ROUND(I101*H101,2)</f>
        <v>0</v>
      </c>
      <c r="K101" s="173" t="s">
        <v>3</v>
      </c>
      <c r="L101" s="38"/>
      <c r="M101" s="178" t="s">
        <v>3</v>
      </c>
      <c r="N101" s="179" t="s">
        <v>44</v>
      </c>
      <c r="O101" s="71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182" t="s">
        <v>139</v>
      </c>
      <c r="AT101" s="182" t="s">
        <v>136</v>
      </c>
      <c r="AU101" s="182" t="s">
        <v>84</v>
      </c>
      <c r="AY101" s="19" t="s">
        <v>133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9" t="s">
        <v>81</v>
      </c>
      <c r="BK101" s="183">
        <f>ROUND(I101*H101,2)</f>
        <v>0</v>
      </c>
      <c r="BL101" s="19" t="s">
        <v>139</v>
      </c>
      <c r="BM101" s="182" t="s">
        <v>154</v>
      </c>
    </row>
    <row r="102" s="1" customFormat="1">
      <c r="B102" s="38"/>
      <c r="D102" s="184" t="s">
        <v>141</v>
      </c>
      <c r="F102" s="185" t="s">
        <v>155</v>
      </c>
      <c r="I102" s="115"/>
      <c r="L102" s="38"/>
      <c r="M102" s="186"/>
      <c r="N102" s="71"/>
      <c r="O102" s="71"/>
      <c r="P102" s="71"/>
      <c r="Q102" s="71"/>
      <c r="R102" s="71"/>
      <c r="S102" s="71"/>
      <c r="T102" s="72"/>
      <c r="AT102" s="19" t="s">
        <v>141</v>
      </c>
      <c r="AU102" s="19" t="s">
        <v>84</v>
      </c>
    </row>
    <row r="103" s="1" customFormat="1" ht="16.5" customHeight="1">
      <c r="B103" s="170"/>
      <c r="C103" s="171" t="s">
        <v>156</v>
      </c>
      <c r="D103" s="171" t="s">
        <v>136</v>
      </c>
      <c r="E103" s="172" t="s">
        <v>157</v>
      </c>
      <c r="F103" s="173" t="s">
        <v>158</v>
      </c>
      <c r="G103" s="174" t="s">
        <v>3</v>
      </c>
      <c r="H103" s="175">
        <v>0</v>
      </c>
      <c r="I103" s="176"/>
      <c r="J103" s="177">
        <f>ROUND(I103*H103,2)</f>
        <v>0</v>
      </c>
      <c r="K103" s="173" t="s">
        <v>3</v>
      </c>
      <c r="L103" s="38"/>
      <c r="M103" s="178" t="s">
        <v>3</v>
      </c>
      <c r="N103" s="179" t="s">
        <v>44</v>
      </c>
      <c r="O103" s="71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182" t="s">
        <v>139</v>
      </c>
      <c r="AT103" s="182" t="s">
        <v>136</v>
      </c>
      <c r="AU103" s="182" t="s">
        <v>84</v>
      </c>
      <c r="AY103" s="19" t="s">
        <v>133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9" t="s">
        <v>81</v>
      </c>
      <c r="BK103" s="183">
        <f>ROUND(I103*H103,2)</f>
        <v>0</v>
      </c>
      <c r="BL103" s="19" t="s">
        <v>139</v>
      </c>
      <c r="BM103" s="182" t="s">
        <v>159</v>
      </c>
    </row>
    <row r="104" s="1" customFormat="1">
      <c r="B104" s="38"/>
      <c r="D104" s="184" t="s">
        <v>141</v>
      </c>
      <c r="F104" s="185" t="s">
        <v>160</v>
      </c>
      <c r="I104" s="115"/>
      <c r="L104" s="38"/>
      <c r="M104" s="186"/>
      <c r="N104" s="71"/>
      <c r="O104" s="71"/>
      <c r="P104" s="71"/>
      <c r="Q104" s="71"/>
      <c r="R104" s="71"/>
      <c r="S104" s="71"/>
      <c r="T104" s="72"/>
      <c r="AT104" s="19" t="s">
        <v>141</v>
      </c>
      <c r="AU104" s="19" t="s">
        <v>84</v>
      </c>
    </row>
    <row r="105" s="1" customFormat="1" ht="16.5" customHeight="1">
      <c r="B105" s="170"/>
      <c r="C105" s="171" t="s">
        <v>161</v>
      </c>
      <c r="D105" s="171" t="s">
        <v>136</v>
      </c>
      <c r="E105" s="172" t="s">
        <v>162</v>
      </c>
      <c r="F105" s="173" t="s">
        <v>163</v>
      </c>
      <c r="G105" s="174" t="s">
        <v>3</v>
      </c>
      <c r="H105" s="175">
        <v>0</v>
      </c>
      <c r="I105" s="176"/>
      <c r="J105" s="177">
        <f>ROUND(I105*H105,2)</f>
        <v>0</v>
      </c>
      <c r="K105" s="173" t="s">
        <v>3</v>
      </c>
      <c r="L105" s="38"/>
      <c r="M105" s="178" t="s">
        <v>3</v>
      </c>
      <c r="N105" s="179" t="s">
        <v>44</v>
      </c>
      <c r="O105" s="71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182" t="s">
        <v>139</v>
      </c>
      <c r="AT105" s="182" t="s">
        <v>136</v>
      </c>
      <c r="AU105" s="182" t="s">
        <v>84</v>
      </c>
      <c r="AY105" s="19" t="s">
        <v>133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9" t="s">
        <v>81</v>
      </c>
      <c r="BK105" s="183">
        <f>ROUND(I105*H105,2)</f>
        <v>0</v>
      </c>
      <c r="BL105" s="19" t="s">
        <v>139</v>
      </c>
      <c r="BM105" s="182" t="s">
        <v>164</v>
      </c>
    </row>
    <row r="106" s="1" customFormat="1">
      <c r="B106" s="38"/>
      <c r="D106" s="184" t="s">
        <v>141</v>
      </c>
      <c r="F106" s="185" t="s">
        <v>165</v>
      </c>
      <c r="I106" s="115"/>
      <c r="L106" s="38"/>
      <c r="M106" s="186"/>
      <c r="N106" s="71"/>
      <c r="O106" s="71"/>
      <c r="P106" s="71"/>
      <c r="Q106" s="71"/>
      <c r="R106" s="71"/>
      <c r="S106" s="71"/>
      <c r="T106" s="72"/>
      <c r="AT106" s="19" t="s">
        <v>141</v>
      </c>
      <c r="AU106" s="19" t="s">
        <v>84</v>
      </c>
    </row>
    <row r="107" s="11" customFormat="1" ht="22.8" customHeight="1">
      <c r="B107" s="157"/>
      <c r="D107" s="158" t="s">
        <v>72</v>
      </c>
      <c r="E107" s="168" t="s">
        <v>81</v>
      </c>
      <c r="F107" s="168" t="s">
        <v>166</v>
      </c>
      <c r="I107" s="160"/>
      <c r="J107" s="169">
        <f>BK107</f>
        <v>0</v>
      </c>
      <c r="L107" s="157"/>
      <c r="M107" s="162"/>
      <c r="N107" s="163"/>
      <c r="O107" s="163"/>
      <c r="P107" s="164">
        <f>SUM(P108:P267)</f>
        <v>0</v>
      </c>
      <c r="Q107" s="163"/>
      <c r="R107" s="164">
        <f>SUM(R108:R267)</f>
        <v>1.1578869000000001</v>
      </c>
      <c r="S107" s="163"/>
      <c r="T107" s="165">
        <f>SUM(T108:T267)</f>
        <v>0</v>
      </c>
      <c r="AR107" s="158" t="s">
        <v>81</v>
      </c>
      <c r="AT107" s="166" t="s">
        <v>72</v>
      </c>
      <c r="AU107" s="166" t="s">
        <v>81</v>
      </c>
      <c r="AY107" s="158" t="s">
        <v>133</v>
      </c>
      <c r="BK107" s="167">
        <f>SUM(BK108:BK267)</f>
        <v>0</v>
      </c>
    </row>
    <row r="108" s="1" customFormat="1" ht="16.5" customHeight="1">
      <c r="B108" s="170"/>
      <c r="C108" s="171" t="s">
        <v>167</v>
      </c>
      <c r="D108" s="171" t="s">
        <v>136</v>
      </c>
      <c r="E108" s="172" t="s">
        <v>168</v>
      </c>
      <c r="F108" s="173" t="s">
        <v>169</v>
      </c>
      <c r="G108" s="174" t="s">
        <v>170</v>
      </c>
      <c r="H108" s="175">
        <v>240</v>
      </c>
      <c r="I108" s="176"/>
      <c r="J108" s="177">
        <f>ROUND(I108*H108,2)</f>
        <v>0</v>
      </c>
      <c r="K108" s="173" t="s">
        <v>171</v>
      </c>
      <c r="L108" s="38"/>
      <c r="M108" s="178" t="s">
        <v>3</v>
      </c>
      <c r="N108" s="179" t="s">
        <v>44</v>
      </c>
      <c r="O108" s="71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182" t="s">
        <v>139</v>
      </c>
      <c r="AT108" s="182" t="s">
        <v>136</v>
      </c>
      <c r="AU108" s="182" t="s">
        <v>84</v>
      </c>
      <c r="AY108" s="19" t="s">
        <v>133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9" t="s">
        <v>81</v>
      </c>
      <c r="BK108" s="183">
        <f>ROUND(I108*H108,2)</f>
        <v>0</v>
      </c>
      <c r="BL108" s="19" t="s">
        <v>139</v>
      </c>
      <c r="BM108" s="182" t="s">
        <v>172</v>
      </c>
    </row>
    <row r="109" s="1" customFormat="1">
      <c r="B109" s="38"/>
      <c r="D109" s="184" t="s">
        <v>141</v>
      </c>
      <c r="F109" s="185" t="s">
        <v>173</v>
      </c>
      <c r="I109" s="115"/>
      <c r="L109" s="38"/>
      <c r="M109" s="186"/>
      <c r="N109" s="71"/>
      <c r="O109" s="71"/>
      <c r="P109" s="71"/>
      <c r="Q109" s="71"/>
      <c r="R109" s="71"/>
      <c r="S109" s="71"/>
      <c r="T109" s="72"/>
      <c r="AT109" s="19" t="s">
        <v>141</v>
      </c>
      <c r="AU109" s="19" t="s">
        <v>84</v>
      </c>
    </row>
    <row r="110" s="1" customFormat="1">
      <c r="B110" s="38"/>
      <c r="D110" s="184" t="s">
        <v>174</v>
      </c>
      <c r="F110" s="187" t="s">
        <v>175</v>
      </c>
      <c r="I110" s="115"/>
      <c r="L110" s="38"/>
      <c r="M110" s="186"/>
      <c r="N110" s="71"/>
      <c r="O110" s="71"/>
      <c r="P110" s="71"/>
      <c r="Q110" s="71"/>
      <c r="R110" s="71"/>
      <c r="S110" s="71"/>
      <c r="T110" s="72"/>
      <c r="AT110" s="19" t="s">
        <v>174</v>
      </c>
      <c r="AU110" s="19" t="s">
        <v>84</v>
      </c>
    </row>
    <row r="111" s="12" customFormat="1">
      <c r="B111" s="188"/>
      <c r="D111" s="184" t="s">
        <v>176</v>
      </c>
      <c r="E111" s="189" t="s">
        <v>3</v>
      </c>
      <c r="F111" s="190" t="s">
        <v>177</v>
      </c>
      <c r="H111" s="191">
        <v>240</v>
      </c>
      <c r="I111" s="192"/>
      <c r="L111" s="188"/>
      <c r="M111" s="193"/>
      <c r="N111" s="194"/>
      <c r="O111" s="194"/>
      <c r="P111" s="194"/>
      <c r="Q111" s="194"/>
      <c r="R111" s="194"/>
      <c r="S111" s="194"/>
      <c r="T111" s="195"/>
      <c r="AT111" s="189" t="s">
        <v>176</v>
      </c>
      <c r="AU111" s="189" t="s">
        <v>84</v>
      </c>
      <c r="AV111" s="12" t="s">
        <v>84</v>
      </c>
      <c r="AW111" s="12" t="s">
        <v>34</v>
      </c>
      <c r="AX111" s="12" t="s">
        <v>81</v>
      </c>
      <c r="AY111" s="189" t="s">
        <v>133</v>
      </c>
    </row>
    <row r="112" s="1" customFormat="1" ht="16.5" customHeight="1">
      <c r="B112" s="170"/>
      <c r="C112" s="171" t="s">
        <v>178</v>
      </c>
      <c r="D112" s="171" t="s">
        <v>136</v>
      </c>
      <c r="E112" s="172" t="s">
        <v>179</v>
      </c>
      <c r="F112" s="173" t="s">
        <v>180</v>
      </c>
      <c r="G112" s="174" t="s">
        <v>181</v>
      </c>
      <c r="H112" s="175">
        <v>30</v>
      </c>
      <c r="I112" s="176"/>
      <c r="J112" s="177">
        <f>ROUND(I112*H112,2)</f>
        <v>0</v>
      </c>
      <c r="K112" s="173" t="s">
        <v>171</v>
      </c>
      <c r="L112" s="38"/>
      <c r="M112" s="178" t="s">
        <v>3</v>
      </c>
      <c r="N112" s="179" t="s">
        <v>44</v>
      </c>
      <c r="O112" s="71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182" t="s">
        <v>139</v>
      </c>
      <c r="AT112" s="182" t="s">
        <v>136</v>
      </c>
      <c r="AU112" s="182" t="s">
        <v>84</v>
      </c>
      <c r="AY112" s="19" t="s">
        <v>133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9" t="s">
        <v>81</v>
      </c>
      <c r="BK112" s="183">
        <f>ROUND(I112*H112,2)</f>
        <v>0</v>
      </c>
      <c r="BL112" s="19" t="s">
        <v>139</v>
      </c>
      <c r="BM112" s="182" t="s">
        <v>182</v>
      </c>
    </row>
    <row r="113" s="1" customFormat="1">
      <c r="B113" s="38"/>
      <c r="D113" s="184" t="s">
        <v>141</v>
      </c>
      <c r="F113" s="185" t="s">
        <v>183</v>
      </c>
      <c r="I113" s="115"/>
      <c r="L113" s="38"/>
      <c r="M113" s="186"/>
      <c r="N113" s="71"/>
      <c r="O113" s="71"/>
      <c r="P113" s="71"/>
      <c r="Q113" s="71"/>
      <c r="R113" s="71"/>
      <c r="S113" s="71"/>
      <c r="T113" s="72"/>
      <c r="AT113" s="19" t="s">
        <v>141</v>
      </c>
      <c r="AU113" s="19" t="s">
        <v>84</v>
      </c>
    </row>
    <row r="114" s="1" customFormat="1">
      <c r="B114" s="38"/>
      <c r="D114" s="184" t="s">
        <v>174</v>
      </c>
      <c r="F114" s="187" t="s">
        <v>184</v>
      </c>
      <c r="I114" s="115"/>
      <c r="L114" s="38"/>
      <c r="M114" s="186"/>
      <c r="N114" s="71"/>
      <c r="O114" s="71"/>
      <c r="P114" s="71"/>
      <c r="Q114" s="71"/>
      <c r="R114" s="71"/>
      <c r="S114" s="71"/>
      <c r="T114" s="72"/>
      <c r="AT114" s="19" t="s">
        <v>174</v>
      </c>
      <c r="AU114" s="19" t="s">
        <v>84</v>
      </c>
    </row>
    <row r="115" s="12" customFormat="1">
      <c r="B115" s="188"/>
      <c r="D115" s="184" t="s">
        <v>176</v>
      </c>
      <c r="E115" s="189" t="s">
        <v>3</v>
      </c>
      <c r="F115" s="190" t="s">
        <v>185</v>
      </c>
      <c r="H115" s="191">
        <v>30</v>
      </c>
      <c r="I115" s="192"/>
      <c r="L115" s="188"/>
      <c r="M115" s="193"/>
      <c r="N115" s="194"/>
      <c r="O115" s="194"/>
      <c r="P115" s="194"/>
      <c r="Q115" s="194"/>
      <c r="R115" s="194"/>
      <c r="S115" s="194"/>
      <c r="T115" s="195"/>
      <c r="AT115" s="189" t="s">
        <v>176</v>
      </c>
      <c r="AU115" s="189" t="s">
        <v>84</v>
      </c>
      <c r="AV115" s="12" t="s">
        <v>84</v>
      </c>
      <c r="AW115" s="12" t="s">
        <v>34</v>
      </c>
      <c r="AX115" s="12" t="s">
        <v>81</v>
      </c>
      <c r="AY115" s="189" t="s">
        <v>133</v>
      </c>
    </row>
    <row r="116" s="1" customFormat="1" ht="16.5" customHeight="1">
      <c r="B116" s="170"/>
      <c r="C116" s="171" t="s">
        <v>186</v>
      </c>
      <c r="D116" s="171" t="s">
        <v>136</v>
      </c>
      <c r="E116" s="172" t="s">
        <v>187</v>
      </c>
      <c r="F116" s="173" t="s">
        <v>188</v>
      </c>
      <c r="G116" s="174" t="s">
        <v>189</v>
      </c>
      <c r="H116" s="175">
        <v>51.75</v>
      </c>
      <c r="I116" s="176"/>
      <c r="J116" s="177">
        <f>ROUND(I116*H116,2)</f>
        <v>0</v>
      </c>
      <c r="K116" s="173" t="s">
        <v>171</v>
      </c>
      <c r="L116" s="38"/>
      <c r="M116" s="178" t="s">
        <v>3</v>
      </c>
      <c r="N116" s="179" t="s">
        <v>44</v>
      </c>
      <c r="O116" s="71"/>
      <c r="P116" s="180">
        <f>O116*H116</f>
        <v>0</v>
      </c>
      <c r="Q116" s="180">
        <v>0.0086800000000000002</v>
      </c>
      <c r="R116" s="180">
        <f>Q116*H116</f>
        <v>0.44919000000000003</v>
      </c>
      <c r="S116" s="180">
        <v>0</v>
      </c>
      <c r="T116" s="181">
        <f>S116*H116</f>
        <v>0</v>
      </c>
      <c r="AR116" s="182" t="s">
        <v>139</v>
      </c>
      <c r="AT116" s="182" t="s">
        <v>136</v>
      </c>
      <c r="AU116" s="182" t="s">
        <v>84</v>
      </c>
      <c r="AY116" s="19" t="s">
        <v>133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9" t="s">
        <v>81</v>
      </c>
      <c r="BK116" s="183">
        <f>ROUND(I116*H116,2)</f>
        <v>0</v>
      </c>
      <c r="BL116" s="19" t="s">
        <v>139</v>
      </c>
      <c r="BM116" s="182" t="s">
        <v>190</v>
      </c>
    </row>
    <row r="117" s="1" customFormat="1">
      <c r="B117" s="38"/>
      <c r="D117" s="184" t="s">
        <v>141</v>
      </c>
      <c r="F117" s="185" t="s">
        <v>191</v>
      </c>
      <c r="I117" s="115"/>
      <c r="L117" s="38"/>
      <c r="M117" s="186"/>
      <c r="N117" s="71"/>
      <c r="O117" s="71"/>
      <c r="P117" s="71"/>
      <c r="Q117" s="71"/>
      <c r="R117" s="71"/>
      <c r="S117" s="71"/>
      <c r="T117" s="72"/>
      <c r="AT117" s="19" t="s">
        <v>141</v>
      </c>
      <c r="AU117" s="19" t="s">
        <v>84</v>
      </c>
    </row>
    <row r="118" s="1" customFormat="1">
      <c r="B118" s="38"/>
      <c r="D118" s="184" t="s">
        <v>174</v>
      </c>
      <c r="F118" s="187" t="s">
        <v>192</v>
      </c>
      <c r="I118" s="115"/>
      <c r="L118" s="38"/>
      <c r="M118" s="186"/>
      <c r="N118" s="71"/>
      <c r="O118" s="71"/>
      <c r="P118" s="71"/>
      <c r="Q118" s="71"/>
      <c r="R118" s="71"/>
      <c r="S118" s="71"/>
      <c r="T118" s="72"/>
      <c r="AT118" s="19" t="s">
        <v>174</v>
      </c>
      <c r="AU118" s="19" t="s">
        <v>84</v>
      </c>
    </row>
    <row r="119" s="12" customFormat="1">
      <c r="B119" s="188"/>
      <c r="D119" s="184" t="s">
        <v>176</v>
      </c>
      <c r="E119" s="189" t="s">
        <v>3</v>
      </c>
      <c r="F119" s="190" t="s">
        <v>193</v>
      </c>
      <c r="H119" s="191">
        <v>3.75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176</v>
      </c>
      <c r="AU119" s="189" t="s">
        <v>84</v>
      </c>
      <c r="AV119" s="12" t="s">
        <v>84</v>
      </c>
      <c r="AW119" s="12" t="s">
        <v>34</v>
      </c>
      <c r="AX119" s="12" t="s">
        <v>73</v>
      </c>
      <c r="AY119" s="189" t="s">
        <v>133</v>
      </c>
    </row>
    <row r="120" s="12" customFormat="1">
      <c r="B120" s="188"/>
      <c r="D120" s="184" t="s">
        <v>176</v>
      </c>
      <c r="E120" s="189" t="s">
        <v>3</v>
      </c>
      <c r="F120" s="190" t="s">
        <v>194</v>
      </c>
      <c r="H120" s="191">
        <v>48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176</v>
      </c>
      <c r="AU120" s="189" t="s">
        <v>84</v>
      </c>
      <c r="AV120" s="12" t="s">
        <v>84</v>
      </c>
      <c r="AW120" s="12" t="s">
        <v>34</v>
      </c>
      <c r="AX120" s="12" t="s">
        <v>73</v>
      </c>
      <c r="AY120" s="189" t="s">
        <v>133</v>
      </c>
    </row>
    <row r="121" s="13" customFormat="1">
      <c r="B121" s="196"/>
      <c r="D121" s="184" t="s">
        <v>176</v>
      </c>
      <c r="E121" s="197" t="s">
        <v>3</v>
      </c>
      <c r="F121" s="198" t="s">
        <v>195</v>
      </c>
      <c r="H121" s="199">
        <v>51.75</v>
      </c>
      <c r="I121" s="200"/>
      <c r="L121" s="196"/>
      <c r="M121" s="201"/>
      <c r="N121" s="202"/>
      <c r="O121" s="202"/>
      <c r="P121" s="202"/>
      <c r="Q121" s="202"/>
      <c r="R121" s="202"/>
      <c r="S121" s="202"/>
      <c r="T121" s="203"/>
      <c r="AT121" s="197" t="s">
        <v>176</v>
      </c>
      <c r="AU121" s="197" t="s">
        <v>84</v>
      </c>
      <c r="AV121" s="13" t="s">
        <v>139</v>
      </c>
      <c r="AW121" s="13" t="s">
        <v>34</v>
      </c>
      <c r="AX121" s="13" t="s">
        <v>81</v>
      </c>
      <c r="AY121" s="197" t="s">
        <v>133</v>
      </c>
    </row>
    <row r="122" s="1" customFormat="1" ht="16.5" customHeight="1">
      <c r="B122" s="170"/>
      <c r="C122" s="171" t="s">
        <v>196</v>
      </c>
      <c r="D122" s="171" t="s">
        <v>136</v>
      </c>
      <c r="E122" s="172" t="s">
        <v>197</v>
      </c>
      <c r="F122" s="173" t="s">
        <v>198</v>
      </c>
      <c r="G122" s="174" t="s">
        <v>189</v>
      </c>
      <c r="H122" s="175">
        <v>1.5</v>
      </c>
      <c r="I122" s="176"/>
      <c r="J122" s="177">
        <f>ROUND(I122*H122,2)</f>
        <v>0</v>
      </c>
      <c r="K122" s="173" t="s">
        <v>171</v>
      </c>
      <c r="L122" s="38"/>
      <c r="M122" s="178" t="s">
        <v>3</v>
      </c>
      <c r="N122" s="179" t="s">
        <v>44</v>
      </c>
      <c r="O122" s="71"/>
      <c r="P122" s="180">
        <f>O122*H122</f>
        <v>0</v>
      </c>
      <c r="Q122" s="180">
        <v>0.01269</v>
      </c>
      <c r="R122" s="180">
        <f>Q122*H122</f>
        <v>0.019035</v>
      </c>
      <c r="S122" s="180">
        <v>0</v>
      </c>
      <c r="T122" s="181">
        <f>S122*H122</f>
        <v>0</v>
      </c>
      <c r="AR122" s="182" t="s">
        <v>139</v>
      </c>
      <c r="AT122" s="182" t="s">
        <v>136</v>
      </c>
      <c r="AU122" s="182" t="s">
        <v>84</v>
      </c>
      <c r="AY122" s="19" t="s">
        <v>133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9" t="s">
        <v>81</v>
      </c>
      <c r="BK122" s="183">
        <f>ROUND(I122*H122,2)</f>
        <v>0</v>
      </c>
      <c r="BL122" s="19" t="s">
        <v>139</v>
      </c>
      <c r="BM122" s="182" t="s">
        <v>199</v>
      </c>
    </row>
    <row r="123" s="1" customFormat="1">
      <c r="B123" s="38"/>
      <c r="D123" s="184" t="s">
        <v>141</v>
      </c>
      <c r="F123" s="185" t="s">
        <v>200</v>
      </c>
      <c r="I123" s="115"/>
      <c r="L123" s="38"/>
      <c r="M123" s="186"/>
      <c r="N123" s="71"/>
      <c r="O123" s="71"/>
      <c r="P123" s="71"/>
      <c r="Q123" s="71"/>
      <c r="R123" s="71"/>
      <c r="S123" s="71"/>
      <c r="T123" s="72"/>
      <c r="AT123" s="19" t="s">
        <v>141</v>
      </c>
      <c r="AU123" s="19" t="s">
        <v>84</v>
      </c>
    </row>
    <row r="124" s="1" customFormat="1">
      <c r="B124" s="38"/>
      <c r="D124" s="184" t="s">
        <v>174</v>
      </c>
      <c r="F124" s="187" t="s">
        <v>192</v>
      </c>
      <c r="I124" s="115"/>
      <c r="L124" s="38"/>
      <c r="M124" s="186"/>
      <c r="N124" s="71"/>
      <c r="O124" s="71"/>
      <c r="P124" s="71"/>
      <c r="Q124" s="71"/>
      <c r="R124" s="71"/>
      <c r="S124" s="71"/>
      <c r="T124" s="72"/>
      <c r="AT124" s="19" t="s">
        <v>174</v>
      </c>
      <c r="AU124" s="19" t="s">
        <v>84</v>
      </c>
    </row>
    <row r="125" s="12" customFormat="1">
      <c r="B125" s="188"/>
      <c r="D125" s="184" t="s">
        <v>176</v>
      </c>
      <c r="E125" s="189" t="s">
        <v>3</v>
      </c>
      <c r="F125" s="190" t="s">
        <v>201</v>
      </c>
      <c r="H125" s="191">
        <v>1.5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176</v>
      </c>
      <c r="AU125" s="189" t="s">
        <v>84</v>
      </c>
      <c r="AV125" s="12" t="s">
        <v>84</v>
      </c>
      <c r="AW125" s="12" t="s">
        <v>34</v>
      </c>
      <c r="AX125" s="12" t="s">
        <v>81</v>
      </c>
      <c r="AY125" s="189" t="s">
        <v>133</v>
      </c>
    </row>
    <row r="126" s="1" customFormat="1" ht="16.5" customHeight="1">
      <c r="B126" s="170"/>
      <c r="C126" s="171" t="s">
        <v>202</v>
      </c>
      <c r="D126" s="171" t="s">
        <v>136</v>
      </c>
      <c r="E126" s="172" t="s">
        <v>203</v>
      </c>
      <c r="F126" s="173" t="s">
        <v>204</v>
      </c>
      <c r="G126" s="174" t="s">
        <v>189</v>
      </c>
      <c r="H126" s="175">
        <v>3</v>
      </c>
      <c r="I126" s="176"/>
      <c r="J126" s="177">
        <f>ROUND(I126*H126,2)</f>
        <v>0</v>
      </c>
      <c r="K126" s="173" t="s">
        <v>171</v>
      </c>
      <c r="L126" s="38"/>
      <c r="M126" s="178" t="s">
        <v>3</v>
      </c>
      <c r="N126" s="179" t="s">
        <v>44</v>
      </c>
      <c r="O126" s="71"/>
      <c r="P126" s="180">
        <f>O126*H126</f>
        <v>0</v>
      </c>
      <c r="Q126" s="180">
        <v>0.036900000000000002</v>
      </c>
      <c r="R126" s="180">
        <f>Q126*H126</f>
        <v>0.11070000000000001</v>
      </c>
      <c r="S126" s="180">
        <v>0</v>
      </c>
      <c r="T126" s="181">
        <f>S126*H126</f>
        <v>0</v>
      </c>
      <c r="AR126" s="182" t="s">
        <v>139</v>
      </c>
      <c r="AT126" s="182" t="s">
        <v>136</v>
      </c>
      <c r="AU126" s="182" t="s">
        <v>84</v>
      </c>
      <c r="AY126" s="19" t="s">
        <v>133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9" t="s">
        <v>81</v>
      </c>
      <c r="BK126" s="183">
        <f>ROUND(I126*H126,2)</f>
        <v>0</v>
      </c>
      <c r="BL126" s="19" t="s">
        <v>139</v>
      </c>
      <c r="BM126" s="182" t="s">
        <v>205</v>
      </c>
    </row>
    <row r="127" s="1" customFormat="1">
      <c r="B127" s="38"/>
      <c r="D127" s="184" t="s">
        <v>141</v>
      </c>
      <c r="F127" s="185" t="s">
        <v>206</v>
      </c>
      <c r="I127" s="115"/>
      <c r="L127" s="38"/>
      <c r="M127" s="186"/>
      <c r="N127" s="71"/>
      <c r="O127" s="71"/>
      <c r="P127" s="71"/>
      <c r="Q127" s="71"/>
      <c r="R127" s="71"/>
      <c r="S127" s="71"/>
      <c r="T127" s="72"/>
      <c r="AT127" s="19" t="s">
        <v>141</v>
      </c>
      <c r="AU127" s="19" t="s">
        <v>84</v>
      </c>
    </row>
    <row r="128" s="1" customFormat="1">
      <c r="B128" s="38"/>
      <c r="D128" s="184" t="s">
        <v>174</v>
      </c>
      <c r="F128" s="187" t="s">
        <v>192</v>
      </c>
      <c r="I128" s="115"/>
      <c r="L128" s="38"/>
      <c r="M128" s="186"/>
      <c r="N128" s="71"/>
      <c r="O128" s="71"/>
      <c r="P128" s="71"/>
      <c r="Q128" s="71"/>
      <c r="R128" s="71"/>
      <c r="S128" s="71"/>
      <c r="T128" s="72"/>
      <c r="AT128" s="19" t="s">
        <v>174</v>
      </c>
      <c r="AU128" s="19" t="s">
        <v>84</v>
      </c>
    </row>
    <row r="129" s="12" customFormat="1">
      <c r="B129" s="188"/>
      <c r="D129" s="184" t="s">
        <v>176</v>
      </c>
      <c r="E129" s="189" t="s">
        <v>3</v>
      </c>
      <c r="F129" s="190" t="s">
        <v>207</v>
      </c>
      <c r="H129" s="191">
        <v>3</v>
      </c>
      <c r="I129" s="192"/>
      <c r="L129" s="188"/>
      <c r="M129" s="193"/>
      <c r="N129" s="194"/>
      <c r="O129" s="194"/>
      <c r="P129" s="194"/>
      <c r="Q129" s="194"/>
      <c r="R129" s="194"/>
      <c r="S129" s="194"/>
      <c r="T129" s="195"/>
      <c r="AT129" s="189" t="s">
        <v>176</v>
      </c>
      <c r="AU129" s="189" t="s">
        <v>84</v>
      </c>
      <c r="AV129" s="12" t="s">
        <v>84</v>
      </c>
      <c r="AW129" s="12" t="s">
        <v>34</v>
      </c>
      <c r="AX129" s="12" t="s">
        <v>81</v>
      </c>
      <c r="AY129" s="189" t="s">
        <v>133</v>
      </c>
    </row>
    <row r="130" s="1" customFormat="1" ht="16.5" customHeight="1">
      <c r="B130" s="170"/>
      <c r="C130" s="171" t="s">
        <v>208</v>
      </c>
      <c r="D130" s="171" t="s">
        <v>136</v>
      </c>
      <c r="E130" s="172" t="s">
        <v>209</v>
      </c>
      <c r="F130" s="173" t="s">
        <v>210</v>
      </c>
      <c r="G130" s="174" t="s">
        <v>211</v>
      </c>
      <c r="H130" s="175">
        <v>69.480000000000004</v>
      </c>
      <c r="I130" s="176"/>
      <c r="J130" s="177">
        <f>ROUND(I130*H130,2)</f>
        <v>0</v>
      </c>
      <c r="K130" s="173" t="s">
        <v>171</v>
      </c>
      <c r="L130" s="38"/>
      <c r="M130" s="178" t="s">
        <v>3</v>
      </c>
      <c r="N130" s="179" t="s">
        <v>44</v>
      </c>
      <c r="O130" s="71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182" t="s">
        <v>139</v>
      </c>
      <c r="AT130" s="182" t="s">
        <v>136</v>
      </c>
      <c r="AU130" s="182" t="s">
        <v>84</v>
      </c>
      <c r="AY130" s="19" t="s">
        <v>133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9" t="s">
        <v>81</v>
      </c>
      <c r="BK130" s="183">
        <f>ROUND(I130*H130,2)</f>
        <v>0</v>
      </c>
      <c r="BL130" s="19" t="s">
        <v>139</v>
      </c>
      <c r="BM130" s="182" t="s">
        <v>212</v>
      </c>
    </row>
    <row r="131" s="1" customFormat="1">
      <c r="B131" s="38"/>
      <c r="D131" s="184" t="s">
        <v>141</v>
      </c>
      <c r="F131" s="185" t="s">
        <v>213</v>
      </c>
      <c r="I131" s="115"/>
      <c r="L131" s="38"/>
      <c r="M131" s="186"/>
      <c r="N131" s="71"/>
      <c r="O131" s="71"/>
      <c r="P131" s="71"/>
      <c r="Q131" s="71"/>
      <c r="R131" s="71"/>
      <c r="S131" s="71"/>
      <c r="T131" s="72"/>
      <c r="AT131" s="19" t="s">
        <v>141</v>
      </c>
      <c r="AU131" s="19" t="s">
        <v>84</v>
      </c>
    </row>
    <row r="132" s="1" customFormat="1">
      <c r="B132" s="38"/>
      <c r="D132" s="184" t="s">
        <v>174</v>
      </c>
      <c r="F132" s="187" t="s">
        <v>214</v>
      </c>
      <c r="I132" s="115"/>
      <c r="L132" s="38"/>
      <c r="M132" s="186"/>
      <c r="N132" s="71"/>
      <c r="O132" s="71"/>
      <c r="P132" s="71"/>
      <c r="Q132" s="71"/>
      <c r="R132" s="71"/>
      <c r="S132" s="71"/>
      <c r="T132" s="72"/>
      <c r="AT132" s="19" t="s">
        <v>174</v>
      </c>
      <c r="AU132" s="19" t="s">
        <v>84</v>
      </c>
    </row>
    <row r="133" s="14" customFormat="1">
      <c r="B133" s="204"/>
      <c r="D133" s="184" t="s">
        <v>176</v>
      </c>
      <c r="E133" s="205" t="s">
        <v>3</v>
      </c>
      <c r="F133" s="206" t="s">
        <v>215</v>
      </c>
      <c r="H133" s="205" t="s">
        <v>3</v>
      </c>
      <c r="I133" s="207"/>
      <c r="L133" s="204"/>
      <c r="M133" s="208"/>
      <c r="N133" s="209"/>
      <c r="O133" s="209"/>
      <c r="P133" s="209"/>
      <c r="Q133" s="209"/>
      <c r="R133" s="209"/>
      <c r="S133" s="209"/>
      <c r="T133" s="210"/>
      <c r="AT133" s="205" t="s">
        <v>176</v>
      </c>
      <c r="AU133" s="205" t="s">
        <v>84</v>
      </c>
      <c r="AV133" s="14" t="s">
        <v>81</v>
      </c>
      <c r="AW133" s="14" t="s">
        <v>34</v>
      </c>
      <c r="AX133" s="14" t="s">
        <v>73</v>
      </c>
      <c r="AY133" s="205" t="s">
        <v>133</v>
      </c>
    </row>
    <row r="134" s="12" customFormat="1">
      <c r="B134" s="188"/>
      <c r="D134" s="184" t="s">
        <v>176</v>
      </c>
      <c r="E134" s="189" t="s">
        <v>3</v>
      </c>
      <c r="F134" s="190" t="s">
        <v>216</v>
      </c>
      <c r="H134" s="191">
        <v>6.5999999999999996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176</v>
      </c>
      <c r="AU134" s="189" t="s">
        <v>84</v>
      </c>
      <c r="AV134" s="12" t="s">
        <v>84</v>
      </c>
      <c r="AW134" s="12" t="s">
        <v>34</v>
      </c>
      <c r="AX134" s="12" t="s">
        <v>73</v>
      </c>
      <c r="AY134" s="189" t="s">
        <v>133</v>
      </c>
    </row>
    <row r="135" s="12" customFormat="1">
      <c r="B135" s="188"/>
      <c r="D135" s="184" t="s">
        <v>176</v>
      </c>
      <c r="E135" s="189" t="s">
        <v>3</v>
      </c>
      <c r="F135" s="190" t="s">
        <v>217</v>
      </c>
      <c r="H135" s="191">
        <v>5.2800000000000002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176</v>
      </c>
      <c r="AU135" s="189" t="s">
        <v>84</v>
      </c>
      <c r="AV135" s="12" t="s">
        <v>84</v>
      </c>
      <c r="AW135" s="12" t="s">
        <v>34</v>
      </c>
      <c r="AX135" s="12" t="s">
        <v>73</v>
      </c>
      <c r="AY135" s="189" t="s">
        <v>133</v>
      </c>
    </row>
    <row r="136" s="14" customFormat="1">
      <c r="B136" s="204"/>
      <c r="D136" s="184" t="s">
        <v>176</v>
      </c>
      <c r="E136" s="205" t="s">
        <v>3</v>
      </c>
      <c r="F136" s="206" t="s">
        <v>218</v>
      </c>
      <c r="H136" s="205" t="s">
        <v>3</v>
      </c>
      <c r="I136" s="207"/>
      <c r="L136" s="204"/>
      <c r="M136" s="208"/>
      <c r="N136" s="209"/>
      <c r="O136" s="209"/>
      <c r="P136" s="209"/>
      <c r="Q136" s="209"/>
      <c r="R136" s="209"/>
      <c r="S136" s="209"/>
      <c r="T136" s="210"/>
      <c r="AT136" s="205" t="s">
        <v>176</v>
      </c>
      <c r="AU136" s="205" t="s">
        <v>84</v>
      </c>
      <c r="AV136" s="14" t="s">
        <v>81</v>
      </c>
      <c r="AW136" s="14" t="s">
        <v>34</v>
      </c>
      <c r="AX136" s="14" t="s">
        <v>73</v>
      </c>
      <c r="AY136" s="205" t="s">
        <v>133</v>
      </c>
    </row>
    <row r="137" s="12" customFormat="1">
      <c r="B137" s="188"/>
      <c r="D137" s="184" t="s">
        <v>176</v>
      </c>
      <c r="E137" s="189" t="s">
        <v>3</v>
      </c>
      <c r="F137" s="190" t="s">
        <v>219</v>
      </c>
      <c r="H137" s="191">
        <v>57.600000000000001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176</v>
      </c>
      <c r="AU137" s="189" t="s">
        <v>84</v>
      </c>
      <c r="AV137" s="12" t="s">
        <v>84</v>
      </c>
      <c r="AW137" s="12" t="s">
        <v>34</v>
      </c>
      <c r="AX137" s="12" t="s">
        <v>73</v>
      </c>
      <c r="AY137" s="189" t="s">
        <v>133</v>
      </c>
    </row>
    <row r="138" s="13" customFormat="1">
      <c r="B138" s="196"/>
      <c r="D138" s="184" t="s">
        <v>176</v>
      </c>
      <c r="E138" s="197" t="s">
        <v>3</v>
      </c>
      <c r="F138" s="198" t="s">
        <v>195</v>
      </c>
      <c r="H138" s="199">
        <v>69.480000000000004</v>
      </c>
      <c r="I138" s="200"/>
      <c r="L138" s="196"/>
      <c r="M138" s="201"/>
      <c r="N138" s="202"/>
      <c r="O138" s="202"/>
      <c r="P138" s="202"/>
      <c r="Q138" s="202"/>
      <c r="R138" s="202"/>
      <c r="S138" s="202"/>
      <c r="T138" s="203"/>
      <c r="AT138" s="197" t="s">
        <v>176</v>
      </c>
      <c r="AU138" s="197" t="s">
        <v>84</v>
      </c>
      <c r="AV138" s="13" t="s">
        <v>139</v>
      </c>
      <c r="AW138" s="13" t="s">
        <v>34</v>
      </c>
      <c r="AX138" s="13" t="s">
        <v>81</v>
      </c>
      <c r="AY138" s="197" t="s">
        <v>133</v>
      </c>
    </row>
    <row r="139" s="1" customFormat="1" ht="16.5" customHeight="1">
      <c r="B139" s="170"/>
      <c r="C139" s="171" t="s">
        <v>220</v>
      </c>
      <c r="D139" s="171" t="s">
        <v>136</v>
      </c>
      <c r="E139" s="172" t="s">
        <v>221</v>
      </c>
      <c r="F139" s="173" t="s">
        <v>222</v>
      </c>
      <c r="G139" s="174" t="s">
        <v>211</v>
      </c>
      <c r="H139" s="175">
        <v>7.0800000000000001</v>
      </c>
      <c r="I139" s="176"/>
      <c r="J139" s="177">
        <f>ROUND(I139*H139,2)</f>
        <v>0</v>
      </c>
      <c r="K139" s="173" t="s">
        <v>171</v>
      </c>
      <c r="L139" s="38"/>
      <c r="M139" s="178" t="s">
        <v>3</v>
      </c>
      <c r="N139" s="179" t="s">
        <v>44</v>
      </c>
      <c r="O139" s="71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182" t="s">
        <v>139</v>
      </c>
      <c r="AT139" s="182" t="s">
        <v>136</v>
      </c>
      <c r="AU139" s="182" t="s">
        <v>84</v>
      </c>
      <c r="AY139" s="19" t="s">
        <v>133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9" t="s">
        <v>81</v>
      </c>
      <c r="BK139" s="183">
        <f>ROUND(I139*H139,2)</f>
        <v>0</v>
      </c>
      <c r="BL139" s="19" t="s">
        <v>139</v>
      </c>
      <c r="BM139" s="182" t="s">
        <v>223</v>
      </c>
    </row>
    <row r="140" s="1" customFormat="1">
      <c r="B140" s="38"/>
      <c r="D140" s="184" t="s">
        <v>141</v>
      </c>
      <c r="F140" s="185" t="s">
        <v>224</v>
      </c>
      <c r="I140" s="115"/>
      <c r="L140" s="38"/>
      <c r="M140" s="186"/>
      <c r="N140" s="71"/>
      <c r="O140" s="71"/>
      <c r="P140" s="71"/>
      <c r="Q140" s="71"/>
      <c r="R140" s="71"/>
      <c r="S140" s="71"/>
      <c r="T140" s="72"/>
      <c r="AT140" s="19" t="s">
        <v>141</v>
      </c>
      <c r="AU140" s="19" t="s">
        <v>84</v>
      </c>
    </row>
    <row r="141" s="1" customFormat="1">
      <c r="B141" s="38"/>
      <c r="D141" s="184" t="s">
        <v>174</v>
      </c>
      <c r="F141" s="187" t="s">
        <v>225</v>
      </c>
      <c r="I141" s="115"/>
      <c r="L141" s="38"/>
      <c r="M141" s="186"/>
      <c r="N141" s="71"/>
      <c r="O141" s="71"/>
      <c r="P141" s="71"/>
      <c r="Q141" s="71"/>
      <c r="R141" s="71"/>
      <c r="S141" s="71"/>
      <c r="T141" s="72"/>
      <c r="AT141" s="19" t="s">
        <v>174</v>
      </c>
      <c r="AU141" s="19" t="s">
        <v>84</v>
      </c>
    </row>
    <row r="142" s="12" customFormat="1">
      <c r="B142" s="188"/>
      <c r="D142" s="184" t="s">
        <v>176</v>
      </c>
      <c r="E142" s="189" t="s">
        <v>3</v>
      </c>
      <c r="F142" s="190" t="s">
        <v>226</v>
      </c>
      <c r="H142" s="191">
        <v>7.0800000000000001</v>
      </c>
      <c r="I142" s="192"/>
      <c r="L142" s="188"/>
      <c r="M142" s="193"/>
      <c r="N142" s="194"/>
      <c r="O142" s="194"/>
      <c r="P142" s="194"/>
      <c r="Q142" s="194"/>
      <c r="R142" s="194"/>
      <c r="S142" s="194"/>
      <c r="T142" s="195"/>
      <c r="AT142" s="189" t="s">
        <v>176</v>
      </c>
      <c r="AU142" s="189" t="s">
        <v>84</v>
      </c>
      <c r="AV142" s="12" t="s">
        <v>84</v>
      </c>
      <c r="AW142" s="12" t="s">
        <v>34</v>
      </c>
      <c r="AX142" s="12" t="s">
        <v>73</v>
      </c>
      <c r="AY142" s="189" t="s">
        <v>133</v>
      </c>
    </row>
    <row r="143" s="13" customFormat="1">
      <c r="B143" s="196"/>
      <c r="D143" s="184" t="s">
        <v>176</v>
      </c>
      <c r="E143" s="197" t="s">
        <v>3</v>
      </c>
      <c r="F143" s="198" t="s">
        <v>195</v>
      </c>
      <c r="H143" s="199">
        <v>7.0800000000000001</v>
      </c>
      <c r="I143" s="200"/>
      <c r="L143" s="196"/>
      <c r="M143" s="201"/>
      <c r="N143" s="202"/>
      <c r="O143" s="202"/>
      <c r="P143" s="202"/>
      <c r="Q143" s="202"/>
      <c r="R143" s="202"/>
      <c r="S143" s="202"/>
      <c r="T143" s="203"/>
      <c r="AT143" s="197" t="s">
        <v>176</v>
      </c>
      <c r="AU143" s="197" t="s">
        <v>84</v>
      </c>
      <c r="AV143" s="13" t="s">
        <v>139</v>
      </c>
      <c r="AW143" s="13" t="s">
        <v>34</v>
      </c>
      <c r="AX143" s="13" t="s">
        <v>81</v>
      </c>
      <c r="AY143" s="197" t="s">
        <v>133</v>
      </c>
    </row>
    <row r="144" s="1" customFormat="1" ht="16.5" customHeight="1">
      <c r="B144" s="170"/>
      <c r="C144" s="171" t="s">
        <v>227</v>
      </c>
      <c r="D144" s="171" t="s">
        <v>136</v>
      </c>
      <c r="E144" s="172" t="s">
        <v>228</v>
      </c>
      <c r="F144" s="173" t="s">
        <v>229</v>
      </c>
      <c r="G144" s="174" t="s">
        <v>211</v>
      </c>
      <c r="H144" s="175">
        <v>17.684999999999999</v>
      </c>
      <c r="I144" s="176"/>
      <c r="J144" s="177">
        <f>ROUND(I144*H144,2)</f>
        <v>0</v>
      </c>
      <c r="K144" s="173" t="s">
        <v>171</v>
      </c>
      <c r="L144" s="38"/>
      <c r="M144" s="178" t="s">
        <v>3</v>
      </c>
      <c r="N144" s="179" t="s">
        <v>44</v>
      </c>
      <c r="O144" s="71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182" t="s">
        <v>139</v>
      </c>
      <c r="AT144" s="182" t="s">
        <v>136</v>
      </c>
      <c r="AU144" s="182" t="s">
        <v>84</v>
      </c>
      <c r="AY144" s="19" t="s">
        <v>133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9" t="s">
        <v>81</v>
      </c>
      <c r="BK144" s="183">
        <f>ROUND(I144*H144,2)</f>
        <v>0</v>
      </c>
      <c r="BL144" s="19" t="s">
        <v>139</v>
      </c>
      <c r="BM144" s="182" t="s">
        <v>230</v>
      </c>
    </row>
    <row r="145" s="1" customFormat="1">
      <c r="B145" s="38"/>
      <c r="D145" s="184" t="s">
        <v>141</v>
      </c>
      <c r="F145" s="185" t="s">
        <v>231</v>
      </c>
      <c r="I145" s="115"/>
      <c r="L145" s="38"/>
      <c r="M145" s="186"/>
      <c r="N145" s="71"/>
      <c r="O145" s="71"/>
      <c r="P145" s="71"/>
      <c r="Q145" s="71"/>
      <c r="R145" s="71"/>
      <c r="S145" s="71"/>
      <c r="T145" s="72"/>
      <c r="AT145" s="19" t="s">
        <v>141</v>
      </c>
      <c r="AU145" s="19" t="s">
        <v>84</v>
      </c>
    </row>
    <row r="146" s="1" customFormat="1">
      <c r="B146" s="38"/>
      <c r="D146" s="184" t="s">
        <v>174</v>
      </c>
      <c r="F146" s="187" t="s">
        <v>232</v>
      </c>
      <c r="I146" s="115"/>
      <c r="L146" s="38"/>
      <c r="M146" s="186"/>
      <c r="N146" s="71"/>
      <c r="O146" s="71"/>
      <c r="P146" s="71"/>
      <c r="Q146" s="71"/>
      <c r="R146" s="71"/>
      <c r="S146" s="71"/>
      <c r="T146" s="72"/>
      <c r="AT146" s="19" t="s">
        <v>174</v>
      </c>
      <c r="AU146" s="19" t="s">
        <v>84</v>
      </c>
    </row>
    <row r="147" s="14" customFormat="1">
      <c r="B147" s="204"/>
      <c r="D147" s="184" t="s">
        <v>176</v>
      </c>
      <c r="E147" s="205" t="s">
        <v>3</v>
      </c>
      <c r="F147" s="206" t="s">
        <v>233</v>
      </c>
      <c r="H147" s="205" t="s">
        <v>3</v>
      </c>
      <c r="I147" s="207"/>
      <c r="L147" s="204"/>
      <c r="M147" s="208"/>
      <c r="N147" s="209"/>
      <c r="O147" s="209"/>
      <c r="P147" s="209"/>
      <c r="Q147" s="209"/>
      <c r="R147" s="209"/>
      <c r="S147" s="209"/>
      <c r="T147" s="210"/>
      <c r="AT147" s="205" t="s">
        <v>176</v>
      </c>
      <c r="AU147" s="205" t="s">
        <v>84</v>
      </c>
      <c r="AV147" s="14" t="s">
        <v>81</v>
      </c>
      <c r="AW147" s="14" t="s">
        <v>34</v>
      </c>
      <c r="AX147" s="14" t="s">
        <v>73</v>
      </c>
      <c r="AY147" s="205" t="s">
        <v>133</v>
      </c>
    </row>
    <row r="148" s="12" customFormat="1">
      <c r="B148" s="188"/>
      <c r="D148" s="184" t="s">
        <v>176</v>
      </c>
      <c r="E148" s="189" t="s">
        <v>3</v>
      </c>
      <c r="F148" s="190" t="s">
        <v>234</v>
      </c>
      <c r="H148" s="191">
        <v>90.299999999999997</v>
      </c>
      <c r="I148" s="192"/>
      <c r="L148" s="188"/>
      <c r="M148" s="193"/>
      <c r="N148" s="194"/>
      <c r="O148" s="194"/>
      <c r="P148" s="194"/>
      <c r="Q148" s="194"/>
      <c r="R148" s="194"/>
      <c r="S148" s="194"/>
      <c r="T148" s="195"/>
      <c r="AT148" s="189" t="s">
        <v>176</v>
      </c>
      <c r="AU148" s="189" t="s">
        <v>84</v>
      </c>
      <c r="AV148" s="12" t="s">
        <v>84</v>
      </c>
      <c r="AW148" s="12" t="s">
        <v>34</v>
      </c>
      <c r="AX148" s="12" t="s">
        <v>73</v>
      </c>
      <c r="AY148" s="189" t="s">
        <v>133</v>
      </c>
    </row>
    <row r="149" s="12" customFormat="1">
      <c r="B149" s="188"/>
      <c r="D149" s="184" t="s">
        <v>176</v>
      </c>
      <c r="E149" s="189" t="s">
        <v>3</v>
      </c>
      <c r="F149" s="190" t="s">
        <v>235</v>
      </c>
      <c r="H149" s="191">
        <v>81.795000000000002</v>
      </c>
      <c r="I149" s="192"/>
      <c r="L149" s="188"/>
      <c r="M149" s="193"/>
      <c r="N149" s="194"/>
      <c r="O149" s="194"/>
      <c r="P149" s="194"/>
      <c r="Q149" s="194"/>
      <c r="R149" s="194"/>
      <c r="S149" s="194"/>
      <c r="T149" s="195"/>
      <c r="AT149" s="189" t="s">
        <v>176</v>
      </c>
      <c r="AU149" s="189" t="s">
        <v>84</v>
      </c>
      <c r="AV149" s="12" t="s">
        <v>84</v>
      </c>
      <c r="AW149" s="12" t="s">
        <v>34</v>
      </c>
      <c r="AX149" s="12" t="s">
        <v>73</v>
      </c>
      <c r="AY149" s="189" t="s">
        <v>133</v>
      </c>
    </row>
    <row r="150" s="12" customFormat="1">
      <c r="B150" s="188"/>
      <c r="D150" s="184" t="s">
        <v>176</v>
      </c>
      <c r="E150" s="189" t="s">
        <v>3</v>
      </c>
      <c r="F150" s="190" t="s">
        <v>236</v>
      </c>
      <c r="H150" s="191">
        <v>83.849999999999994</v>
      </c>
      <c r="I150" s="192"/>
      <c r="L150" s="188"/>
      <c r="M150" s="193"/>
      <c r="N150" s="194"/>
      <c r="O150" s="194"/>
      <c r="P150" s="194"/>
      <c r="Q150" s="194"/>
      <c r="R150" s="194"/>
      <c r="S150" s="194"/>
      <c r="T150" s="195"/>
      <c r="AT150" s="189" t="s">
        <v>176</v>
      </c>
      <c r="AU150" s="189" t="s">
        <v>84</v>
      </c>
      <c r="AV150" s="12" t="s">
        <v>84</v>
      </c>
      <c r="AW150" s="12" t="s">
        <v>34</v>
      </c>
      <c r="AX150" s="12" t="s">
        <v>73</v>
      </c>
      <c r="AY150" s="189" t="s">
        <v>133</v>
      </c>
    </row>
    <row r="151" s="12" customFormat="1">
      <c r="B151" s="188"/>
      <c r="D151" s="184" t="s">
        <v>176</v>
      </c>
      <c r="E151" s="189" t="s">
        <v>3</v>
      </c>
      <c r="F151" s="190" t="s">
        <v>237</v>
      </c>
      <c r="H151" s="191">
        <v>38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176</v>
      </c>
      <c r="AU151" s="189" t="s">
        <v>84</v>
      </c>
      <c r="AV151" s="12" t="s">
        <v>84</v>
      </c>
      <c r="AW151" s="12" t="s">
        <v>34</v>
      </c>
      <c r="AX151" s="12" t="s">
        <v>73</v>
      </c>
      <c r="AY151" s="189" t="s">
        <v>133</v>
      </c>
    </row>
    <row r="152" s="12" customFormat="1">
      <c r="B152" s="188"/>
      <c r="D152" s="184" t="s">
        <v>176</v>
      </c>
      <c r="E152" s="189" t="s">
        <v>3</v>
      </c>
      <c r="F152" s="190" t="s">
        <v>238</v>
      </c>
      <c r="H152" s="191">
        <v>2.1499999999999999</v>
      </c>
      <c r="I152" s="192"/>
      <c r="L152" s="188"/>
      <c r="M152" s="193"/>
      <c r="N152" s="194"/>
      <c r="O152" s="194"/>
      <c r="P152" s="194"/>
      <c r="Q152" s="194"/>
      <c r="R152" s="194"/>
      <c r="S152" s="194"/>
      <c r="T152" s="195"/>
      <c r="AT152" s="189" t="s">
        <v>176</v>
      </c>
      <c r="AU152" s="189" t="s">
        <v>84</v>
      </c>
      <c r="AV152" s="12" t="s">
        <v>84</v>
      </c>
      <c r="AW152" s="12" t="s">
        <v>34</v>
      </c>
      <c r="AX152" s="12" t="s">
        <v>73</v>
      </c>
      <c r="AY152" s="189" t="s">
        <v>133</v>
      </c>
    </row>
    <row r="153" s="12" customFormat="1">
      <c r="B153" s="188"/>
      <c r="D153" s="184" t="s">
        <v>176</v>
      </c>
      <c r="E153" s="189" t="s">
        <v>3</v>
      </c>
      <c r="F153" s="190" t="s">
        <v>239</v>
      </c>
      <c r="H153" s="191">
        <v>-36.375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176</v>
      </c>
      <c r="AU153" s="189" t="s">
        <v>84</v>
      </c>
      <c r="AV153" s="12" t="s">
        <v>84</v>
      </c>
      <c r="AW153" s="12" t="s">
        <v>34</v>
      </c>
      <c r="AX153" s="12" t="s">
        <v>73</v>
      </c>
      <c r="AY153" s="189" t="s">
        <v>133</v>
      </c>
    </row>
    <row r="154" s="12" customFormat="1">
      <c r="B154" s="188"/>
      <c r="D154" s="184" t="s">
        <v>176</v>
      </c>
      <c r="E154" s="189" t="s">
        <v>3</v>
      </c>
      <c r="F154" s="190" t="s">
        <v>240</v>
      </c>
      <c r="H154" s="191">
        <v>-0.16900000000000001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176</v>
      </c>
      <c r="AU154" s="189" t="s">
        <v>84</v>
      </c>
      <c r="AV154" s="12" t="s">
        <v>84</v>
      </c>
      <c r="AW154" s="12" t="s">
        <v>34</v>
      </c>
      <c r="AX154" s="12" t="s">
        <v>73</v>
      </c>
      <c r="AY154" s="189" t="s">
        <v>133</v>
      </c>
    </row>
    <row r="155" s="12" customFormat="1">
      <c r="B155" s="188"/>
      <c r="D155" s="184" t="s">
        <v>176</v>
      </c>
      <c r="E155" s="189" t="s">
        <v>3</v>
      </c>
      <c r="F155" s="190" t="s">
        <v>241</v>
      </c>
      <c r="H155" s="191">
        <v>-6.9109999999999996</v>
      </c>
      <c r="I155" s="192"/>
      <c r="L155" s="188"/>
      <c r="M155" s="193"/>
      <c r="N155" s="194"/>
      <c r="O155" s="194"/>
      <c r="P155" s="194"/>
      <c r="Q155" s="194"/>
      <c r="R155" s="194"/>
      <c r="S155" s="194"/>
      <c r="T155" s="195"/>
      <c r="AT155" s="189" t="s">
        <v>176</v>
      </c>
      <c r="AU155" s="189" t="s">
        <v>84</v>
      </c>
      <c r="AV155" s="12" t="s">
        <v>84</v>
      </c>
      <c r="AW155" s="12" t="s">
        <v>34</v>
      </c>
      <c r="AX155" s="12" t="s">
        <v>73</v>
      </c>
      <c r="AY155" s="189" t="s">
        <v>133</v>
      </c>
    </row>
    <row r="156" s="15" customFormat="1">
      <c r="B156" s="211"/>
      <c r="D156" s="184" t="s">
        <v>176</v>
      </c>
      <c r="E156" s="212" t="s">
        <v>3</v>
      </c>
      <c r="F156" s="213" t="s">
        <v>242</v>
      </c>
      <c r="H156" s="214">
        <v>252.63999999999999</v>
      </c>
      <c r="I156" s="215"/>
      <c r="L156" s="211"/>
      <c r="M156" s="216"/>
      <c r="N156" s="217"/>
      <c r="O156" s="217"/>
      <c r="P156" s="217"/>
      <c r="Q156" s="217"/>
      <c r="R156" s="217"/>
      <c r="S156" s="217"/>
      <c r="T156" s="218"/>
      <c r="AT156" s="212" t="s">
        <v>176</v>
      </c>
      <c r="AU156" s="212" t="s">
        <v>84</v>
      </c>
      <c r="AV156" s="15" t="s">
        <v>147</v>
      </c>
      <c r="AW156" s="15" t="s">
        <v>34</v>
      </c>
      <c r="AX156" s="15" t="s">
        <v>73</v>
      </c>
      <c r="AY156" s="212" t="s">
        <v>133</v>
      </c>
    </row>
    <row r="157" s="12" customFormat="1">
      <c r="B157" s="188"/>
      <c r="D157" s="184" t="s">
        <v>176</v>
      </c>
      <c r="E157" s="189" t="s">
        <v>3</v>
      </c>
      <c r="F157" s="190" t="s">
        <v>243</v>
      </c>
      <c r="H157" s="191">
        <v>-234.95500000000001</v>
      </c>
      <c r="I157" s="192"/>
      <c r="L157" s="188"/>
      <c r="M157" s="193"/>
      <c r="N157" s="194"/>
      <c r="O157" s="194"/>
      <c r="P157" s="194"/>
      <c r="Q157" s="194"/>
      <c r="R157" s="194"/>
      <c r="S157" s="194"/>
      <c r="T157" s="195"/>
      <c r="AT157" s="189" t="s">
        <v>176</v>
      </c>
      <c r="AU157" s="189" t="s">
        <v>84</v>
      </c>
      <c r="AV157" s="12" t="s">
        <v>84</v>
      </c>
      <c r="AW157" s="12" t="s">
        <v>34</v>
      </c>
      <c r="AX157" s="12" t="s">
        <v>73</v>
      </c>
      <c r="AY157" s="189" t="s">
        <v>133</v>
      </c>
    </row>
    <row r="158" s="13" customFormat="1">
      <c r="B158" s="196"/>
      <c r="D158" s="184" t="s">
        <v>176</v>
      </c>
      <c r="E158" s="197" t="s">
        <v>3</v>
      </c>
      <c r="F158" s="198" t="s">
        <v>195</v>
      </c>
      <c r="H158" s="199">
        <v>17.684999999999999</v>
      </c>
      <c r="I158" s="200"/>
      <c r="L158" s="196"/>
      <c r="M158" s="201"/>
      <c r="N158" s="202"/>
      <c r="O158" s="202"/>
      <c r="P158" s="202"/>
      <c r="Q158" s="202"/>
      <c r="R158" s="202"/>
      <c r="S158" s="202"/>
      <c r="T158" s="203"/>
      <c r="AT158" s="197" t="s">
        <v>176</v>
      </c>
      <c r="AU158" s="197" t="s">
        <v>84</v>
      </c>
      <c r="AV158" s="13" t="s">
        <v>139</v>
      </c>
      <c r="AW158" s="13" t="s">
        <v>34</v>
      </c>
      <c r="AX158" s="13" t="s">
        <v>81</v>
      </c>
      <c r="AY158" s="197" t="s">
        <v>133</v>
      </c>
    </row>
    <row r="159" s="1" customFormat="1" ht="16.5" customHeight="1">
      <c r="B159" s="170"/>
      <c r="C159" s="171" t="s">
        <v>9</v>
      </c>
      <c r="D159" s="171" t="s">
        <v>136</v>
      </c>
      <c r="E159" s="172" t="s">
        <v>244</v>
      </c>
      <c r="F159" s="173" t="s">
        <v>245</v>
      </c>
      <c r="G159" s="174" t="s">
        <v>211</v>
      </c>
      <c r="H159" s="175">
        <v>126.31999999999999</v>
      </c>
      <c r="I159" s="176"/>
      <c r="J159" s="177">
        <f>ROUND(I159*H159,2)</f>
        <v>0</v>
      </c>
      <c r="K159" s="173" t="s">
        <v>171</v>
      </c>
      <c r="L159" s="38"/>
      <c r="M159" s="178" t="s">
        <v>3</v>
      </c>
      <c r="N159" s="179" t="s">
        <v>44</v>
      </c>
      <c r="O159" s="71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182" t="s">
        <v>139</v>
      </c>
      <c r="AT159" s="182" t="s">
        <v>136</v>
      </c>
      <c r="AU159" s="182" t="s">
        <v>84</v>
      </c>
      <c r="AY159" s="19" t="s">
        <v>133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9" t="s">
        <v>81</v>
      </c>
      <c r="BK159" s="183">
        <f>ROUND(I159*H159,2)</f>
        <v>0</v>
      </c>
      <c r="BL159" s="19" t="s">
        <v>139</v>
      </c>
      <c r="BM159" s="182" t="s">
        <v>246</v>
      </c>
    </row>
    <row r="160" s="1" customFormat="1">
      <c r="B160" s="38"/>
      <c r="D160" s="184" t="s">
        <v>141</v>
      </c>
      <c r="F160" s="185" t="s">
        <v>247</v>
      </c>
      <c r="I160" s="115"/>
      <c r="L160" s="38"/>
      <c r="M160" s="186"/>
      <c r="N160" s="71"/>
      <c r="O160" s="71"/>
      <c r="P160" s="71"/>
      <c r="Q160" s="71"/>
      <c r="R160" s="71"/>
      <c r="S160" s="71"/>
      <c r="T160" s="72"/>
      <c r="AT160" s="19" t="s">
        <v>141</v>
      </c>
      <c r="AU160" s="19" t="s">
        <v>84</v>
      </c>
    </row>
    <row r="161" s="1" customFormat="1">
      <c r="B161" s="38"/>
      <c r="D161" s="184" t="s">
        <v>174</v>
      </c>
      <c r="F161" s="187" t="s">
        <v>232</v>
      </c>
      <c r="I161" s="115"/>
      <c r="L161" s="38"/>
      <c r="M161" s="186"/>
      <c r="N161" s="71"/>
      <c r="O161" s="71"/>
      <c r="P161" s="71"/>
      <c r="Q161" s="71"/>
      <c r="R161" s="71"/>
      <c r="S161" s="71"/>
      <c r="T161" s="72"/>
      <c r="AT161" s="19" t="s">
        <v>174</v>
      </c>
      <c r="AU161" s="19" t="s">
        <v>84</v>
      </c>
    </row>
    <row r="162" s="14" customFormat="1">
      <c r="B162" s="204"/>
      <c r="D162" s="184" t="s">
        <v>176</v>
      </c>
      <c r="E162" s="205" t="s">
        <v>3</v>
      </c>
      <c r="F162" s="206" t="s">
        <v>248</v>
      </c>
      <c r="H162" s="205" t="s">
        <v>3</v>
      </c>
      <c r="I162" s="207"/>
      <c r="L162" s="204"/>
      <c r="M162" s="208"/>
      <c r="N162" s="209"/>
      <c r="O162" s="209"/>
      <c r="P162" s="209"/>
      <c r="Q162" s="209"/>
      <c r="R162" s="209"/>
      <c r="S162" s="209"/>
      <c r="T162" s="210"/>
      <c r="AT162" s="205" t="s">
        <v>176</v>
      </c>
      <c r="AU162" s="205" t="s">
        <v>84</v>
      </c>
      <c r="AV162" s="14" t="s">
        <v>81</v>
      </c>
      <c r="AW162" s="14" t="s">
        <v>34</v>
      </c>
      <c r="AX162" s="14" t="s">
        <v>73</v>
      </c>
      <c r="AY162" s="205" t="s">
        <v>133</v>
      </c>
    </row>
    <row r="163" s="12" customFormat="1">
      <c r="B163" s="188"/>
      <c r="D163" s="184" t="s">
        <v>176</v>
      </c>
      <c r="E163" s="189" t="s">
        <v>3</v>
      </c>
      <c r="F163" s="190" t="s">
        <v>249</v>
      </c>
      <c r="H163" s="191">
        <v>126.31999999999999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176</v>
      </c>
      <c r="AU163" s="189" t="s">
        <v>84</v>
      </c>
      <c r="AV163" s="12" t="s">
        <v>84</v>
      </c>
      <c r="AW163" s="12" t="s">
        <v>34</v>
      </c>
      <c r="AX163" s="12" t="s">
        <v>81</v>
      </c>
      <c r="AY163" s="189" t="s">
        <v>133</v>
      </c>
    </row>
    <row r="164" s="1" customFormat="1" ht="16.5" customHeight="1">
      <c r="B164" s="170"/>
      <c r="C164" s="171" t="s">
        <v>250</v>
      </c>
      <c r="D164" s="171" t="s">
        <v>136</v>
      </c>
      <c r="E164" s="172" t="s">
        <v>251</v>
      </c>
      <c r="F164" s="173" t="s">
        <v>252</v>
      </c>
      <c r="G164" s="174" t="s">
        <v>211</v>
      </c>
      <c r="H164" s="175">
        <v>126.31999999999999</v>
      </c>
      <c r="I164" s="176"/>
      <c r="J164" s="177">
        <f>ROUND(I164*H164,2)</f>
        <v>0</v>
      </c>
      <c r="K164" s="173" t="s">
        <v>171</v>
      </c>
      <c r="L164" s="38"/>
      <c r="M164" s="178" t="s">
        <v>3</v>
      </c>
      <c r="N164" s="179" t="s">
        <v>44</v>
      </c>
      <c r="O164" s="71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182" t="s">
        <v>139</v>
      </c>
      <c r="AT164" s="182" t="s">
        <v>136</v>
      </c>
      <c r="AU164" s="182" t="s">
        <v>84</v>
      </c>
      <c r="AY164" s="19" t="s">
        <v>133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9" t="s">
        <v>81</v>
      </c>
      <c r="BK164" s="183">
        <f>ROUND(I164*H164,2)</f>
        <v>0</v>
      </c>
      <c r="BL164" s="19" t="s">
        <v>139</v>
      </c>
      <c r="BM164" s="182" t="s">
        <v>253</v>
      </c>
    </row>
    <row r="165" s="1" customFormat="1">
      <c r="B165" s="38"/>
      <c r="D165" s="184" t="s">
        <v>141</v>
      </c>
      <c r="F165" s="185" t="s">
        <v>254</v>
      </c>
      <c r="I165" s="115"/>
      <c r="L165" s="38"/>
      <c r="M165" s="186"/>
      <c r="N165" s="71"/>
      <c r="O165" s="71"/>
      <c r="P165" s="71"/>
      <c r="Q165" s="71"/>
      <c r="R165" s="71"/>
      <c r="S165" s="71"/>
      <c r="T165" s="72"/>
      <c r="AT165" s="19" t="s">
        <v>141</v>
      </c>
      <c r="AU165" s="19" t="s">
        <v>84</v>
      </c>
    </row>
    <row r="166" s="1" customFormat="1">
      <c r="B166" s="38"/>
      <c r="D166" s="184" t="s">
        <v>174</v>
      </c>
      <c r="F166" s="187" t="s">
        <v>232</v>
      </c>
      <c r="I166" s="115"/>
      <c r="L166" s="38"/>
      <c r="M166" s="186"/>
      <c r="N166" s="71"/>
      <c r="O166" s="71"/>
      <c r="P166" s="71"/>
      <c r="Q166" s="71"/>
      <c r="R166" s="71"/>
      <c r="S166" s="71"/>
      <c r="T166" s="72"/>
      <c r="AT166" s="19" t="s">
        <v>174</v>
      </c>
      <c r="AU166" s="19" t="s">
        <v>84</v>
      </c>
    </row>
    <row r="167" s="12" customFormat="1">
      <c r="B167" s="188"/>
      <c r="D167" s="184" t="s">
        <v>176</v>
      </c>
      <c r="E167" s="189" t="s">
        <v>3</v>
      </c>
      <c r="F167" s="190" t="s">
        <v>255</v>
      </c>
      <c r="H167" s="191">
        <v>126.31999999999999</v>
      </c>
      <c r="I167" s="192"/>
      <c r="L167" s="188"/>
      <c r="M167" s="193"/>
      <c r="N167" s="194"/>
      <c r="O167" s="194"/>
      <c r="P167" s="194"/>
      <c r="Q167" s="194"/>
      <c r="R167" s="194"/>
      <c r="S167" s="194"/>
      <c r="T167" s="195"/>
      <c r="AT167" s="189" t="s">
        <v>176</v>
      </c>
      <c r="AU167" s="189" t="s">
        <v>84</v>
      </c>
      <c r="AV167" s="12" t="s">
        <v>84</v>
      </c>
      <c r="AW167" s="12" t="s">
        <v>34</v>
      </c>
      <c r="AX167" s="12" t="s">
        <v>81</v>
      </c>
      <c r="AY167" s="189" t="s">
        <v>133</v>
      </c>
    </row>
    <row r="168" s="1" customFormat="1" ht="16.5" customHeight="1">
      <c r="B168" s="170"/>
      <c r="C168" s="171" t="s">
        <v>256</v>
      </c>
      <c r="D168" s="171" t="s">
        <v>136</v>
      </c>
      <c r="E168" s="172" t="s">
        <v>257</v>
      </c>
      <c r="F168" s="173" t="s">
        <v>258</v>
      </c>
      <c r="G168" s="174" t="s">
        <v>211</v>
      </c>
      <c r="H168" s="175">
        <v>103.58199999999999</v>
      </c>
      <c r="I168" s="176"/>
      <c r="J168" s="177">
        <f>ROUND(I168*H168,2)</f>
        <v>0</v>
      </c>
      <c r="K168" s="173" t="s">
        <v>171</v>
      </c>
      <c r="L168" s="38"/>
      <c r="M168" s="178" t="s">
        <v>3</v>
      </c>
      <c r="N168" s="179" t="s">
        <v>44</v>
      </c>
      <c r="O168" s="71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182" t="s">
        <v>139</v>
      </c>
      <c r="AT168" s="182" t="s">
        <v>136</v>
      </c>
      <c r="AU168" s="182" t="s">
        <v>84</v>
      </c>
      <c r="AY168" s="19" t="s">
        <v>133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9" t="s">
        <v>81</v>
      </c>
      <c r="BK168" s="183">
        <f>ROUND(I168*H168,2)</f>
        <v>0</v>
      </c>
      <c r="BL168" s="19" t="s">
        <v>139</v>
      </c>
      <c r="BM168" s="182" t="s">
        <v>259</v>
      </c>
    </row>
    <row r="169" s="1" customFormat="1">
      <c r="B169" s="38"/>
      <c r="D169" s="184" t="s">
        <v>141</v>
      </c>
      <c r="F169" s="185" t="s">
        <v>260</v>
      </c>
      <c r="I169" s="115"/>
      <c r="L169" s="38"/>
      <c r="M169" s="186"/>
      <c r="N169" s="71"/>
      <c r="O169" s="71"/>
      <c r="P169" s="71"/>
      <c r="Q169" s="71"/>
      <c r="R169" s="71"/>
      <c r="S169" s="71"/>
      <c r="T169" s="72"/>
      <c r="AT169" s="19" t="s">
        <v>141</v>
      </c>
      <c r="AU169" s="19" t="s">
        <v>84</v>
      </c>
    </row>
    <row r="170" s="1" customFormat="1">
      <c r="B170" s="38"/>
      <c r="D170" s="184" t="s">
        <v>174</v>
      </c>
      <c r="F170" s="187" t="s">
        <v>232</v>
      </c>
      <c r="I170" s="115"/>
      <c r="L170" s="38"/>
      <c r="M170" s="186"/>
      <c r="N170" s="71"/>
      <c r="O170" s="71"/>
      <c r="P170" s="71"/>
      <c r="Q170" s="71"/>
      <c r="R170" s="71"/>
      <c r="S170" s="71"/>
      <c r="T170" s="72"/>
      <c r="AT170" s="19" t="s">
        <v>174</v>
      </c>
      <c r="AU170" s="19" t="s">
        <v>84</v>
      </c>
    </row>
    <row r="171" s="14" customFormat="1">
      <c r="B171" s="204"/>
      <c r="D171" s="184" t="s">
        <v>176</v>
      </c>
      <c r="E171" s="205" t="s">
        <v>3</v>
      </c>
      <c r="F171" s="206" t="s">
        <v>261</v>
      </c>
      <c r="H171" s="205" t="s">
        <v>3</v>
      </c>
      <c r="I171" s="207"/>
      <c r="L171" s="204"/>
      <c r="M171" s="208"/>
      <c r="N171" s="209"/>
      <c r="O171" s="209"/>
      <c r="P171" s="209"/>
      <c r="Q171" s="209"/>
      <c r="R171" s="209"/>
      <c r="S171" s="209"/>
      <c r="T171" s="210"/>
      <c r="AT171" s="205" t="s">
        <v>176</v>
      </c>
      <c r="AU171" s="205" t="s">
        <v>84</v>
      </c>
      <c r="AV171" s="14" t="s">
        <v>81</v>
      </c>
      <c r="AW171" s="14" t="s">
        <v>34</v>
      </c>
      <c r="AX171" s="14" t="s">
        <v>73</v>
      </c>
      <c r="AY171" s="205" t="s">
        <v>133</v>
      </c>
    </row>
    <row r="172" s="12" customFormat="1">
      <c r="B172" s="188"/>
      <c r="D172" s="184" t="s">
        <v>176</v>
      </c>
      <c r="E172" s="189" t="s">
        <v>3</v>
      </c>
      <c r="F172" s="190" t="s">
        <v>262</v>
      </c>
      <c r="H172" s="191">
        <v>103.58199999999999</v>
      </c>
      <c r="I172" s="192"/>
      <c r="L172" s="188"/>
      <c r="M172" s="193"/>
      <c r="N172" s="194"/>
      <c r="O172" s="194"/>
      <c r="P172" s="194"/>
      <c r="Q172" s="194"/>
      <c r="R172" s="194"/>
      <c r="S172" s="194"/>
      <c r="T172" s="195"/>
      <c r="AT172" s="189" t="s">
        <v>176</v>
      </c>
      <c r="AU172" s="189" t="s">
        <v>84</v>
      </c>
      <c r="AV172" s="12" t="s">
        <v>84</v>
      </c>
      <c r="AW172" s="12" t="s">
        <v>34</v>
      </c>
      <c r="AX172" s="12" t="s">
        <v>81</v>
      </c>
      <c r="AY172" s="189" t="s">
        <v>133</v>
      </c>
    </row>
    <row r="173" s="1" customFormat="1" ht="16.5" customHeight="1">
      <c r="B173" s="170"/>
      <c r="C173" s="171" t="s">
        <v>263</v>
      </c>
      <c r="D173" s="171" t="s">
        <v>136</v>
      </c>
      <c r="E173" s="172" t="s">
        <v>264</v>
      </c>
      <c r="F173" s="173" t="s">
        <v>265</v>
      </c>
      <c r="G173" s="174" t="s">
        <v>211</v>
      </c>
      <c r="H173" s="175">
        <v>103.58199999999999</v>
      </c>
      <c r="I173" s="176"/>
      <c r="J173" s="177">
        <f>ROUND(I173*H173,2)</f>
        <v>0</v>
      </c>
      <c r="K173" s="173" t="s">
        <v>171</v>
      </c>
      <c r="L173" s="38"/>
      <c r="M173" s="178" t="s">
        <v>3</v>
      </c>
      <c r="N173" s="179" t="s">
        <v>44</v>
      </c>
      <c r="O173" s="71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AR173" s="182" t="s">
        <v>139</v>
      </c>
      <c r="AT173" s="182" t="s">
        <v>136</v>
      </c>
      <c r="AU173" s="182" t="s">
        <v>84</v>
      </c>
      <c r="AY173" s="19" t="s">
        <v>133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9" t="s">
        <v>81</v>
      </c>
      <c r="BK173" s="183">
        <f>ROUND(I173*H173,2)</f>
        <v>0</v>
      </c>
      <c r="BL173" s="19" t="s">
        <v>139</v>
      </c>
      <c r="BM173" s="182" t="s">
        <v>266</v>
      </c>
    </row>
    <row r="174" s="1" customFormat="1">
      <c r="B174" s="38"/>
      <c r="D174" s="184" t="s">
        <v>141</v>
      </c>
      <c r="F174" s="185" t="s">
        <v>267</v>
      </c>
      <c r="I174" s="115"/>
      <c r="L174" s="38"/>
      <c r="M174" s="186"/>
      <c r="N174" s="71"/>
      <c r="O174" s="71"/>
      <c r="P174" s="71"/>
      <c r="Q174" s="71"/>
      <c r="R174" s="71"/>
      <c r="S174" s="71"/>
      <c r="T174" s="72"/>
      <c r="AT174" s="19" t="s">
        <v>141</v>
      </c>
      <c r="AU174" s="19" t="s">
        <v>84</v>
      </c>
    </row>
    <row r="175" s="1" customFormat="1">
      <c r="B175" s="38"/>
      <c r="D175" s="184" t="s">
        <v>174</v>
      </c>
      <c r="F175" s="187" t="s">
        <v>232</v>
      </c>
      <c r="I175" s="115"/>
      <c r="L175" s="38"/>
      <c r="M175" s="186"/>
      <c r="N175" s="71"/>
      <c r="O175" s="71"/>
      <c r="P175" s="71"/>
      <c r="Q175" s="71"/>
      <c r="R175" s="71"/>
      <c r="S175" s="71"/>
      <c r="T175" s="72"/>
      <c r="AT175" s="19" t="s">
        <v>174</v>
      </c>
      <c r="AU175" s="19" t="s">
        <v>84</v>
      </c>
    </row>
    <row r="176" s="12" customFormat="1">
      <c r="B176" s="188"/>
      <c r="D176" s="184" t="s">
        <v>176</v>
      </c>
      <c r="E176" s="189" t="s">
        <v>3</v>
      </c>
      <c r="F176" s="190" t="s">
        <v>268</v>
      </c>
      <c r="H176" s="191">
        <v>103.58199999999999</v>
      </c>
      <c r="I176" s="192"/>
      <c r="L176" s="188"/>
      <c r="M176" s="193"/>
      <c r="N176" s="194"/>
      <c r="O176" s="194"/>
      <c r="P176" s="194"/>
      <c r="Q176" s="194"/>
      <c r="R176" s="194"/>
      <c r="S176" s="194"/>
      <c r="T176" s="195"/>
      <c r="AT176" s="189" t="s">
        <v>176</v>
      </c>
      <c r="AU176" s="189" t="s">
        <v>84</v>
      </c>
      <c r="AV176" s="12" t="s">
        <v>84</v>
      </c>
      <c r="AW176" s="12" t="s">
        <v>34</v>
      </c>
      <c r="AX176" s="12" t="s">
        <v>81</v>
      </c>
      <c r="AY176" s="189" t="s">
        <v>133</v>
      </c>
    </row>
    <row r="177" s="1" customFormat="1" ht="16.5" customHeight="1">
      <c r="B177" s="170"/>
      <c r="C177" s="171" t="s">
        <v>269</v>
      </c>
      <c r="D177" s="171" t="s">
        <v>136</v>
      </c>
      <c r="E177" s="172" t="s">
        <v>270</v>
      </c>
      <c r="F177" s="173" t="s">
        <v>271</v>
      </c>
      <c r="G177" s="174" t="s">
        <v>211</v>
      </c>
      <c r="H177" s="175">
        <v>5.0529999999999999</v>
      </c>
      <c r="I177" s="176"/>
      <c r="J177" s="177">
        <f>ROUND(I177*H177,2)</f>
        <v>0</v>
      </c>
      <c r="K177" s="173" t="s">
        <v>171</v>
      </c>
      <c r="L177" s="38"/>
      <c r="M177" s="178" t="s">
        <v>3</v>
      </c>
      <c r="N177" s="179" t="s">
        <v>44</v>
      </c>
      <c r="O177" s="71"/>
      <c r="P177" s="180">
        <f>O177*H177</f>
        <v>0</v>
      </c>
      <c r="Q177" s="180">
        <v>0.0103</v>
      </c>
      <c r="R177" s="180">
        <f>Q177*H177</f>
        <v>0.052045899999999999</v>
      </c>
      <c r="S177" s="180">
        <v>0</v>
      </c>
      <c r="T177" s="181">
        <f>S177*H177</f>
        <v>0</v>
      </c>
      <c r="AR177" s="182" t="s">
        <v>139</v>
      </c>
      <c r="AT177" s="182" t="s">
        <v>136</v>
      </c>
      <c r="AU177" s="182" t="s">
        <v>84</v>
      </c>
      <c r="AY177" s="19" t="s">
        <v>133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9" t="s">
        <v>81</v>
      </c>
      <c r="BK177" s="183">
        <f>ROUND(I177*H177,2)</f>
        <v>0</v>
      </c>
      <c r="BL177" s="19" t="s">
        <v>139</v>
      </c>
      <c r="BM177" s="182" t="s">
        <v>272</v>
      </c>
    </row>
    <row r="178" s="1" customFormat="1">
      <c r="B178" s="38"/>
      <c r="D178" s="184" t="s">
        <v>141</v>
      </c>
      <c r="F178" s="185" t="s">
        <v>273</v>
      </c>
      <c r="I178" s="115"/>
      <c r="L178" s="38"/>
      <c r="M178" s="186"/>
      <c r="N178" s="71"/>
      <c r="O178" s="71"/>
      <c r="P178" s="71"/>
      <c r="Q178" s="71"/>
      <c r="R178" s="71"/>
      <c r="S178" s="71"/>
      <c r="T178" s="72"/>
      <c r="AT178" s="19" t="s">
        <v>141</v>
      </c>
      <c r="AU178" s="19" t="s">
        <v>84</v>
      </c>
    </row>
    <row r="179" s="1" customFormat="1">
      <c r="B179" s="38"/>
      <c r="D179" s="184" t="s">
        <v>174</v>
      </c>
      <c r="F179" s="187" t="s">
        <v>232</v>
      </c>
      <c r="I179" s="115"/>
      <c r="L179" s="38"/>
      <c r="M179" s="186"/>
      <c r="N179" s="71"/>
      <c r="O179" s="71"/>
      <c r="P179" s="71"/>
      <c r="Q179" s="71"/>
      <c r="R179" s="71"/>
      <c r="S179" s="71"/>
      <c r="T179" s="72"/>
      <c r="AT179" s="19" t="s">
        <v>174</v>
      </c>
      <c r="AU179" s="19" t="s">
        <v>84</v>
      </c>
    </row>
    <row r="180" s="14" customFormat="1">
      <c r="B180" s="204"/>
      <c r="D180" s="184" t="s">
        <v>176</v>
      </c>
      <c r="E180" s="205" t="s">
        <v>3</v>
      </c>
      <c r="F180" s="206" t="s">
        <v>274</v>
      </c>
      <c r="H180" s="205" t="s">
        <v>3</v>
      </c>
      <c r="I180" s="207"/>
      <c r="L180" s="204"/>
      <c r="M180" s="208"/>
      <c r="N180" s="209"/>
      <c r="O180" s="209"/>
      <c r="P180" s="209"/>
      <c r="Q180" s="209"/>
      <c r="R180" s="209"/>
      <c r="S180" s="209"/>
      <c r="T180" s="210"/>
      <c r="AT180" s="205" t="s">
        <v>176</v>
      </c>
      <c r="AU180" s="205" t="s">
        <v>84</v>
      </c>
      <c r="AV180" s="14" t="s">
        <v>81</v>
      </c>
      <c r="AW180" s="14" t="s">
        <v>34</v>
      </c>
      <c r="AX180" s="14" t="s">
        <v>73</v>
      </c>
      <c r="AY180" s="205" t="s">
        <v>133</v>
      </c>
    </row>
    <row r="181" s="12" customFormat="1">
      <c r="B181" s="188"/>
      <c r="D181" s="184" t="s">
        <v>176</v>
      </c>
      <c r="E181" s="189" t="s">
        <v>3</v>
      </c>
      <c r="F181" s="190" t="s">
        <v>275</v>
      </c>
      <c r="H181" s="191">
        <v>5.0529999999999999</v>
      </c>
      <c r="I181" s="192"/>
      <c r="L181" s="188"/>
      <c r="M181" s="193"/>
      <c r="N181" s="194"/>
      <c r="O181" s="194"/>
      <c r="P181" s="194"/>
      <c r="Q181" s="194"/>
      <c r="R181" s="194"/>
      <c r="S181" s="194"/>
      <c r="T181" s="195"/>
      <c r="AT181" s="189" t="s">
        <v>176</v>
      </c>
      <c r="AU181" s="189" t="s">
        <v>84</v>
      </c>
      <c r="AV181" s="12" t="s">
        <v>84</v>
      </c>
      <c r="AW181" s="12" t="s">
        <v>34</v>
      </c>
      <c r="AX181" s="12" t="s">
        <v>81</v>
      </c>
      <c r="AY181" s="189" t="s">
        <v>133</v>
      </c>
    </row>
    <row r="182" s="1" customFormat="1" ht="16.5" customHeight="1">
      <c r="B182" s="170"/>
      <c r="C182" s="171" t="s">
        <v>276</v>
      </c>
      <c r="D182" s="171" t="s">
        <v>136</v>
      </c>
      <c r="E182" s="172" t="s">
        <v>277</v>
      </c>
      <c r="F182" s="173" t="s">
        <v>278</v>
      </c>
      <c r="G182" s="174" t="s">
        <v>279</v>
      </c>
      <c r="H182" s="175">
        <v>502.39999999999998</v>
      </c>
      <c r="I182" s="176"/>
      <c r="J182" s="177">
        <f>ROUND(I182*H182,2)</f>
        <v>0</v>
      </c>
      <c r="K182" s="173" t="s">
        <v>171</v>
      </c>
      <c r="L182" s="38"/>
      <c r="M182" s="178" t="s">
        <v>3</v>
      </c>
      <c r="N182" s="179" t="s">
        <v>44</v>
      </c>
      <c r="O182" s="71"/>
      <c r="P182" s="180">
        <f>O182*H182</f>
        <v>0</v>
      </c>
      <c r="Q182" s="180">
        <v>0.00084999999999999995</v>
      </c>
      <c r="R182" s="180">
        <f>Q182*H182</f>
        <v>0.42703999999999998</v>
      </c>
      <c r="S182" s="180">
        <v>0</v>
      </c>
      <c r="T182" s="181">
        <f>S182*H182</f>
        <v>0</v>
      </c>
      <c r="AR182" s="182" t="s">
        <v>139</v>
      </c>
      <c r="AT182" s="182" t="s">
        <v>136</v>
      </c>
      <c r="AU182" s="182" t="s">
        <v>84</v>
      </c>
      <c r="AY182" s="19" t="s">
        <v>133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9" t="s">
        <v>81</v>
      </c>
      <c r="BK182" s="183">
        <f>ROUND(I182*H182,2)</f>
        <v>0</v>
      </c>
      <c r="BL182" s="19" t="s">
        <v>139</v>
      </c>
      <c r="BM182" s="182" t="s">
        <v>280</v>
      </c>
    </row>
    <row r="183" s="1" customFormat="1">
      <c r="B183" s="38"/>
      <c r="D183" s="184" t="s">
        <v>141</v>
      </c>
      <c r="F183" s="185" t="s">
        <v>281</v>
      </c>
      <c r="I183" s="115"/>
      <c r="L183" s="38"/>
      <c r="M183" s="186"/>
      <c r="N183" s="71"/>
      <c r="O183" s="71"/>
      <c r="P183" s="71"/>
      <c r="Q183" s="71"/>
      <c r="R183" s="71"/>
      <c r="S183" s="71"/>
      <c r="T183" s="72"/>
      <c r="AT183" s="19" t="s">
        <v>141</v>
      </c>
      <c r="AU183" s="19" t="s">
        <v>84</v>
      </c>
    </row>
    <row r="184" s="1" customFormat="1">
      <c r="B184" s="38"/>
      <c r="D184" s="184" t="s">
        <v>174</v>
      </c>
      <c r="F184" s="187" t="s">
        <v>282</v>
      </c>
      <c r="I184" s="115"/>
      <c r="L184" s="38"/>
      <c r="M184" s="186"/>
      <c r="N184" s="71"/>
      <c r="O184" s="71"/>
      <c r="P184" s="71"/>
      <c r="Q184" s="71"/>
      <c r="R184" s="71"/>
      <c r="S184" s="71"/>
      <c r="T184" s="72"/>
      <c r="AT184" s="19" t="s">
        <v>174</v>
      </c>
      <c r="AU184" s="19" t="s">
        <v>84</v>
      </c>
    </row>
    <row r="185" s="12" customFormat="1">
      <c r="B185" s="188"/>
      <c r="D185" s="184" t="s">
        <v>176</v>
      </c>
      <c r="E185" s="189" t="s">
        <v>3</v>
      </c>
      <c r="F185" s="190" t="s">
        <v>283</v>
      </c>
      <c r="H185" s="191">
        <v>240.80000000000001</v>
      </c>
      <c r="I185" s="192"/>
      <c r="L185" s="188"/>
      <c r="M185" s="193"/>
      <c r="N185" s="194"/>
      <c r="O185" s="194"/>
      <c r="P185" s="194"/>
      <c r="Q185" s="194"/>
      <c r="R185" s="194"/>
      <c r="S185" s="194"/>
      <c r="T185" s="195"/>
      <c r="AT185" s="189" t="s">
        <v>176</v>
      </c>
      <c r="AU185" s="189" t="s">
        <v>84</v>
      </c>
      <c r="AV185" s="12" t="s">
        <v>84</v>
      </c>
      <c r="AW185" s="12" t="s">
        <v>34</v>
      </c>
      <c r="AX185" s="12" t="s">
        <v>73</v>
      </c>
      <c r="AY185" s="189" t="s">
        <v>133</v>
      </c>
    </row>
    <row r="186" s="12" customFormat="1">
      <c r="B186" s="188"/>
      <c r="D186" s="184" t="s">
        <v>176</v>
      </c>
      <c r="E186" s="189" t="s">
        <v>3</v>
      </c>
      <c r="F186" s="190" t="s">
        <v>284</v>
      </c>
      <c r="H186" s="191">
        <v>223.59999999999999</v>
      </c>
      <c r="I186" s="192"/>
      <c r="L186" s="188"/>
      <c r="M186" s="193"/>
      <c r="N186" s="194"/>
      <c r="O186" s="194"/>
      <c r="P186" s="194"/>
      <c r="Q186" s="194"/>
      <c r="R186" s="194"/>
      <c r="S186" s="194"/>
      <c r="T186" s="195"/>
      <c r="AT186" s="189" t="s">
        <v>176</v>
      </c>
      <c r="AU186" s="189" t="s">
        <v>84</v>
      </c>
      <c r="AV186" s="12" t="s">
        <v>84</v>
      </c>
      <c r="AW186" s="12" t="s">
        <v>34</v>
      </c>
      <c r="AX186" s="12" t="s">
        <v>73</v>
      </c>
      <c r="AY186" s="189" t="s">
        <v>133</v>
      </c>
    </row>
    <row r="187" s="12" customFormat="1">
      <c r="B187" s="188"/>
      <c r="D187" s="184" t="s">
        <v>176</v>
      </c>
      <c r="E187" s="189" t="s">
        <v>3</v>
      </c>
      <c r="F187" s="190" t="s">
        <v>237</v>
      </c>
      <c r="H187" s="191">
        <v>38</v>
      </c>
      <c r="I187" s="192"/>
      <c r="L187" s="188"/>
      <c r="M187" s="193"/>
      <c r="N187" s="194"/>
      <c r="O187" s="194"/>
      <c r="P187" s="194"/>
      <c r="Q187" s="194"/>
      <c r="R187" s="194"/>
      <c r="S187" s="194"/>
      <c r="T187" s="195"/>
      <c r="AT187" s="189" t="s">
        <v>176</v>
      </c>
      <c r="AU187" s="189" t="s">
        <v>84</v>
      </c>
      <c r="AV187" s="12" t="s">
        <v>84</v>
      </c>
      <c r="AW187" s="12" t="s">
        <v>34</v>
      </c>
      <c r="AX187" s="12" t="s">
        <v>73</v>
      </c>
      <c r="AY187" s="189" t="s">
        <v>133</v>
      </c>
    </row>
    <row r="188" s="13" customFormat="1">
      <c r="B188" s="196"/>
      <c r="D188" s="184" t="s">
        <v>176</v>
      </c>
      <c r="E188" s="197" t="s">
        <v>3</v>
      </c>
      <c r="F188" s="198" t="s">
        <v>195</v>
      </c>
      <c r="H188" s="199">
        <v>502.39999999999998</v>
      </c>
      <c r="I188" s="200"/>
      <c r="L188" s="196"/>
      <c r="M188" s="201"/>
      <c r="N188" s="202"/>
      <c r="O188" s="202"/>
      <c r="P188" s="202"/>
      <c r="Q188" s="202"/>
      <c r="R188" s="202"/>
      <c r="S188" s="202"/>
      <c r="T188" s="203"/>
      <c r="AT188" s="197" t="s">
        <v>176</v>
      </c>
      <c r="AU188" s="197" t="s">
        <v>84</v>
      </c>
      <c r="AV188" s="13" t="s">
        <v>139</v>
      </c>
      <c r="AW188" s="13" t="s">
        <v>34</v>
      </c>
      <c r="AX188" s="13" t="s">
        <v>81</v>
      </c>
      <c r="AY188" s="197" t="s">
        <v>133</v>
      </c>
    </row>
    <row r="189" s="1" customFormat="1" ht="16.5" customHeight="1">
      <c r="B189" s="170"/>
      <c r="C189" s="171" t="s">
        <v>8</v>
      </c>
      <c r="D189" s="171" t="s">
        <v>136</v>
      </c>
      <c r="E189" s="172" t="s">
        <v>285</v>
      </c>
      <c r="F189" s="173" t="s">
        <v>286</v>
      </c>
      <c r="G189" s="174" t="s">
        <v>279</v>
      </c>
      <c r="H189" s="175">
        <v>502.39999999999998</v>
      </c>
      <c r="I189" s="176"/>
      <c r="J189" s="177">
        <f>ROUND(I189*H189,2)</f>
        <v>0</v>
      </c>
      <c r="K189" s="173" t="s">
        <v>171</v>
      </c>
      <c r="L189" s="38"/>
      <c r="M189" s="178" t="s">
        <v>3</v>
      </c>
      <c r="N189" s="179" t="s">
        <v>44</v>
      </c>
      <c r="O189" s="71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182" t="s">
        <v>139</v>
      </c>
      <c r="AT189" s="182" t="s">
        <v>136</v>
      </c>
      <c r="AU189" s="182" t="s">
        <v>84</v>
      </c>
      <c r="AY189" s="19" t="s">
        <v>133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9" t="s">
        <v>81</v>
      </c>
      <c r="BK189" s="183">
        <f>ROUND(I189*H189,2)</f>
        <v>0</v>
      </c>
      <c r="BL189" s="19" t="s">
        <v>139</v>
      </c>
      <c r="BM189" s="182" t="s">
        <v>287</v>
      </c>
    </row>
    <row r="190" s="1" customFormat="1">
      <c r="B190" s="38"/>
      <c r="D190" s="184" t="s">
        <v>141</v>
      </c>
      <c r="F190" s="185" t="s">
        <v>288</v>
      </c>
      <c r="I190" s="115"/>
      <c r="L190" s="38"/>
      <c r="M190" s="186"/>
      <c r="N190" s="71"/>
      <c r="O190" s="71"/>
      <c r="P190" s="71"/>
      <c r="Q190" s="71"/>
      <c r="R190" s="71"/>
      <c r="S190" s="71"/>
      <c r="T190" s="72"/>
      <c r="AT190" s="19" t="s">
        <v>141</v>
      </c>
      <c r="AU190" s="19" t="s">
        <v>84</v>
      </c>
    </row>
    <row r="191" s="1" customFormat="1" ht="16.5" customHeight="1">
      <c r="B191" s="170"/>
      <c r="C191" s="171" t="s">
        <v>289</v>
      </c>
      <c r="D191" s="171" t="s">
        <v>136</v>
      </c>
      <c r="E191" s="172" t="s">
        <v>290</v>
      </c>
      <c r="F191" s="173" t="s">
        <v>291</v>
      </c>
      <c r="G191" s="174" t="s">
        <v>279</v>
      </c>
      <c r="H191" s="175">
        <v>172.19999999999999</v>
      </c>
      <c r="I191" s="176"/>
      <c r="J191" s="177">
        <f>ROUND(I191*H191,2)</f>
        <v>0</v>
      </c>
      <c r="K191" s="173" t="s">
        <v>171</v>
      </c>
      <c r="L191" s="38"/>
      <c r="M191" s="178" t="s">
        <v>3</v>
      </c>
      <c r="N191" s="179" t="s">
        <v>44</v>
      </c>
      <c r="O191" s="71"/>
      <c r="P191" s="180">
        <f>O191*H191</f>
        <v>0</v>
      </c>
      <c r="Q191" s="180">
        <v>0.00058</v>
      </c>
      <c r="R191" s="180">
        <f>Q191*H191</f>
        <v>0.099875999999999993</v>
      </c>
      <c r="S191" s="180">
        <v>0</v>
      </c>
      <c r="T191" s="181">
        <f>S191*H191</f>
        <v>0</v>
      </c>
      <c r="AR191" s="182" t="s">
        <v>139</v>
      </c>
      <c r="AT191" s="182" t="s">
        <v>136</v>
      </c>
      <c r="AU191" s="182" t="s">
        <v>84</v>
      </c>
      <c r="AY191" s="19" t="s">
        <v>133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9" t="s">
        <v>81</v>
      </c>
      <c r="BK191" s="183">
        <f>ROUND(I191*H191,2)</f>
        <v>0</v>
      </c>
      <c r="BL191" s="19" t="s">
        <v>139</v>
      </c>
      <c r="BM191" s="182" t="s">
        <v>292</v>
      </c>
    </row>
    <row r="192" s="1" customFormat="1">
      <c r="B192" s="38"/>
      <c r="D192" s="184" t="s">
        <v>141</v>
      </c>
      <c r="F192" s="185" t="s">
        <v>293</v>
      </c>
      <c r="I192" s="115"/>
      <c r="L192" s="38"/>
      <c r="M192" s="186"/>
      <c r="N192" s="71"/>
      <c r="O192" s="71"/>
      <c r="P192" s="71"/>
      <c r="Q192" s="71"/>
      <c r="R192" s="71"/>
      <c r="S192" s="71"/>
      <c r="T192" s="72"/>
      <c r="AT192" s="19" t="s">
        <v>141</v>
      </c>
      <c r="AU192" s="19" t="s">
        <v>84</v>
      </c>
    </row>
    <row r="193" s="1" customFormat="1">
      <c r="B193" s="38"/>
      <c r="D193" s="184" t="s">
        <v>174</v>
      </c>
      <c r="F193" s="187" t="s">
        <v>294</v>
      </c>
      <c r="I193" s="115"/>
      <c r="L193" s="38"/>
      <c r="M193" s="186"/>
      <c r="N193" s="71"/>
      <c r="O193" s="71"/>
      <c r="P193" s="71"/>
      <c r="Q193" s="71"/>
      <c r="R193" s="71"/>
      <c r="S193" s="71"/>
      <c r="T193" s="72"/>
      <c r="AT193" s="19" t="s">
        <v>174</v>
      </c>
      <c r="AU193" s="19" t="s">
        <v>84</v>
      </c>
    </row>
    <row r="194" s="12" customFormat="1">
      <c r="B194" s="188"/>
      <c r="D194" s="184" t="s">
        <v>176</v>
      </c>
      <c r="E194" s="189" t="s">
        <v>3</v>
      </c>
      <c r="F194" s="190" t="s">
        <v>295</v>
      </c>
      <c r="H194" s="191">
        <v>172.19999999999999</v>
      </c>
      <c r="I194" s="192"/>
      <c r="L194" s="188"/>
      <c r="M194" s="193"/>
      <c r="N194" s="194"/>
      <c r="O194" s="194"/>
      <c r="P194" s="194"/>
      <c r="Q194" s="194"/>
      <c r="R194" s="194"/>
      <c r="S194" s="194"/>
      <c r="T194" s="195"/>
      <c r="AT194" s="189" t="s">
        <v>176</v>
      </c>
      <c r="AU194" s="189" t="s">
        <v>84</v>
      </c>
      <c r="AV194" s="12" t="s">
        <v>84</v>
      </c>
      <c r="AW194" s="12" t="s">
        <v>34</v>
      </c>
      <c r="AX194" s="12" t="s">
        <v>81</v>
      </c>
      <c r="AY194" s="189" t="s">
        <v>133</v>
      </c>
    </row>
    <row r="195" s="1" customFormat="1" ht="16.5" customHeight="1">
      <c r="B195" s="170"/>
      <c r="C195" s="171" t="s">
        <v>296</v>
      </c>
      <c r="D195" s="171" t="s">
        <v>136</v>
      </c>
      <c r="E195" s="172" t="s">
        <v>297</v>
      </c>
      <c r="F195" s="173" t="s">
        <v>298</v>
      </c>
      <c r="G195" s="174" t="s">
        <v>279</v>
      </c>
      <c r="H195" s="175">
        <v>172.19999999999999</v>
      </c>
      <c r="I195" s="176"/>
      <c r="J195" s="177">
        <f>ROUND(I195*H195,2)</f>
        <v>0</v>
      </c>
      <c r="K195" s="173" t="s">
        <v>171</v>
      </c>
      <c r="L195" s="38"/>
      <c r="M195" s="178" t="s">
        <v>3</v>
      </c>
      <c r="N195" s="179" t="s">
        <v>44</v>
      </c>
      <c r="O195" s="71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182" t="s">
        <v>139</v>
      </c>
      <c r="AT195" s="182" t="s">
        <v>136</v>
      </c>
      <c r="AU195" s="182" t="s">
        <v>84</v>
      </c>
      <c r="AY195" s="19" t="s">
        <v>133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9" t="s">
        <v>81</v>
      </c>
      <c r="BK195" s="183">
        <f>ROUND(I195*H195,2)</f>
        <v>0</v>
      </c>
      <c r="BL195" s="19" t="s">
        <v>139</v>
      </c>
      <c r="BM195" s="182" t="s">
        <v>299</v>
      </c>
    </row>
    <row r="196" s="1" customFormat="1">
      <c r="B196" s="38"/>
      <c r="D196" s="184" t="s">
        <v>141</v>
      </c>
      <c r="F196" s="185" t="s">
        <v>300</v>
      </c>
      <c r="I196" s="115"/>
      <c r="L196" s="38"/>
      <c r="M196" s="186"/>
      <c r="N196" s="71"/>
      <c r="O196" s="71"/>
      <c r="P196" s="71"/>
      <c r="Q196" s="71"/>
      <c r="R196" s="71"/>
      <c r="S196" s="71"/>
      <c r="T196" s="72"/>
      <c r="AT196" s="19" t="s">
        <v>141</v>
      </c>
      <c r="AU196" s="19" t="s">
        <v>84</v>
      </c>
    </row>
    <row r="197" s="1" customFormat="1" ht="16.5" customHeight="1">
      <c r="B197" s="170"/>
      <c r="C197" s="171" t="s">
        <v>301</v>
      </c>
      <c r="D197" s="171" t="s">
        <v>136</v>
      </c>
      <c r="E197" s="172" t="s">
        <v>302</v>
      </c>
      <c r="F197" s="173" t="s">
        <v>303</v>
      </c>
      <c r="G197" s="174" t="s">
        <v>211</v>
      </c>
      <c r="H197" s="175">
        <v>247.58699999999999</v>
      </c>
      <c r="I197" s="176"/>
      <c r="J197" s="177">
        <f>ROUND(I197*H197,2)</f>
        <v>0</v>
      </c>
      <c r="K197" s="173" t="s">
        <v>171</v>
      </c>
      <c r="L197" s="38"/>
      <c r="M197" s="178" t="s">
        <v>3</v>
      </c>
      <c r="N197" s="179" t="s">
        <v>44</v>
      </c>
      <c r="O197" s="71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AR197" s="182" t="s">
        <v>139</v>
      </c>
      <c r="AT197" s="182" t="s">
        <v>136</v>
      </c>
      <c r="AU197" s="182" t="s">
        <v>84</v>
      </c>
      <c r="AY197" s="19" t="s">
        <v>133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9" t="s">
        <v>81</v>
      </c>
      <c r="BK197" s="183">
        <f>ROUND(I197*H197,2)</f>
        <v>0</v>
      </c>
      <c r="BL197" s="19" t="s">
        <v>139</v>
      </c>
      <c r="BM197" s="182" t="s">
        <v>304</v>
      </c>
    </row>
    <row r="198" s="1" customFormat="1">
      <c r="B198" s="38"/>
      <c r="D198" s="184" t="s">
        <v>141</v>
      </c>
      <c r="F198" s="185" t="s">
        <v>305</v>
      </c>
      <c r="I198" s="115"/>
      <c r="L198" s="38"/>
      <c r="M198" s="186"/>
      <c r="N198" s="71"/>
      <c r="O198" s="71"/>
      <c r="P198" s="71"/>
      <c r="Q198" s="71"/>
      <c r="R198" s="71"/>
      <c r="S198" s="71"/>
      <c r="T198" s="72"/>
      <c r="AT198" s="19" t="s">
        <v>141</v>
      </c>
      <c r="AU198" s="19" t="s">
        <v>84</v>
      </c>
    </row>
    <row r="199" s="1" customFormat="1">
      <c r="B199" s="38"/>
      <c r="D199" s="184" t="s">
        <v>174</v>
      </c>
      <c r="F199" s="187" t="s">
        <v>306</v>
      </c>
      <c r="I199" s="115"/>
      <c r="L199" s="38"/>
      <c r="M199" s="186"/>
      <c r="N199" s="71"/>
      <c r="O199" s="71"/>
      <c r="P199" s="71"/>
      <c r="Q199" s="71"/>
      <c r="R199" s="71"/>
      <c r="S199" s="71"/>
      <c r="T199" s="72"/>
      <c r="AT199" s="19" t="s">
        <v>174</v>
      </c>
      <c r="AU199" s="19" t="s">
        <v>84</v>
      </c>
    </row>
    <row r="200" s="12" customFormat="1">
      <c r="B200" s="188"/>
      <c r="D200" s="184" t="s">
        <v>176</v>
      </c>
      <c r="E200" s="189" t="s">
        <v>3</v>
      </c>
      <c r="F200" s="190" t="s">
        <v>307</v>
      </c>
      <c r="H200" s="191">
        <v>247.58699999999999</v>
      </c>
      <c r="I200" s="192"/>
      <c r="L200" s="188"/>
      <c r="M200" s="193"/>
      <c r="N200" s="194"/>
      <c r="O200" s="194"/>
      <c r="P200" s="194"/>
      <c r="Q200" s="194"/>
      <c r="R200" s="194"/>
      <c r="S200" s="194"/>
      <c r="T200" s="195"/>
      <c r="AT200" s="189" t="s">
        <v>176</v>
      </c>
      <c r="AU200" s="189" t="s">
        <v>84</v>
      </c>
      <c r="AV200" s="12" t="s">
        <v>84</v>
      </c>
      <c r="AW200" s="12" t="s">
        <v>34</v>
      </c>
      <c r="AX200" s="12" t="s">
        <v>81</v>
      </c>
      <c r="AY200" s="189" t="s">
        <v>133</v>
      </c>
    </row>
    <row r="201" s="1" customFormat="1" ht="16.5" customHeight="1">
      <c r="B201" s="170"/>
      <c r="C201" s="171" t="s">
        <v>308</v>
      </c>
      <c r="D201" s="171" t="s">
        <v>136</v>
      </c>
      <c r="E201" s="172" t="s">
        <v>309</v>
      </c>
      <c r="F201" s="173" t="s">
        <v>310</v>
      </c>
      <c r="G201" s="174" t="s">
        <v>211</v>
      </c>
      <c r="H201" s="175">
        <v>5.0529999999999999</v>
      </c>
      <c r="I201" s="176"/>
      <c r="J201" s="177">
        <f>ROUND(I201*H201,2)</f>
        <v>0</v>
      </c>
      <c r="K201" s="173" t="s">
        <v>171</v>
      </c>
      <c r="L201" s="38"/>
      <c r="M201" s="178" t="s">
        <v>3</v>
      </c>
      <c r="N201" s="179" t="s">
        <v>44</v>
      </c>
      <c r="O201" s="71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182" t="s">
        <v>139</v>
      </c>
      <c r="AT201" s="182" t="s">
        <v>136</v>
      </c>
      <c r="AU201" s="182" t="s">
        <v>84</v>
      </c>
      <c r="AY201" s="19" t="s">
        <v>133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9" t="s">
        <v>81</v>
      </c>
      <c r="BK201" s="183">
        <f>ROUND(I201*H201,2)</f>
        <v>0</v>
      </c>
      <c r="BL201" s="19" t="s">
        <v>139</v>
      </c>
      <c r="BM201" s="182" t="s">
        <v>311</v>
      </c>
    </row>
    <row r="202" s="1" customFormat="1">
      <c r="B202" s="38"/>
      <c r="D202" s="184" t="s">
        <v>141</v>
      </c>
      <c r="F202" s="185" t="s">
        <v>312</v>
      </c>
      <c r="I202" s="115"/>
      <c r="L202" s="38"/>
      <c r="M202" s="186"/>
      <c r="N202" s="71"/>
      <c r="O202" s="71"/>
      <c r="P202" s="71"/>
      <c r="Q202" s="71"/>
      <c r="R202" s="71"/>
      <c r="S202" s="71"/>
      <c r="T202" s="72"/>
      <c r="AT202" s="19" t="s">
        <v>141</v>
      </c>
      <c r="AU202" s="19" t="s">
        <v>84</v>
      </c>
    </row>
    <row r="203" s="1" customFormat="1">
      <c r="B203" s="38"/>
      <c r="D203" s="184" t="s">
        <v>174</v>
      </c>
      <c r="F203" s="187" t="s">
        <v>306</v>
      </c>
      <c r="I203" s="115"/>
      <c r="L203" s="38"/>
      <c r="M203" s="186"/>
      <c r="N203" s="71"/>
      <c r="O203" s="71"/>
      <c r="P203" s="71"/>
      <c r="Q203" s="71"/>
      <c r="R203" s="71"/>
      <c r="S203" s="71"/>
      <c r="T203" s="72"/>
      <c r="AT203" s="19" t="s">
        <v>174</v>
      </c>
      <c r="AU203" s="19" t="s">
        <v>84</v>
      </c>
    </row>
    <row r="204" s="12" customFormat="1">
      <c r="B204" s="188"/>
      <c r="D204" s="184" t="s">
        <v>176</v>
      </c>
      <c r="E204" s="189" t="s">
        <v>3</v>
      </c>
      <c r="F204" s="190" t="s">
        <v>313</v>
      </c>
      <c r="H204" s="191">
        <v>5.0529999999999999</v>
      </c>
      <c r="I204" s="192"/>
      <c r="L204" s="188"/>
      <c r="M204" s="193"/>
      <c r="N204" s="194"/>
      <c r="O204" s="194"/>
      <c r="P204" s="194"/>
      <c r="Q204" s="194"/>
      <c r="R204" s="194"/>
      <c r="S204" s="194"/>
      <c r="T204" s="195"/>
      <c r="AT204" s="189" t="s">
        <v>176</v>
      </c>
      <c r="AU204" s="189" t="s">
        <v>84</v>
      </c>
      <c r="AV204" s="12" t="s">
        <v>84</v>
      </c>
      <c r="AW204" s="12" t="s">
        <v>34</v>
      </c>
      <c r="AX204" s="12" t="s">
        <v>81</v>
      </c>
      <c r="AY204" s="189" t="s">
        <v>133</v>
      </c>
    </row>
    <row r="205" s="1" customFormat="1" ht="16.5" customHeight="1">
      <c r="B205" s="170"/>
      <c r="C205" s="171" t="s">
        <v>314</v>
      </c>
      <c r="D205" s="171" t="s">
        <v>136</v>
      </c>
      <c r="E205" s="172" t="s">
        <v>315</v>
      </c>
      <c r="F205" s="173" t="s">
        <v>316</v>
      </c>
      <c r="G205" s="174" t="s">
        <v>211</v>
      </c>
      <c r="H205" s="175">
        <v>222.67599999999999</v>
      </c>
      <c r="I205" s="176"/>
      <c r="J205" s="177">
        <f>ROUND(I205*H205,2)</f>
        <v>0</v>
      </c>
      <c r="K205" s="173" t="s">
        <v>171</v>
      </c>
      <c r="L205" s="38"/>
      <c r="M205" s="178" t="s">
        <v>3</v>
      </c>
      <c r="N205" s="179" t="s">
        <v>44</v>
      </c>
      <c r="O205" s="71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AR205" s="182" t="s">
        <v>139</v>
      </c>
      <c r="AT205" s="182" t="s">
        <v>136</v>
      </c>
      <c r="AU205" s="182" t="s">
        <v>84</v>
      </c>
      <c r="AY205" s="19" t="s">
        <v>133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9" t="s">
        <v>81</v>
      </c>
      <c r="BK205" s="183">
        <f>ROUND(I205*H205,2)</f>
        <v>0</v>
      </c>
      <c r="BL205" s="19" t="s">
        <v>139</v>
      </c>
      <c r="BM205" s="182" t="s">
        <v>317</v>
      </c>
    </row>
    <row r="206" s="1" customFormat="1">
      <c r="B206" s="38"/>
      <c r="D206" s="184" t="s">
        <v>141</v>
      </c>
      <c r="F206" s="185" t="s">
        <v>318</v>
      </c>
      <c r="I206" s="115"/>
      <c r="L206" s="38"/>
      <c r="M206" s="186"/>
      <c r="N206" s="71"/>
      <c r="O206" s="71"/>
      <c r="P206" s="71"/>
      <c r="Q206" s="71"/>
      <c r="R206" s="71"/>
      <c r="S206" s="71"/>
      <c r="T206" s="72"/>
      <c r="AT206" s="19" t="s">
        <v>141</v>
      </c>
      <c r="AU206" s="19" t="s">
        <v>84</v>
      </c>
    </row>
    <row r="207" s="1" customFormat="1">
      <c r="B207" s="38"/>
      <c r="D207" s="184" t="s">
        <v>174</v>
      </c>
      <c r="F207" s="187" t="s">
        <v>319</v>
      </c>
      <c r="I207" s="115"/>
      <c r="L207" s="38"/>
      <c r="M207" s="186"/>
      <c r="N207" s="71"/>
      <c r="O207" s="71"/>
      <c r="P207" s="71"/>
      <c r="Q207" s="71"/>
      <c r="R207" s="71"/>
      <c r="S207" s="71"/>
      <c r="T207" s="72"/>
      <c r="AT207" s="19" t="s">
        <v>174</v>
      </c>
      <c r="AU207" s="19" t="s">
        <v>84</v>
      </c>
    </row>
    <row r="208" s="14" customFormat="1">
      <c r="B208" s="204"/>
      <c r="D208" s="184" t="s">
        <v>176</v>
      </c>
      <c r="E208" s="205" t="s">
        <v>3</v>
      </c>
      <c r="F208" s="206" t="s">
        <v>320</v>
      </c>
      <c r="H208" s="205" t="s">
        <v>3</v>
      </c>
      <c r="I208" s="207"/>
      <c r="L208" s="204"/>
      <c r="M208" s="208"/>
      <c r="N208" s="209"/>
      <c r="O208" s="209"/>
      <c r="P208" s="209"/>
      <c r="Q208" s="209"/>
      <c r="R208" s="209"/>
      <c r="S208" s="209"/>
      <c r="T208" s="210"/>
      <c r="AT208" s="205" t="s">
        <v>176</v>
      </c>
      <c r="AU208" s="205" t="s">
        <v>84</v>
      </c>
      <c r="AV208" s="14" t="s">
        <v>81</v>
      </c>
      <c r="AW208" s="14" t="s">
        <v>34</v>
      </c>
      <c r="AX208" s="14" t="s">
        <v>73</v>
      </c>
      <c r="AY208" s="205" t="s">
        <v>133</v>
      </c>
    </row>
    <row r="209" s="12" customFormat="1">
      <c r="B209" s="188"/>
      <c r="D209" s="184" t="s">
        <v>176</v>
      </c>
      <c r="E209" s="189" t="s">
        <v>3</v>
      </c>
      <c r="F209" s="190" t="s">
        <v>321</v>
      </c>
      <c r="H209" s="191">
        <v>53.238999999999997</v>
      </c>
      <c r="I209" s="192"/>
      <c r="L209" s="188"/>
      <c r="M209" s="193"/>
      <c r="N209" s="194"/>
      <c r="O209" s="194"/>
      <c r="P209" s="194"/>
      <c r="Q209" s="194"/>
      <c r="R209" s="194"/>
      <c r="S209" s="194"/>
      <c r="T209" s="195"/>
      <c r="AT209" s="189" t="s">
        <v>176</v>
      </c>
      <c r="AU209" s="189" t="s">
        <v>84</v>
      </c>
      <c r="AV209" s="12" t="s">
        <v>84</v>
      </c>
      <c r="AW209" s="12" t="s">
        <v>34</v>
      </c>
      <c r="AX209" s="12" t="s">
        <v>73</v>
      </c>
      <c r="AY209" s="189" t="s">
        <v>133</v>
      </c>
    </row>
    <row r="210" s="12" customFormat="1">
      <c r="B210" s="188"/>
      <c r="D210" s="184" t="s">
        <v>176</v>
      </c>
      <c r="E210" s="189" t="s">
        <v>3</v>
      </c>
      <c r="F210" s="190" t="s">
        <v>322</v>
      </c>
      <c r="H210" s="191">
        <v>0.158</v>
      </c>
      <c r="I210" s="192"/>
      <c r="L210" s="188"/>
      <c r="M210" s="193"/>
      <c r="N210" s="194"/>
      <c r="O210" s="194"/>
      <c r="P210" s="194"/>
      <c r="Q210" s="194"/>
      <c r="R210" s="194"/>
      <c r="S210" s="194"/>
      <c r="T210" s="195"/>
      <c r="AT210" s="189" t="s">
        <v>176</v>
      </c>
      <c r="AU210" s="189" t="s">
        <v>84</v>
      </c>
      <c r="AV210" s="12" t="s">
        <v>84</v>
      </c>
      <c r="AW210" s="12" t="s">
        <v>34</v>
      </c>
      <c r="AX210" s="12" t="s">
        <v>73</v>
      </c>
      <c r="AY210" s="189" t="s">
        <v>133</v>
      </c>
    </row>
    <row r="211" s="12" customFormat="1">
      <c r="B211" s="188"/>
      <c r="D211" s="184" t="s">
        <v>176</v>
      </c>
      <c r="E211" s="189" t="s">
        <v>3</v>
      </c>
      <c r="F211" s="190" t="s">
        <v>323</v>
      </c>
      <c r="H211" s="191">
        <v>2.1499999999999999</v>
      </c>
      <c r="I211" s="192"/>
      <c r="L211" s="188"/>
      <c r="M211" s="193"/>
      <c r="N211" s="194"/>
      <c r="O211" s="194"/>
      <c r="P211" s="194"/>
      <c r="Q211" s="194"/>
      <c r="R211" s="194"/>
      <c r="S211" s="194"/>
      <c r="T211" s="195"/>
      <c r="AT211" s="189" t="s">
        <v>176</v>
      </c>
      <c r="AU211" s="189" t="s">
        <v>84</v>
      </c>
      <c r="AV211" s="12" t="s">
        <v>84</v>
      </c>
      <c r="AW211" s="12" t="s">
        <v>34</v>
      </c>
      <c r="AX211" s="12" t="s">
        <v>73</v>
      </c>
      <c r="AY211" s="189" t="s">
        <v>133</v>
      </c>
    </row>
    <row r="212" s="12" customFormat="1">
      <c r="B212" s="188"/>
      <c r="D212" s="184" t="s">
        <v>176</v>
      </c>
      <c r="E212" s="189" t="s">
        <v>3</v>
      </c>
      <c r="F212" s="190" t="s">
        <v>324</v>
      </c>
      <c r="H212" s="191">
        <v>167.12899999999999</v>
      </c>
      <c r="I212" s="192"/>
      <c r="L212" s="188"/>
      <c r="M212" s="193"/>
      <c r="N212" s="194"/>
      <c r="O212" s="194"/>
      <c r="P212" s="194"/>
      <c r="Q212" s="194"/>
      <c r="R212" s="194"/>
      <c r="S212" s="194"/>
      <c r="T212" s="195"/>
      <c r="AT212" s="189" t="s">
        <v>176</v>
      </c>
      <c r="AU212" s="189" t="s">
        <v>84</v>
      </c>
      <c r="AV212" s="12" t="s">
        <v>84</v>
      </c>
      <c r="AW212" s="12" t="s">
        <v>34</v>
      </c>
      <c r="AX212" s="12" t="s">
        <v>73</v>
      </c>
      <c r="AY212" s="189" t="s">
        <v>133</v>
      </c>
    </row>
    <row r="213" s="13" customFormat="1">
      <c r="B213" s="196"/>
      <c r="D213" s="184" t="s">
        <v>176</v>
      </c>
      <c r="E213" s="197" t="s">
        <v>3</v>
      </c>
      <c r="F213" s="198" t="s">
        <v>195</v>
      </c>
      <c r="H213" s="199">
        <v>222.67599999999999</v>
      </c>
      <c r="I213" s="200"/>
      <c r="L213" s="196"/>
      <c r="M213" s="201"/>
      <c r="N213" s="202"/>
      <c r="O213" s="202"/>
      <c r="P213" s="202"/>
      <c r="Q213" s="202"/>
      <c r="R213" s="202"/>
      <c r="S213" s="202"/>
      <c r="T213" s="203"/>
      <c r="AT213" s="197" t="s">
        <v>176</v>
      </c>
      <c r="AU213" s="197" t="s">
        <v>84</v>
      </c>
      <c r="AV213" s="13" t="s">
        <v>139</v>
      </c>
      <c r="AW213" s="13" t="s">
        <v>34</v>
      </c>
      <c r="AX213" s="13" t="s">
        <v>81</v>
      </c>
      <c r="AY213" s="197" t="s">
        <v>133</v>
      </c>
    </row>
    <row r="214" s="1" customFormat="1" ht="16.5" customHeight="1">
      <c r="B214" s="170"/>
      <c r="C214" s="171" t="s">
        <v>325</v>
      </c>
      <c r="D214" s="171" t="s">
        <v>136</v>
      </c>
      <c r="E214" s="172" t="s">
        <v>326</v>
      </c>
      <c r="F214" s="173" t="s">
        <v>327</v>
      </c>
      <c r="G214" s="174" t="s">
        <v>211</v>
      </c>
      <c r="H214" s="175">
        <v>222.67599999999999</v>
      </c>
      <c r="I214" s="176"/>
      <c r="J214" s="177">
        <f>ROUND(I214*H214,2)</f>
        <v>0</v>
      </c>
      <c r="K214" s="173" t="s">
        <v>171</v>
      </c>
      <c r="L214" s="38"/>
      <c r="M214" s="178" t="s">
        <v>3</v>
      </c>
      <c r="N214" s="179" t="s">
        <v>44</v>
      </c>
      <c r="O214" s="71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182" t="s">
        <v>139</v>
      </c>
      <c r="AT214" s="182" t="s">
        <v>136</v>
      </c>
      <c r="AU214" s="182" t="s">
        <v>84</v>
      </c>
      <c r="AY214" s="19" t="s">
        <v>133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9" t="s">
        <v>81</v>
      </c>
      <c r="BK214" s="183">
        <f>ROUND(I214*H214,2)</f>
        <v>0</v>
      </c>
      <c r="BL214" s="19" t="s">
        <v>139</v>
      </c>
      <c r="BM214" s="182" t="s">
        <v>328</v>
      </c>
    </row>
    <row r="215" s="1" customFormat="1">
      <c r="B215" s="38"/>
      <c r="D215" s="184" t="s">
        <v>141</v>
      </c>
      <c r="F215" s="185" t="s">
        <v>329</v>
      </c>
      <c r="I215" s="115"/>
      <c r="L215" s="38"/>
      <c r="M215" s="186"/>
      <c r="N215" s="71"/>
      <c r="O215" s="71"/>
      <c r="P215" s="71"/>
      <c r="Q215" s="71"/>
      <c r="R215" s="71"/>
      <c r="S215" s="71"/>
      <c r="T215" s="72"/>
      <c r="AT215" s="19" t="s">
        <v>141</v>
      </c>
      <c r="AU215" s="19" t="s">
        <v>84</v>
      </c>
    </row>
    <row r="216" s="1" customFormat="1">
      <c r="B216" s="38"/>
      <c r="D216" s="184" t="s">
        <v>174</v>
      </c>
      <c r="F216" s="187" t="s">
        <v>330</v>
      </c>
      <c r="I216" s="115"/>
      <c r="L216" s="38"/>
      <c r="M216" s="186"/>
      <c r="N216" s="71"/>
      <c r="O216" s="71"/>
      <c r="P216" s="71"/>
      <c r="Q216" s="71"/>
      <c r="R216" s="71"/>
      <c r="S216" s="71"/>
      <c r="T216" s="72"/>
      <c r="AT216" s="19" t="s">
        <v>174</v>
      </c>
      <c r="AU216" s="19" t="s">
        <v>84</v>
      </c>
    </row>
    <row r="217" s="14" customFormat="1">
      <c r="B217" s="204"/>
      <c r="D217" s="184" t="s">
        <v>176</v>
      </c>
      <c r="E217" s="205" t="s">
        <v>3</v>
      </c>
      <c r="F217" s="206" t="s">
        <v>320</v>
      </c>
      <c r="H217" s="205" t="s">
        <v>3</v>
      </c>
      <c r="I217" s="207"/>
      <c r="L217" s="204"/>
      <c r="M217" s="208"/>
      <c r="N217" s="209"/>
      <c r="O217" s="209"/>
      <c r="P217" s="209"/>
      <c r="Q217" s="209"/>
      <c r="R217" s="209"/>
      <c r="S217" s="209"/>
      <c r="T217" s="210"/>
      <c r="AT217" s="205" t="s">
        <v>176</v>
      </c>
      <c r="AU217" s="205" t="s">
        <v>84</v>
      </c>
      <c r="AV217" s="14" t="s">
        <v>81</v>
      </c>
      <c r="AW217" s="14" t="s">
        <v>34</v>
      </c>
      <c r="AX217" s="14" t="s">
        <v>73</v>
      </c>
      <c r="AY217" s="205" t="s">
        <v>133</v>
      </c>
    </row>
    <row r="218" s="12" customFormat="1">
      <c r="B218" s="188"/>
      <c r="D218" s="184" t="s">
        <v>176</v>
      </c>
      <c r="E218" s="189" t="s">
        <v>3</v>
      </c>
      <c r="F218" s="190" t="s">
        <v>321</v>
      </c>
      <c r="H218" s="191">
        <v>53.238999999999997</v>
      </c>
      <c r="I218" s="192"/>
      <c r="L218" s="188"/>
      <c r="M218" s="193"/>
      <c r="N218" s="194"/>
      <c r="O218" s="194"/>
      <c r="P218" s="194"/>
      <c r="Q218" s="194"/>
      <c r="R218" s="194"/>
      <c r="S218" s="194"/>
      <c r="T218" s="195"/>
      <c r="AT218" s="189" t="s">
        <v>176</v>
      </c>
      <c r="AU218" s="189" t="s">
        <v>84</v>
      </c>
      <c r="AV218" s="12" t="s">
        <v>84</v>
      </c>
      <c r="AW218" s="12" t="s">
        <v>34</v>
      </c>
      <c r="AX218" s="12" t="s">
        <v>73</v>
      </c>
      <c r="AY218" s="189" t="s">
        <v>133</v>
      </c>
    </row>
    <row r="219" s="12" customFormat="1">
      <c r="B219" s="188"/>
      <c r="D219" s="184" t="s">
        <v>176</v>
      </c>
      <c r="E219" s="189" t="s">
        <v>3</v>
      </c>
      <c r="F219" s="190" t="s">
        <v>322</v>
      </c>
      <c r="H219" s="191">
        <v>0.158</v>
      </c>
      <c r="I219" s="192"/>
      <c r="L219" s="188"/>
      <c r="M219" s="193"/>
      <c r="N219" s="194"/>
      <c r="O219" s="194"/>
      <c r="P219" s="194"/>
      <c r="Q219" s="194"/>
      <c r="R219" s="194"/>
      <c r="S219" s="194"/>
      <c r="T219" s="195"/>
      <c r="AT219" s="189" t="s">
        <v>176</v>
      </c>
      <c r="AU219" s="189" t="s">
        <v>84</v>
      </c>
      <c r="AV219" s="12" t="s">
        <v>84</v>
      </c>
      <c r="AW219" s="12" t="s">
        <v>34</v>
      </c>
      <c r="AX219" s="12" t="s">
        <v>73</v>
      </c>
      <c r="AY219" s="189" t="s">
        <v>133</v>
      </c>
    </row>
    <row r="220" s="12" customFormat="1">
      <c r="B220" s="188"/>
      <c r="D220" s="184" t="s">
        <v>176</v>
      </c>
      <c r="E220" s="189" t="s">
        <v>3</v>
      </c>
      <c r="F220" s="190" t="s">
        <v>323</v>
      </c>
      <c r="H220" s="191">
        <v>2.1499999999999999</v>
      </c>
      <c r="I220" s="192"/>
      <c r="L220" s="188"/>
      <c r="M220" s="193"/>
      <c r="N220" s="194"/>
      <c r="O220" s="194"/>
      <c r="P220" s="194"/>
      <c r="Q220" s="194"/>
      <c r="R220" s="194"/>
      <c r="S220" s="194"/>
      <c r="T220" s="195"/>
      <c r="AT220" s="189" t="s">
        <v>176</v>
      </c>
      <c r="AU220" s="189" t="s">
        <v>84</v>
      </c>
      <c r="AV220" s="12" t="s">
        <v>84</v>
      </c>
      <c r="AW220" s="12" t="s">
        <v>34</v>
      </c>
      <c r="AX220" s="12" t="s">
        <v>73</v>
      </c>
      <c r="AY220" s="189" t="s">
        <v>133</v>
      </c>
    </row>
    <row r="221" s="12" customFormat="1">
      <c r="B221" s="188"/>
      <c r="D221" s="184" t="s">
        <v>176</v>
      </c>
      <c r="E221" s="189" t="s">
        <v>3</v>
      </c>
      <c r="F221" s="190" t="s">
        <v>324</v>
      </c>
      <c r="H221" s="191">
        <v>167.12899999999999</v>
      </c>
      <c r="I221" s="192"/>
      <c r="L221" s="188"/>
      <c r="M221" s="193"/>
      <c r="N221" s="194"/>
      <c r="O221" s="194"/>
      <c r="P221" s="194"/>
      <c r="Q221" s="194"/>
      <c r="R221" s="194"/>
      <c r="S221" s="194"/>
      <c r="T221" s="195"/>
      <c r="AT221" s="189" t="s">
        <v>176</v>
      </c>
      <c r="AU221" s="189" t="s">
        <v>84</v>
      </c>
      <c r="AV221" s="12" t="s">
        <v>84</v>
      </c>
      <c r="AW221" s="12" t="s">
        <v>34</v>
      </c>
      <c r="AX221" s="12" t="s">
        <v>73</v>
      </c>
      <c r="AY221" s="189" t="s">
        <v>133</v>
      </c>
    </row>
    <row r="222" s="13" customFormat="1">
      <c r="B222" s="196"/>
      <c r="D222" s="184" t="s">
        <v>176</v>
      </c>
      <c r="E222" s="197" t="s">
        <v>3</v>
      </c>
      <c r="F222" s="198" t="s">
        <v>195</v>
      </c>
      <c r="H222" s="199">
        <v>222.67599999999999</v>
      </c>
      <c r="I222" s="200"/>
      <c r="L222" s="196"/>
      <c r="M222" s="201"/>
      <c r="N222" s="202"/>
      <c r="O222" s="202"/>
      <c r="P222" s="202"/>
      <c r="Q222" s="202"/>
      <c r="R222" s="202"/>
      <c r="S222" s="202"/>
      <c r="T222" s="203"/>
      <c r="AT222" s="197" t="s">
        <v>176</v>
      </c>
      <c r="AU222" s="197" t="s">
        <v>84</v>
      </c>
      <c r="AV222" s="13" t="s">
        <v>139</v>
      </c>
      <c r="AW222" s="13" t="s">
        <v>34</v>
      </c>
      <c r="AX222" s="13" t="s">
        <v>81</v>
      </c>
      <c r="AY222" s="197" t="s">
        <v>133</v>
      </c>
    </row>
    <row r="223" s="1" customFormat="1" ht="16.5" customHeight="1">
      <c r="B223" s="170"/>
      <c r="C223" s="171" t="s">
        <v>331</v>
      </c>
      <c r="D223" s="171" t="s">
        <v>136</v>
      </c>
      <c r="E223" s="172" t="s">
        <v>332</v>
      </c>
      <c r="F223" s="173" t="s">
        <v>333</v>
      </c>
      <c r="G223" s="174" t="s">
        <v>211</v>
      </c>
      <c r="H223" s="175">
        <v>247.58699999999999</v>
      </c>
      <c r="I223" s="176"/>
      <c r="J223" s="177">
        <f>ROUND(I223*H223,2)</f>
        <v>0</v>
      </c>
      <c r="K223" s="173" t="s">
        <v>171</v>
      </c>
      <c r="L223" s="38"/>
      <c r="M223" s="178" t="s">
        <v>3</v>
      </c>
      <c r="N223" s="179" t="s">
        <v>44</v>
      </c>
      <c r="O223" s="71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182" t="s">
        <v>139</v>
      </c>
      <c r="AT223" s="182" t="s">
        <v>136</v>
      </c>
      <c r="AU223" s="182" t="s">
        <v>84</v>
      </c>
      <c r="AY223" s="19" t="s">
        <v>133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9" t="s">
        <v>81</v>
      </c>
      <c r="BK223" s="183">
        <f>ROUND(I223*H223,2)</f>
        <v>0</v>
      </c>
      <c r="BL223" s="19" t="s">
        <v>139</v>
      </c>
      <c r="BM223" s="182" t="s">
        <v>334</v>
      </c>
    </row>
    <row r="224" s="1" customFormat="1">
      <c r="B224" s="38"/>
      <c r="D224" s="184" t="s">
        <v>141</v>
      </c>
      <c r="F224" s="185" t="s">
        <v>335</v>
      </c>
      <c r="I224" s="115"/>
      <c r="L224" s="38"/>
      <c r="M224" s="186"/>
      <c r="N224" s="71"/>
      <c r="O224" s="71"/>
      <c r="P224" s="71"/>
      <c r="Q224" s="71"/>
      <c r="R224" s="71"/>
      <c r="S224" s="71"/>
      <c r="T224" s="72"/>
      <c r="AT224" s="19" t="s">
        <v>141</v>
      </c>
      <c r="AU224" s="19" t="s">
        <v>84</v>
      </c>
    </row>
    <row r="225" s="1" customFormat="1">
      <c r="B225" s="38"/>
      <c r="D225" s="184" t="s">
        <v>174</v>
      </c>
      <c r="F225" s="187" t="s">
        <v>319</v>
      </c>
      <c r="I225" s="115"/>
      <c r="L225" s="38"/>
      <c r="M225" s="186"/>
      <c r="N225" s="71"/>
      <c r="O225" s="71"/>
      <c r="P225" s="71"/>
      <c r="Q225" s="71"/>
      <c r="R225" s="71"/>
      <c r="S225" s="71"/>
      <c r="T225" s="72"/>
      <c r="AT225" s="19" t="s">
        <v>174</v>
      </c>
      <c r="AU225" s="19" t="s">
        <v>84</v>
      </c>
    </row>
    <row r="226" s="12" customFormat="1">
      <c r="B226" s="188"/>
      <c r="D226" s="184" t="s">
        <v>176</v>
      </c>
      <c r="E226" s="189" t="s">
        <v>3</v>
      </c>
      <c r="F226" s="190" t="s">
        <v>336</v>
      </c>
      <c r="H226" s="191">
        <v>247.58699999999999</v>
      </c>
      <c r="I226" s="192"/>
      <c r="L226" s="188"/>
      <c r="M226" s="193"/>
      <c r="N226" s="194"/>
      <c r="O226" s="194"/>
      <c r="P226" s="194"/>
      <c r="Q226" s="194"/>
      <c r="R226" s="194"/>
      <c r="S226" s="194"/>
      <c r="T226" s="195"/>
      <c r="AT226" s="189" t="s">
        <v>176</v>
      </c>
      <c r="AU226" s="189" t="s">
        <v>84</v>
      </c>
      <c r="AV226" s="12" t="s">
        <v>84</v>
      </c>
      <c r="AW226" s="12" t="s">
        <v>34</v>
      </c>
      <c r="AX226" s="12" t="s">
        <v>73</v>
      </c>
      <c r="AY226" s="189" t="s">
        <v>133</v>
      </c>
    </row>
    <row r="227" s="13" customFormat="1">
      <c r="B227" s="196"/>
      <c r="D227" s="184" t="s">
        <v>176</v>
      </c>
      <c r="E227" s="197" t="s">
        <v>3</v>
      </c>
      <c r="F227" s="198" t="s">
        <v>195</v>
      </c>
      <c r="H227" s="199">
        <v>247.58699999999999</v>
      </c>
      <c r="I227" s="200"/>
      <c r="L227" s="196"/>
      <c r="M227" s="201"/>
      <c r="N227" s="202"/>
      <c r="O227" s="202"/>
      <c r="P227" s="202"/>
      <c r="Q227" s="202"/>
      <c r="R227" s="202"/>
      <c r="S227" s="202"/>
      <c r="T227" s="203"/>
      <c r="AT227" s="197" t="s">
        <v>176</v>
      </c>
      <c r="AU227" s="197" t="s">
        <v>84</v>
      </c>
      <c r="AV227" s="13" t="s">
        <v>139</v>
      </c>
      <c r="AW227" s="13" t="s">
        <v>34</v>
      </c>
      <c r="AX227" s="13" t="s">
        <v>81</v>
      </c>
      <c r="AY227" s="197" t="s">
        <v>133</v>
      </c>
    </row>
    <row r="228" s="1" customFormat="1" ht="16.5" customHeight="1">
      <c r="B228" s="170"/>
      <c r="C228" s="171" t="s">
        <v>337</v>
      </c>
      <c r="D228" s="171" t="s">
        <v>136</v>
      </c>
      <c r="E228" s="172" t="s">
        <v>338</v>
      </c>
      <c r="F228" s="173" t="s">
        <v>339</v>
      </c>
      <c r="G228" s="174" t="s">
        <v>211</v>
      </c>
      <c r="H228" s="175">
        <v>4951.7399999999998</v>
      </c>
      <c r="I228" s="176"/>
      <c r="J228" s="177">
        <f>ROUND(I228*H228,2)</f>
        <v>0</v>
      </c>
      <c r="K228" s="173" t="s">
        <v>171</v>
      </c>
      <c r="L228" s="38"/>
      <c r="M228" s="178" t="s">
        <v>3</v>
      </c>
      <c r="N228" s="179" t="s">
        <v>44</v>
      </c>
      <c r="O228" s="71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AR228" s="182" t="s">
        <v>139</v>
      </c>
      <c r="AT228" s="182" t="s">
        <v>136</v>
      </c>
      <c r="AU228" s="182" t="s">
        <v>84</v>
      </c>
      <c r="AY228" s="19" t="s">
        <v>133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9" t="s">
        <v>81</v>
      </c>
      <c r="BK228" s="183">
        <f>ROUND(I228*H228,2)</f>
        <v>0</v>
      </c>
      <c r="BL228" s="19" t="s">
        <v>139</v>
      </c>
      <c r="BM228" s="182" t="s">
        <v>340</v>
      </c>
    </row>
    <row r="229" s="1" customFormat="1">
      <c r="B229" s="38"/>
      <c r="D229" s="184" t="s">
        <v>141</v>
      </c>
      <c r="F229" s="185" t="s">
        <v>341</v>
      </c>
      <c r="I229" s="115"/>
      <c r="L229" s="38"/>
      <c r="M229" s="186"/>
      <c r="N229" s="71"/>
      <c r="O229" s="71"/>
      <c r="P229" s="71"/>
      <c r="Q229" s="71"/>
      <c r="R229" s="71"/>
      <c r="S229" s="71"/>
      <c r="T229" s="72"/>
      <c r="AT229" s="19" t="s">
        <v>141</v>
      </c>
      <c r="AU229" s="19" t="s">
        <v>84</v>
      </c>
    </row>
    <row r="230" s="1" customFormat="1">
      <c r="B230" s="38"/>
      <c r="D230" s="184" t="s">
        <v>174</v>
      </c>
      <c r="F230" s="187" t="s">
        <v>319</v>
      </c>
      <c r="I230" s="115"/>
      <c r="L230" s="38"/>
      <c r="M230" s="186"/>
      <c r="N230" s="71"/>
      <c r="O230" s="71"/>
      <c r="P230" s="71"/>
      <c r="Q230" s="71"/>
      <c r="R230" s="71"/>
      <c r="S230" s="71"/>
      <c r="T230" s="72"/>
      <c r="AT230" s="19" t="s">
        <v>174</v>
      </c>
      <c r="AU230" s="19" t="s">
        <v>84</v>
      </c>
    </row>
    <row r="231" s="12" customFormat="1">
      <c r="B231" s="188"/>
      <c r="D231" s="184" t="s">
        <v>176</v>
      </c>
      <c r="E231" s="189" t="s">
        <v>3</v>
      </c>
      <c r="F231" s="190" t="s">
        <v>342</v>
      </c>
      <c r="H231" s="191">
        <v>4951.7399999999998</v>
      </c>
      <c r="I231" s="192"/>
      <c r="L231" s="188"/>
      <c r="M231" s="193"/>
      <c r="N231" s="194"/>
      <c r="O231" s="194"/>
      <c r="P231" s="194"/>
      <c r="Q231" s="194"/>
      <c r="R231" s="194"/>
      <c r="S231" s="194"/>
      <c r="T231" s="195"/>
      <c r="AT231" s="189" t="s">
        <v>176</v>
      </c>
      <c r="AU231" s="189" t="s">
        <v>84</v>
      </c>
      <c r="AV231" s="12" t="s">
        <v>84</v>
      </c>
      <c r="AW231" s="12" t="s">
        <v>34</v>
      </c>
      <c r="AX231" s="12" t="s">
        <v>81</v>
      </c>
      <c r="AY231" s="189" t="s">
        <v>133</v>
      </c>
    </row>
    <row r="232" s="1" customFormat="1" ht="16.5" customHeight="1">
      <c r="B232" s="170"/>
      <c r="C232" s="171" t="s">
        <v>343</v>
      </c>
      <c r="D232" s="171" t="s">
        <v>136</v>
      </c>
      <c r="E232" s="172" t="s">
        <v>344</v>
      </c>
      <c r="F232" s="173" t="s">
        <v>345</v>
      </c>
      <c r="G232" s="174" t="s">
        <v>211</v>
      </c>
      <c r="H232" s="175">
        <v>5.0529999999999999</v>
      </c>
      <c r="I232" s="176"/>
      <c r="J232" s="177">
        <f>ROUND(I232*H232,2)</f>
        <v>0</v>
      </c>
      <c r="K232" s="173" t="s">
        <v>171</v>
      </c>
      <c r="L232" s="38"/>
      <c r="M232" s="178" t="s">
        <v>3</v>
      </c>
      <c r="N232" s="179" t="s">
        <v>44</v>
      </c>
      <c r="O232" s="71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AR232" s="182" t="s">
        <v>139</v>
      </c>
      <c r="AT232" s="182" t="s">
        <v>136</v>
      </c>
      <c r="AU232" s="182" t="s">
        <v>84</v>
      </c>
      <c r="AY232" s="19" t="s">
        <v>133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9" t="s">
        <v>81</v>
      </c>
      <c r="BK232" s="183">
        <f>ROUND(I232*H232,2)</f>
        <v>0</v>
      </c>
      <c r="BL232" s="19" t="s">
        <v>139</v>
      </c>
      <c r="BM232" s="182" t="s">
        <v>346</v>
      </c>
    </row>
    <row r="233" s="1" customFormat="1">
      <c r="B233" s="38"/>
      <c r="D233" s="184" t="s">
        <v>141</v>
      </c>
      <c r="F233" s="185" t="s">
        <v>347</v>
      </c>
      <c r="I233" s="115"/>
      <c r="L233" s="38"/>
      <c r="M233" s="186"/>
      <c r="N233" s="71"/>
      <c r="O233" s="71"/>
      <c r="P233" s="71"/>
      <c r="Q233" s="71"/>
      <c r="R233" s="71"/>
      <c r="S233" s="71"/>
      <c r="T233" s="72"/>
      <c r="AT233" s="19" t="s">
        <v>141</v>
      </c>
      <c r="AU233" s="19" t="s">
        <v>84</v>
      </c>
    </row>
    <row r="234" s="1" customFormat="1">
      <c r="B234" s="38"/>
      <c r="D234" s="184" t="s">
        <v>174</v>
      </c>
      <c r="F234" s="187" t="s">
        <v>319</v>
      </c>
      <c r="I234" s="115"/>
      <c r="L234" s="38"/>
      <c r="M234" s="186"/>
      <c r="N234" s="71"/>
      <c r="O234" s="71"/>
      <c r="P234" s="71"/>
      <c r="Q234" s="71"/>
      <c r="R234" s="71"/>
      <c r="S234" s="71"/>
      <c r="T234" s="72"/>
      <c r="AT234" s="19" t="s">
        <v>174</v>
      </c>
      <c r="AU234" s="19" t="s">
        <v>84</v>
      </c>
    </row>
    <row r="235" s="12" customFormat="1">
      <c r="B235" s="188"/>
      <c r="D235" s="184" t="s">
        <v>176</v>
      </c>
      <c r="E235" s="189" t="s">
        <v>3</v>
      </c>
      <c r="F235" s="190" t="s">
        <v>348</v>
      </c>
      <c r="H235" s="191">
        <v>5.0529999999999999</v>
      </c>
      <c r="I235" s="192"/>
      <c r="L235" s="188"/>
      <c r="M235" s="193"/>
      <c r="N235" s="194"/>
      <c r="O235" s="194"/>
      <c r="P235" s="194"/>
      <c r="Q235" s="194"/>
      <c r="R235" s="194"/>
      <c r="S235" s="194"/>
      <c r="T235" s="195"/>
      <c r="AT235" s="189" t="s">
        <v>176</v>
      </c>
      <c r="AU235" s="189" t="s">
        <v>84</v>
      </c>
      <c r="AV235" s="12" t="s">
        <v>84</v>
      </c>
      <c r="AW235" s="12" t="s">
        <v>34</v>
      </c>
      <c r="AX235" s="12" t="s">
        <v>81</v>
      </c>
      <c r="AY235" s="189" t="s">
        <v>133</v>
      </c>
    </row>
    <row r="236" s="1" customFormat="1" ht="16.5" customHeight="1">
      <c r="B236" s="170"/>
      <c r="C236" s="171" t="s">
        <v>349</v>
      </c>
      <c r="D236" s="171" t="s">
        <v>136</v>
      </c>
      <c r="E236" s="172" t="s">
        <v>350</v>
      </c>
      <c r="F236" s="173" t="s">
        <v>351</v>
      </c>
      <c r="G236" s="174" t="s">
        <v>211</v>
      </c>
      <c r="H236" s="175">
        <v>101.06</v>
      </c>
      <c r="I236" s="176"/>
      <c r="J236" s="177">
        <f>ROUND(I236*H236,2)</f>
        <v>0</v>
      </c>
      <c r="K236" s="173" t="s">
        <v>171</v>
      </c>
      <c r="L236" s="38"/>
      <c r="M236" s="178" t="s">
        <v>3</v>
      </c>
      <c r="N236" s="179" t="s">
        <v>44</v>
      </c>
      <c r="O236" s="71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AR236" s="182" t="s">
        <v>139</v>
      </c>
      <c r="AT236" s="182" t="s">
        <v>136</v>
      </c>
      <c r="AU236" s="182" t="s">
        <v>84</v>
      </c>
      <c r="AY236" s="19" t="s">
        <v>133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9" t="s">
        <v>81</v>
      </c>
      <c r="BK236" s="183">
        <f>ROUND(I236*H236,2)</f>
        <v>0</v>
      </c>
      <c r="BL236" s="19" t="s">
        <v>139</v>
      </c>
      <c r="BM236" s="182" t="s">
        <v>352</v>
      </c>
    </row>
    <row r="237" s="1" customFormat="1">
      <c r="B237" s="38"/>
      <c r="D237" s="184" t="s">
        <v>141</v>
      </c>
      <c r="F237" s="185" t="s">
        <v>353</v>
      </c>
      <c r="I237" s="115"/>
      <c r="L237" s="38"/>
      <c r="M237" s="186"/>
      <c r="N237" s="71"/>
      <c r="O237" s="71"/>
      <c r="P237" s="71"/>
      <c r="Q237" s="71"/>
      <c r="R237" s="71"/>
      <c r="S237" s="71"/>
      <c r="T237" s="72"/>
      <c r="AT237" s="19" t="s">
        <v>141</v>
      </c>
      <c r="AU237" s="19" t="s">
        <v>84</v>
      </c>
    </row>
    <row r="238" s="1" customFormat="1">
      <c r="B238" s="38"/>
      <c r="D238" s="184" t="s">
        <v>174</v>
      </c>
      <c r="F238" s="187" t="s">
        <v>319</v>
      </c>
      <c r="I238" s="115"/>
      <c r="L238" s="38"/>
      <c r="M238" s="186"/>
      <c r="N238" s="71"/>
      <c r="O238" s="71"/>
      <c r="P238" s="71"/>
      <c r="Q238" s="71"/>
      <c r="R238" s="71"/>
      <c r="S238" s="71"/>
      <c r="T238" s="72"/>
      <c r="AT238" s="19" t="s">
        <v>174</v>
      </c>
      <c r="AU238" s="19" t="s">
        <v>84</v>
      </c>
    </row>
    <row r="239" s="12" customFormat="1">
      <c r="B239" s="188"/>
      <c r="D239" s="184" t="s">
        <v>176</v>
      </c>
      <c r="E239" s="189" t="s">
        <v>3</v>
      </c>
      <c r="F239" s="190" t="s">
        <v>354</v>
      </c>
      <c r="H239" s="191">
        <v>101.06</v>
      </c>
      <c r="I239" s="192"/>
      <c r="L239" s="188"/>
      <c r="M239" s="193"/>
      <c r="N239" s="194"/>
      <c r="O239" s="194"/>
      <c r="P239" s="194"/>
      <c r="Q239" s="194"/>
      <c r="R239" s="194"/>
      <c r="S239" s="194"/>
      <c r="T239" s="195"/>
      <c r="AT239" s="189" t="s">
        <v>176</v>
      </c>
      <c r="AU239" s="189" t="s">
        <v>84</v>
      </c>
      <c r="AV239" s="12" t="s">
        <v>84</v>
      </c>
      <c r="AW239" s="12" t="s">
        <v>34</v>
      </c>
      <c r="AX239" s="12" t="s">
        <v>81</v>
      </c>
      <c r="AY239" s="189" t="s">
        <v>133</v>
      </c>
    </row>
    <row r="240" s="1" customFormat="1" ht="16.5" customHeight="1">
      <c r="B240" s="170"/>
      <c r="C240" s="171" t="s">
        <v>355</v>
      </c>
      <c r="D240" s="171" t="s">
        <v>136</v>
      </c>
      <c r="E240" s="172" t="s">
        <v>356</v>
      </c>
      <c r="F240" s="173" t="s">
        <v>357</v>
      </c>
      <c r="G240" s="174" t="s">
        <v>211</v>
      </c>
      <c r="H240" s="175">
        <v>252.63999999999999</v>
      </c>
      <c r="I240" s="176"/>
      <c r="J240" s="177">
        <f>ROUND(I240*H240,2)</f>
        <v>0</v>
      </c>
      <c r="K240" s="173" t="s">
        <v>171</v>
      </c>
      <c r="L240" s="38"/>
      <c r="M240" s="178" t="s">
        <v>3</v>
      </c>
      <c r="N240" s="179" t="s">
        <v>44</v>
      </c>
      <c r="O240" s="71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182" t="s">
        <v>139</v>
      </c>
      <c r="AT240" s="182" t="s">
        <v>136</v>
      </c>
      <c r="AU240" s="182" t="s">
        <v>84</v>
      </c>
      <c r="AY240" s="19" t="s">
        <v>133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9" t="s">
        <v>81</v>
      </c>
      <c r="BK240" s="183">
        <f>ROUND(I240*H240,2)</f>
        <v>0</v>
      </c>
      <c r="BL240" s="19" t="s">
        <v>139</v>
      </c>
      <c r="BM240" s="182" t="s">
        <v>358</v>
      </c>
    </row>
    <row r="241" s="1" customFormat="1">
      <c r="B241" s="38"/>
      <c r="D241" s="184" t="s">
        <v>141</v>
      </c>
      <c r="F241" s="185" t="s">
        <v>357</v>
      </c>
      <c r="I241" s="115"/>
      <c r="L241" s="38"/>
      <c r="M241" s="186"/>
      <c r="N241" s="71"/>
      <c r="O241" s="71"/>
      <c r="P241" s="71"/>
      <c r="Q241" s="71"/>
      <c r="R241" s="71"/>
      <c r="S241" s="71"/>
      <c r="T241" s="72"/>
      <c r="AT241" s="19" t="s">
        <v>141</v>
      </c>
      <c r="AU241" s="19" t="s">
        <v>84</v>
      </c>
    </row>
    <row r="242" s="1" customFormat="1">
      <c r="B242" s="38"/>
      <c r="D242" s="184" t="s">
        <v>174</v>
      </c>
      <c r="F242" s="187" t="s">
        <v>359</v>
      </c>
      <c r="I242" s="115"/>
      <c r="L242" s="38"/>
      <c r="M242" s="186"/>
      <c r="N242" s="71"/>
      <c r="O242" s="71"/>
      <c r="P242" s="71"/>
      <c r="Q242" s="71"/>
      <c r="R242" s="71"/>
      <c r="S242" s="71"/>
      <c r="T242" s="72"/>
      <c r="AT242" s="19" t="s">
        <v>174</v>
      </c>
      <c r="AU242" s="19" t="s">
        <v>84</v>
      </c>
    </row>
    <row r="243" s="12" customFormat="1">
      <c r="B243" s="188"/>
      <c r="D243" s="184" t="s">
        <v>176</v>
      </c>
      <c r="E243" s="189" t="s">
        <v>3</v>
      </c>
      <c r="F243" s="190" t="s">
        <v>360</v>
      </c>
      <c r="H243" s="191">
        <v>252.63999999999999</v>
      </c>
      <c r="I243" s="192"/>
      <c r="L243" s="188"/>
      <c r="M243" s="193"/>
      <c r="N243" s="194"/>
      <c r="O243" s="194"/>
      <c r="P243" s="194"/>
      <c r="Q243" s="194"/>
      <c r="R243" s="194"/>
      <c r="S243" s="194"/>
      <c r="T243" s="195"/>
      <c r="AT243" s="189" t="s">
        <v>176</v>
      </c>
      <c r="AU243" s="189" t="s">
        <v>84</v>
      </c>
      <c r="AV243" s="12" t="s">
        <v>84</v>
      </c>
      <c r="AW243" s="12" t="s">
        <v>34</v>
      </c>
      <c r="AX243" s="12" t="s">
        <v>81</v>
      </c>
      <c r="AY243" s="189" t="s">
        <v>133</v>
      </c>
    </row>
    <row r="244" s="1" customFormat="1" ht="16.5" customHeight="1">
      <c r="B244" s="170"/>
      <c r="C244" s="171" t="s">
        <v>361</v>
      </c>
      <c r="D244" s="171" t="s">
        <v>136</v>
      </c>
      <c r="E244" s="172" t="s">
        <v>362</v>
      </c>
      <c r="F244" s="173" t="s">
        <v>363</v>
      </c>
      <c r="G244" s="174" t="s">
        <v>364</v>
      </c>
      <c r="H244" s="175">
        <v>404.22399999999999</v>
      </c>
      <c r="I244" s="176"/>
      <c r="J244" s="177">
        <f>ROUND(I244*H244,2)</f>
        <v>0</v>
      </c>
      <c r="K244" s="173" t="s">
        <v>171</v>
      </c>
      <c r="L244" s="38"/>
      <c r="M244" s="178" t="s">
        <v>3</v>
      </c>
      <c r="N244" s="179" t="s">
        <v>44</v>
      </c>
      <c r="O244" s="71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AR244" s="182" t="s">
        <v>139</v>
      </c>
      <c r="AT244" s="182" t="s">
        <v>136</v>
      </c>
      <c r="AU244" s="182" t="s">
        <v>84</v>
      </c>
      <c r="AY244" s="19" t="s">
        <v>133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9" t="s">
        <v>81</v>
      </c>
      <c r="BK244" s="183">
        <f>ROUND(I244*H244,2)</f>
        <v>0</v>
      </c>
      <c r="BL244" s="19" t="s">
        <v>139</v>
      </c>
      <c r="BM244" s="182" t="s">
        <v>365</v>
      </c>
    </row>
    <row r="245" s="1" customFormat="1">
      <c r="B245" s="38"/>
      <c r="D245" s="184" t="s">
        <v>141</v>
      </c>
      <c r="F245" s="185" t="s">
        <v>366</v>
      </c>
      <c r="I245" s="115"/>
      <c r="L245" s="38"/>
      <c r="M245" s="186"/>
      <c r="N245" s="71"/>
      <c r="O245" s="71"/>
      <c r="P245" s="71"/>
      <c r="Q245" s="71"/>
      <c r="R245" s="71"/>
      <c r="S245" s="71"/>
      <c r="T245" s="72"/>
      <c r="AT245" s="19" t="s">
        <v>141</v>
      </c>
      <c r="AU245" s="19" t="s">
        <v>84</v>
      </c>
    </row>
    <row r="246" s="1" customFormat="1">
      <c r="B246" s="38"/>
      <c r="D246" s="184" t="s">
        <v>174</v>
      </c>
      <c r="F246" s="187" t="s">
        <v>367</v>
      </c>
      <c r="I246" s="115"/>
      <c r="L246" s="38"/>
      <c r="M246" s="186"/>
      <c r="N246" s="71"/>
      <c r="O246" s="71"/>
      <c r="P246" s="71"/>
      <c r="Q246" s="71"/>
      <c r="R246" s="71"/>
      <c r="S246" s="71"/>
      <c r="T246" s="72"/>
      <c r="AT246" s="19" t="s">
        <v>174</v>
      </c>
      <c r="AU246" s="19" t="s">
        <v>84</v>
      </c>
    </row>
    <row r="247" s="12" customFormat="1">
      <c r="B247" s="188"/>
      <c r="D247" s="184" t="s">
        <v>176</v>
      </c>
      <c r="E247" s="189" t="s">
        <v>3</v>
      </c>
      <c r="F247" s="190" t="s">
        <v>368</v>
      </c>
      <c r="H247" s="191">
        <v>404.22399999999999</v>
      </c>
      <c r="I247" s="192"/>
      <c r="L247" s="188"/>
      <c r="M247" s="193"/>
      <c r="N247" s="194"/>
      <c r="O247" s="194"/>
      <c r="P247" s="194"/>
      <c r="Q247" s="194"/>
      <c r="R247" s="194"/>
      <c r="S247" s="194"/>
      <c r="T247" s="195"/>
      <c r="AT247" s="189" t="s">
        <v>176</v>
      </c>
      <c r="AU247" s="189" t="s">
        <v>84</v>
      </c>
      <c r="AV247" s="12" t="s">
        <v>84</v>
      </c>
      <c r="AW247" s="12" t="s">
        <v>34</v>
      </c>
      <c r="AX247" s="12" t="s">
        <v>81</v>
      </c>
      <c r="AY247" s="189" t="s">
        <v>133</v>
      </c>
    </row>
    <row r="248" s="1" customFormat="1" ht="16.5" customHeight="1">
      <c r="B248" s="170"/>
      <c r="C248" s="171" t="s">
        <v>369</v>
      </c>
      <c r="D248" s="171" t="s">
        <v>136</v>
      </c>
      <c r="E248" s="172" t="s">
        <v>370</v>
      </c>
      <c r="F248" s="173" t="s">
        <v>371</v>
      </c>
      <c r="G248" s="174" t="s">
        <v>211</v>
      </c>
      <c r="H248" s="175">
        <v>53.238999999999997</v>
      </c>
      <c r="I248" s="176"/>
      <c r="J248" s="177">
        <f>ROUND(I248*H248,2)</f>
        <v>0</v>
      </c>
      <c r="K248" s="173" t="s">
        <v>171</v>
      </c>
      <c r="L248" s="38"/>
      <c r="M248" s="178" t="s">
        <v>3</v>
      </c>
      <c r="N248" s="179" t="s">
        <v>44</v>
      </c>
      <c r="O248" s="71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AR248" s="182" t="s">
        <v>139</v>
      </c>
      <c r="AT248" s="182" t="s">
        <v>136</v>
      </c>
      <c r="AU248" s="182" t="s">
        <v>84</v>
      </c>
      <c r="AY248" s="19" t="s">
        <v>133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9" t="s">
        <v>81</v>
      </c>
      <c r="BK248" s="183">
        <f>ROUND(I248*H248,2)</f>
        <v>0</v>
      </c>
      <c r="BL248" s="19" t="s">
        <v>139</v>
      </c>
      <c r="BM248" s="182" t="s">
        <v>372</v>
      </c>
    </row>
    <row r="249" s="1" customFormat="1">
      <c r="B249" s="38"/>
      <c r="D249" s="184" t="s">
        <v>141</v>
      </c>
      <c r="F249" s="185" t="s">
        <v>373</v>
      </c>
      <c r="I249" s="115"/>
      <c r="L249" s="38"/>
      <c r="M249" s="186"/>
      <c r="N249" s="71"/>
      <c r="O249" s="71"/>
      <c r="P249" s="71"/>
      <c r="Q249" s="71"/>
      <c r="R249" s="71"/>
      <c r="S249" s="71"/>
      <c r="T249" s="72"/>
      <c r="AT249" s="19" t="s">
        <v>141</v>
      </c>
      <c r="AU249" s="19" t="s">
        <v>84</v>
      </c>
    </row>
    <row r="250" s="1" customFormat="1">
      <c r="B250" s="38"/>
      <c r="D250" s="184" t="s">
        <v>174</v>
      </c>
      <c r="F250" s="187" t="s">
        <v>374</v>
      </c>
      <c r="I250" s="115"/>
      <c r="L250" s="38"/>
      <c r="M250" s="186"/>
      <c r="N250" s="71"/>
      <c r="O250" s="71"/>
      <c r="P250" s="71"/>
      <c r="Q250" s="71"/>
      <c r="R250" s="71"/>
      <c r="S250" s="71"/>
      <c r="T250" s="72"/>
      <c r="AT250" s="19" t="s">
        <v>174</v>
      </c>
      <c r="AU250" s="19" t="s">
        <v>84</v>
      </c>
    </row>
    <row r="251" s="14" customFormat="1">
      <c r="B251" s="204"/>
      <c r="D251" s="184" t="s">
        <v>176</v>
      </c>
      <c r="E251" s="205" t="s">
        <v>3</v>
      </c>
      <c r="F251" s="206" t="s">
        <v>375</v>
      </c>
      <c r="H251" s="205" t="s">
        <v>3</v>
      </c>
      <c r="I251" s="207"/>
      <c r="L251" s="204"/>
      <c r="M251" s="208"/>
      <c r="N251" s="209"/>
      <c r="O251" s="209"/>
      <c r="P251" s="209"/>
      <c r="Q251" s="209"/>
      <c r="R251" s="209"/>
      <c r="S251" s="209"/>
      <c r="T251" s="210"/>
      <c r="AT251" s="205" t="s">
        <v>176</v>
      </c>
      <c r="AU251" s="205" t="s">
        <v>84</v>
      </c>
      <c r="AV251" s="14" t="s">
        <v>81</v>
      </c>
      <c r="AW251" s="14" t="s">
        <v>34</v>
      </c>
      <c r="AX251" s="14" t="s">
        <v>73</v>
      </c>
      <c r="AY251" s="205" t="s">
        <v>133</v>
      </c>
    </row>
    <row r="252" s="12" customFormat="1">
      <c r="B252" s="188"/>
      <c r="D252" s="184" t="s">
        <v>176</v>
      </c>
      <c r="E252" s="189" t="s">
        <v>3</v>
      </c>
      <c r="F252" s="190" t="s">
        <v>376</v>
      </c>
      <c r="H252" s="191">
        <v>0.86599999999999999</v>
      </c>
      <c r="I252" s="192"/>
      <c r="L252" s="188"/>
      <c r="M252" s="193"/>
      <c r="N252" s="194"/>
      <c r="O252" s="194"/>
      <c r="P252" s="194"/>
      <c r="Q252" s="194"/>
      <c r="R252" s="194"/>
      <c r="S252" s="194"/>
      <c r="T252" s="195"/>
      <c r="AT252" s="189" t="s">
        <v>176</v>
      </c>
      <c r="AU252" s="189" t="s">
        <v>84</v>
      </c>
      <c r="AV252" s="12" t="s">
        <v>84</v>
      </c>
      <c r="AW252" s="12" t="s">
        <v>34</v>
      </c>
      <c r="AX252" s="12" t="s">
        <v>73</v>
      </c>
      <c r="AY252" s="189" t="s">
        <v>133</v>
      </c>
    </row>
    <row r="253" s="14" customFormat="1">
      <c r="B253" s="204"/>
      <c r="D253" s="184" t="s">
        <v>176</v>
      </c>
      <c r="E253" s="205" t="s">
        <v>3</v>
      </c>
      <c r="F253" s="206" t="s">
        <v>377</v>
      </c>
      <c r="H253" s="205" t="s">
        <v>3</v>
      </c>
      <c r="I253" s="207"/>
      <c r="L253" s="204"/>
      <c r="M253" s="208"/>
      <c r="N253" s="209"/>
      <c r="O253" s="209"/>
      <c r="P253" s="209"/>
      <c r="Q253" s="209"/>
      <c r="R253" s="209"/>
      <c r="S253" s="209"/>
      <c r="T253" s="210"/>
      <c r="AT253" s="205" t="s">
        <v>176</v>
      </c>
      <c r="AU253" s="205" t="s">
        <v>84</v>
      </c>
      <c r="AV253" s="14" t="s">
        <v>81</v>
      </c>
      <c r="AW253" s="14" t="s">
        <v>34</v>
      </c>
      <c r="AX253" s="14" t="s">
        <v>73</v>
      </c>
      <c r="AY253" s="205" t="s">
        <v>133</v>
      </c>
    </row>
    <row r="254" s="12" customFormat="1">
      <c r="B254" s="188"/>
      <c r="D254" s="184" t="s">
        <v>176</v>
      </c>
      <c r="E254" s="189" t="s">
        <v>3</v>
      </c>
      <c r="F254" s="190" t="s">
        <v>378</v>
      </c>
      <c r="H254" s="191">
        <v>61.753</v>
      </c>
      <c r="I254" s="192"/>
      <c r="L254" s="188"/>
      <c r="M254" s="193"/>
      <c r="N254" s="194"/>
      <c r="O254" s="194"/>
      <c r="P254" s="194"/>
      <c r="Q254" s="194"/>
      <c r="R254" s="194"/>
      <c r="S254" s="194"/>
      <c r="T254" s="195"/>
      <c r="AT254" s="189" t="s">
        <v>176</v>
      </c>
      <c r="AU254" s="189" t="s">
        <v>84</v>
      </c>
      <c r="AV254" s="12" t="s">
        <v>84</v>
      </c>
      <c r="AW254" s="12" t="s">
        <v>34</v>
      </c>
      <c r="AX254" s="12" t="s">
        <v>73</v>
      </c>
      <c r="AY254" s="189" t="s">
        <v>133</v>
      </c>
    </row>
    <row r="255" s="15" customFormat="1">
      <c r="B255" s="211"/>
      <c r="D255" s="184" t="s">
        <v>176</v>
      </c>
      <c r="E255" s="212" t="s">
        <v>3</v>
      </c>
      <c r="F255" s="213" t="s">
        <v>242</v>
      </c>
      <c r="H255" s="214">
        <v>62.619</v>
      </c>
      <c r="I255" s="215"/>
      <c r="L255" s="211"/>
      <c r="M255" s="216"/>
      <c r="N255" s="217"/>
      <c r="O255" s="217"/>
      <c r="P255" s="217"/>
      <c r="Q255" s="217"/>
      <c r="R255" s="217"/>
      <c r="S255" s="217"/>
      <c r="T255" s="218"/>
      <c r="AT255" s="212" t="s">
        <v>176</v>
      </c>
      <c r="AU255" s="212" t="s">
        <v>84</v>
      </c>
      <c r="AV255" s="15" t="s">
        <v>147</v>
      </c>
      <c r="AW255" s="15" t="s">
        <v>34</v>
      </c>
      <c r="AX255" s="15" t="s">
        <v>73</v>
      </c>
      <c r="AY255" s="212" t="s">
        <v>133</v>
      </c>
    </row>
    <row r="256" s="14" customFormat="1">
      <c r="B256" s="204"/>
      <c r="D256" s="184" t="s">
        <v>176</v>
      </c>
      <c r="E256" s="205" t="s">
        <v>3</v>
      </c>
      <c r="F256" s="206" t="s">
        <v>379</v>
      </c>
      <c r="H256" s="205" t="s">
        <v>3</v>
      </c>
      <c r="I256" s="207"/>
      <c r="L256" s="204"/>
      <c r="M256" s="208"/>
      <c r="N256" s="209"/>
      <c r="O256" s="209"/>
      <c r="P256" s="209"/>
      <c r="Q256" s="209"/>
      <c r="R256" s="209"/>
      <c r="S256" s="209"/>
      <c r="T256" s="210"/>
      <c r="AT256" s="205" t="s">
        <v>176</v>
      </c>
      <c r="AU256" s="205" t="s">
        <v>84</v>
      </c>
      <c r="AV256" s="14" t="s">
        <v>81</v>
      </c>
      <c r="AW256" s="14" t="s">
        <v>34</v>
      </c>
      <c r="AX256" s="14" t="s">
        <v>73</v>
      </c>
      <c r="AY256" s="205" t="s">
        <v>133</v>
      </c>
    </row>
    <row r="257" s="12" customFormat="1">
      <c r="B257" s="188"/>
      <c r="D257" s="184" t="s">
        <v>176</v>
      </c>
      <c r="E257" s="189" t="s">
        <v>3</v>
      </c>
      <c r="F257" s="190" t="s">
        <v>380</v>
      </c>
      <c r="H257" s="191">
        <v>-0.10299999999999999</v>
      </c>
      <c r="I257" s="192"/>
      <c r="L257" s="188"/>
      <c r="M257" s="193"/>
      <c r="N257" s="194"/>
      <c r="O257" s="194"/>
      <c r="P257" s="194"/>
      <c r="Q257" s="194"/>
      <c r="R257" s="194"/>
      <c r="S257" s="194"/>
      <c r="T257" s="195"/>
      <c r="AT257" s="189" t="s">
        <v>176</v>
      </c>
      <c r="AU257" s="189" t="s">
        <v>84</v>
      </c>
      <c r="AV257" s="12" t="s">
        <v>84</v>
      </c>
      <c r="AW257" s="12" t="s">
        <v>34</v>
      </c>
      <c r="AX257" s="12" t="s">
        <v>73</v>
      </c>
      <c r="AY257" s="189" t="s">
        <v>133</v>
      </c>
    </row>
    <row r="258" s="12" customFormat="1">
      <c r="B258" s="188"/>
      <c r="D258" s="184" t="s">
        <v>176</v>
      </c>
      <c r="E258" s="189" t="s">
        <v>3</v>
      </c>
      <c r="F258" s="190" t="s">
        <v>381</v>
      </c>
      <c r="H258" s="191">
        <v>-9.2769999999999992</v>
      </c>
      <c r="I258" s="192"/>
      <c r="L258" s="188"/>
      <c r="M258" s="193"/>
      <c r="N258" s="194"/>
      <c r="O258" s="194"/>
      <c r="P258" s="194"/>
      <c r="Q258" s="194"/>
      <c r="R258" s="194"/>
      <c r="S258" s="194"/>
      <c r="T258" s="195"/>
      <c r="AT258" s="189" t="s">
        <v>176</v>
      </c>
      <c r="AU258" s="189" t="s">
        <v>84</v>
      </c>
      <c r="AV258" s="12" t="s">
        <v>84</v>
      </c>
      <c r="AW258" s="12" t="s">
        <v>34</v>
      </c>
      <c r="AX258" s="12" t="s">
        <v>73</v>
      </c>
      <c r="AY258" s="189" t="s">
        <v>133</v>
      </c>
    </row>
    <row r="259" s="13" customFormat="1">
      <c r="B259" s="196"/>
      <c r="D259" s="184" t="s">
        <v>176</v>
      </c>
      <c r="E259" s="197" t="s">
        <v>3</v>
      </c>
      <c r="F259" s="198" t="s">
        <v>195</v>
      </c>
      <c r="H259" s="199">
        <v>53.238999999999997</v>
      </c>
      <c r="I259" s="200"/>
      <c r="L259" s="196"/>
      <c r="M259" s="201"/>
      <c r="N259" s="202"/>
      <c r="O259" s="202"/>
      <c r="P259" s="202"/>
      <c r="Q259" s="202"/>
      <c r="R259" s="202"/>
      <c r="S259" s="202"/>
      <c r="T259" s="203"/>
      <c r="AT259" s="197" t="s">
        <v>176</v>
      </c>
      <c r="AU259" s="197" t="s">
        <v>84</v>
      </c>
      <c r="AV259" s="13" t="s">
        <v>139</v>
      </c>
      <c r="AW259" s="13" t="s">
        <v>4</v>
      </c>
      <c r="AX259" s="13" t="s">
        <v>81</v>
      </c>
      <c r="AY259" s="197" t="s">
        <v>133</v>
      </c>
    </row>
    <row r="260" s="1" customFormat="1" ht="16.5" customHeight="1">
      <c r="B260" s="170"/>
      <c r="C260" s="219" t="s">
        <v>382</v>
      </c>
      <c r="D260" s="219" t="s">
        <v>383</v>
      </c>
      <c r="E260" s="220" t="s">
        <v>384</v>
      </c>
      <c r="F260" s="221" t="s">
        <v>385</v>
      </c>
      <c r="G260" s="222" t="s">
        <v>364</v>
      </c>
      <c r="H260" s="223">
        <v>99.557000000000002</v>
      </c>
      <c r="I260" s="224"/>
      <c r="J260" s="225">
        <f>ROUND(I260*H260,2)</f>
        <v>0</v>
      </c>
      <c r="K260" s="221" t="s">
        <v>3</v>
      </c>
      <c r="L260" s="226"/>
      <c r="M260" s="227" t="s">
        <v>3</v>
      </c>
      <c r="N260" s="228" t="s">
        <v>44</v>
      </c>
      <c r="O260" s="71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AR260" s="182" t="s">
        <v>178</v>
      </c>
      <c r="AT260" s="182" t="s">
        <v>383</v>
      </c>
      <c r="AU260" s="182" t="s">
        <v>84</v>
      </c>
      <c r="AY260" s="19" t="s">
        <v>133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9" t="s">
        <v>81</v>
      </c>
      <c r="BK260" s="183">
        <f>ROUND(I260*H260,2)</f>
        <v>0</v>
      </c>
      <c r="BL260" s="19" t="s">
        <v>139</v>
      </c>
      <c r="BM260" s="182" t="s">
        <v>386</v>
      </c>
    </row>
    <row r="261" s="12" customFormat="1">
      <c r="B261" s="188"/>
      <c r="D261" s="184" t="s">
        <v>176</v>
      </c>
      <c r="E261" s="189" t="s">
        <v>3</v>
      </c>
      <c r="F261" s="190" t="s">
        <v>387</v>
      </c>
      <c r="H261" s="191">
        <v>99.557000000000002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176</v>
      </c>
      <c r="AU261" s="189" t="s">
        <v>84</v>
      </c>
      <c r="AV261" s="12" t="s">
        <v>84</v>
      </c>
      <c r="AW261" s="12" t="s">
        <v>34</v>
      </c>
      <c r="AX261" s="12" t="s">
        <v>81</v>
      </c>
      <c r="AY261" s="189" t="s">
        <v>133</v>
      </c>
    </row>
    <row r="262" s="1" customFormat="1" ht="16.5" customHeight="1">
      <c r="B262" s="170"/>
      <c r="C262" s="171" t="s">
        <v>388</v>
      </c>
      <c r="D262" s="171" t="s">
        <v>136</v>
      </c>
      <c r="E262" s="172" t="s">
        <v>389</v>
      </c>
      <c r="F262" s="173" t="s">
        <v>390</v>
      </c>
      <c r="G262" s="174" t="s">
        <v>279</v>
      </c>
      <c r="H262" s="175">
        <v>47.200000000000003</v>
      </c>
      <c r="I262" s="176"/>
      <c r="J262" s="177">
        <f>ROUND(I262*H262,2)</f>
        <v>0</v>
      </c>
      <c r="K262" s="173" t="s">
        <v>171</v>
      </c>
      <c r="L262" s="38"/>
      <c r="M262" s="178" t="s">
        <v>3</v>
      </c>
      <c r="N262" s="179" t="s">
        <v>44</v>
      </c>
      <c r="O262" s="71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AR262" s="182" t="s">
        <v>139</v>
      </c>
      <c r="AT262" s="182" t="s">
        <v>136</v>
      </c>
      <c r="AU262" s="182" t="s">
        <v>84</v>
      </c>
      <c r="AY262" s="19" t="s">
        <v>133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9" t="s">
        <v>81</v>
      </c>
      <c r="BK262" s="183">
        <f>ROUND(I262*H262,2)</f>
        <v>0</v>
      </c>
      <c r="BL262" s="19" t="s">
        <v>139</v>
      </c>
      <c r="BM262" s="182" t="s">
        <v>391</v>
      </c>
    </row>
    <row r="263" s="1" customFormat="1">
      <c r="B263" s="38"/>
      <c r="D263" s="184" t="s">
        <v>141</v>
      </c>
      <c r="F263" s="185" t="s">
        <v>392</v>
      </c>
      <c r="I263" s="115"/>
      <c r="L263" s="38"/>
      <c r="M263" s="186"/>
      <c r="N263" s="71"/>
      <c r="O263" s="71"/>
      <c r="P263" s="71"/>
      <c r="Q263" s="71"/>
      <c r="R263" s="71"/>
      <c r="S263" s="71"/>
      <c r="T263" s="72"/>
      <c r="AT263" s="19" t="s">
        <v>141</v>
      </c>
      <c r="AU263" s="19" t="s">
        <v>84</v>
      </c>
    </row>
    <row r="264" s="1" customFormat="1">
      <c r="B264" s="38"/>
      <c r="D264" s="184" t="s">
        <v>174</v>
      </c>
      <c r="F264" s="187" t="s">
        <v>393</v>
      </c>
      <c r="I264" s="115"/>
      <c r="L264" s="38"/>
      <c r="M264" s="186"/>
      <c r="N264" s="71"/>
      <c r="O264" s="71"/>
      <c r="P264" s="71"/>
      <c r="Q264" s="71"/>
      <c r="R264" s="71"/>
      <c r="S264" s="71"/>
      <c r="T264" s="72"/>
      <c r="AT264" s="19" t="s">
        <v>174</v>
      </c>
      <c r="AU264" s="19" t="s">
        <v>84</v>
      </c>
    </row>
    <row r="265" s="12" customFormat="1">
      <c r="B265" s="188"/>
      <c r="D265" s="184" t="s">
        <v>176</v>
      </c>
      <c r="E265" s="189" t="s">
        <v>3</v>
      </c>
      <c r="F265" s="190" t="s">
        <v>394</v>
      </c>
      <c r="H265" s="191">
        <v>47.200000000000003</v>
      </c>
      <c r="I265" s="192"/>
      <c r="L265" s="188"/>
      <c r="M265" s="193"/>
      <c r="N265" s="194"/>
      <c r="O265" s="194"/>
      <c r="P265" s="194"/>
      <c r="Q265" s="194"/>
      <c r="R265" s="194"/>
      <c r="S265" s="194"/>
      <c r="T265" s="195"/>
      <c r="AT265" s="189" t="s">
        <v>176</v>
      </c>
      <c r="AU265" s="189" t="s">
        <v>84</v>
      </c>
      <c r="AV265" s="12" t="s">
        <v>84</v>
      </c>
      <c r="AW265" s="12" t="s">
        <v>34</v>
      </c>
      <c r="AX265" s="12" t="s">
        <v>81</v>
      </c>
      <c r="AY265" s="189" t="s">
        <v>133</v>
      </c>
    </row>
    <row r="266" s="1" customFormat="1" ht="16.5" customHeight="1">
      <c r="B266" s="170"/>
      <c r="C266" s="171" t="s">
        <v>395</v>
      </c>
      <c r="D266" s="171" t="s">
        <v>136</v>
      </c>
      <c r="E266" s="172" t="s">
        <v>396</v>
      </c>
      <c r="F266" s="173" t="s">
        <v>397</v>
      </c>
      <c r="G266" s="174" t="s">
        <v>279</v>
      </c>
      <c r="H266" s="175">
        <v>47.200000000000003</v>
      </c>
      <c r="I266" s="176"/>
      <c r="J266" s="177">
        <f>ROUND(I266*H266,2)</f>
        <v>0</v>
      </c>
      <c r="K266" s="173" t="s">
        <v>3</v>
      </c>
      <c r="L266" s="38"/>
      <c r="M266" s="178" t="s">
        <v>3</v>
      </c>
      <c r="N266" s="179" t="s">
        <v>44</v>
      </c>
      <c r="O266" s="71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AR266" s="182" t="s">
        <v>139</v>
      </c>
      <c r="AT266" s="182" t="s">
        <v>136</v>
      </c>
      <c r="AU266" s="182" t="s">
        <v>84</v>
      </c>
      <c r="AY266" s="19" t="s">
        <v>133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9" t="s">
        <v>81</v>
      </c>
      <c r="BK266" s="183">
        <f>ROUND(I266*H266,2)</f>
        <v>0</v>
      </c>
      <c r="BL266" s="19" t="s">
        <v>139</v>
      </c>
      <c r="BM266" s="182" t="s">
        <v>398</v>
      </c>
    </row>
    <row r="267" s="1" customFormat="1">
      <c r="B267" s="38"/>
      <c r="D267" s="184" t="s">
        <v>141</v>
      </c>
      <c r="F267" s="185" t="s">
        <v>397</v>
      </c>
      <c r="I267" s="115"/>
      <c r="L267" s="38"/>
      <c r="M267" s="186"/>
      <c r="N267" s="71"/>
      <c r="O267" s="71"/>
      <c r="P267" s="71"/>
      <c r="Q267" s="71"/>
      <c r="R267" s="71"/>
      <c r="S267" s="71"/>
      <c r="T267" s="72"/>
      <c r="AT267" s="19" t="s">
        <v>141</v>
      </c>
      <c r="AU267" s="19" t="s">
        <v>84</v>
      </c>
    </row>
    <row r="268" s="11" customFormat="1" ht="22.8" customHeight="1">
      <c r="B268" s="157"/>
      <c r="D268" s="158" t="s">
        <v>72</v>
      </c>
      <c r="E268" s="168" t="s">
        <v>139</v>
      </c>
      <c r="F268" s="168" t="s">
        <v>399</v>
      </c>
      <c r="I268" s="160"/>
      <c r="J268" s="169">
        <f>BK268</f>
        <v>0</v>
      </c>
      <c r="L268" s="157"/>
      <c r="M268" s="162"/>
      <c r="N268" s="163"/>
      <c r="O268" s="163"/>
      <c r="P268" s="164">
        <f>SUM(P269:P290)</f>
        <v>0</v>
      </c>
      <c r="Q268" s="163"/>
      <c r="R268" s="164">
        <f>SUM(R269:R290)</f>
        <v>2.134125</v>
      </c>
      <c r="S268" s="163"/>
      <c r="T268" s="165">
        <f>SUM(T269:T290)</f>
        <v>0</v>
      </c>
      <c r="AR268" s="158" t="s">
        <v>81</v>
      </c>
      <c r="AT268" s="166" t="s">
        <v>72</v>
      </c>
      <c r="AU268" s="166" t="s">
        <v>81</v>
      </c>
      <c r="AY268" s="158" t="s">
        <v>133</v>
      </c>
      <c r="BK268" s="167">
        <f>SUM(BK269:BK290)</f>
        <v>0</v>
      </c>
    </row>
    <row r="269" s="1" customFormat="1" ht="16.5" customHeight="1">
      <c r="B269" s="170"/>
      <c r="C269" s="171" t="s">
        <v>400</v>
      </c>
      <c r="D269" s="171" t="s">
        <v>136</v>
      </c>
      <c r="E269" s="172" t="s">
        <v>401</v>
      </c>
      <c r="F269" s="173" t="s">
        <v>402</v>
      </c>
      <c r="G269" s="174" t="s">
        <v>211</v>
      </c>
      <c r="H269" s="175">
        <v>0.158</v>
      </c>
      <c r="I269" s="176"/>
      <c r="J269" s="177">
        <f>ROUND(I269*H269,2)</f>
        <v>0</v>
      </c>
      <c r="K269" s="173" t="s">
        <v>171</v>
      </c>
      <c r="L269" s="38"/>
      <c r="M269" s="178" t="s">
        <v>3</v>
      </c>
      <c r="N269" s="179" t="s">
        <v>44</v>
      </c>
      <c r="O269" s="71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AR269" s="182" t="s">
        <v>139</v>
      </c>
      <c r="AT269" s="182" t="s">
        <v>136</v>
      </c>
      <c r="AU269" s="182" t="s">
        <v>84</v>
      </c>
      <c r="AY269" s="19" t="s">
        <v>133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9" t="s">
        <v>81</v>
      </c>
      <c r="BK269" s="183">
        <f>ROUND(I269*H269,2)</f>
        <v>0</v>
      </c>
      <c r="BL269" s="19" t="s">
        <v>139</v>
      </c>
      <c r="BM269" s="182" t="s">
        <v>403</v>
      </c>
    </row>
    <row r="270" s="1" customFormat="1">
      <c r="B270" s="38"/>
      <c r="D270" s="184" t="s">
        <v>141</v>
      </c>
      <c r="F270" s="185" t="s">
        <v>404</v>
      </c>
      <c r="I270" s="115"/>
      <c r="L270" s="38"/>
      <c r="M270" s="186"/>
      <c r="N270" s="71"/>
      <c r="O270" s="71"/>
      <c r="P270" s="71"/>
      <c r="Q270" s="71"/>
      <c r="R270" s="71"/>
      <c r="S270" s="71"/>
      <c r="T270" s="72"/>
      <c r="AT270" s="19" t="s">
        <v>141</v>
      </c>
      <c r="AU270" s="19" t="s">
        <v>84</v>
      </c>
    </row>
    <row r="271" s="1" customFormat="1">
      <c r="B271" s="38"/>
      <c r="D271" s="184" t="s">
        <v>174</v>
      </c>
      <c r="F271" s="187" t="s">
        <v>405</v>
      </c>
      <c r="I271" s="115"/>
      <c r="L271" s="38"/>
      <c r="M271" s="186"/>
      <c r="N271" s="71"/>
      <c r="O271" s="71"/>
      <c r="P271" s="71"/>
      <c r="Q271" s="71"/>
      <c r="R271" s="71"/>
      <c r="S271" s="71"/>
      <c r="T271" s="72"/>
      <c r="AT271" s="19" t="s">
        <v>174</v>
      </c>
      <c r="AU271" s="19" t="s">
        <v>84</v>
      </c>
    </row>
    <row r="272" s="14" customFormat="1">
      <c r="B272" s="204"/>
      <c r="D272" s="184" t="s">
        <v>176</v>
      </c>
      <c r="E272" s="205" t="s">
        <v>3</v>
      </c>
      <c r="F272" s="206" t="s">
        <v>375</v>
      </c>
      <c r="H272" s="205" t="s">
        <v>3</v>
      </c>
      <c r="I272" s="207"/>
      <c r="L272" s="204"/>
      <c r="M272" s="208"/>
      <c r="N272" s="209"/>
      <c r="O272" s="209"/>
      <c r="P272" s="209"/>
      <c r="Q272" s="209"/>
      <c r="R272" s="209"/>
      <c r="S272" s="209"/>
      <c r="T272" s="210"/>
      <c r="AT272" s="205" t="s">
        <v>176</v>
      </c>
      <c r="AU272" s="205" t="s">
        <v>84</v>
      </c>
      <c r="AV272" s="14" t="s">
        <v>81</v>
      </c>
      <c r="AW272" s="14" t="s">
        <v>34</v>
      </c>
      <c r="AX272" s="14" t="s">
        <v>73</v>
      </c>
      <c r="AY272" s="205" t="s">
        <v>133</v>
      </c>
    </row>
    <row r="273" s="12" customFormat="1">
      <c r="B273" s="188"/>
      <c r="D273" s="184" t="s">
        <v>176</v>
      </c>
      <c r="E273" s="189" t="s">
        <v>3</v>
      </c>
      <c r="F273" s="190" t="s">
        <v>406</v>
      </c>
      <c r="H273" s="191">
        <v>0.158</v>
      </c>
      <c r="I273" s="192"/>
      <c r="L273" s="188"/>
      <c r="M273" s="193"/>
      <c r="N273" s="194"/>
      <c r="O273" s="194"/>
      <c r="P273" s="194"/>
      <c r="Q273" s="194"/>
      <c r="R273" s="194"/>
      <c r="S273" s="194"/>
      <c r="T273" s="195"/>
      <c r="AT273" s="189" t="s">
        <v>176</v>
      </c>
      <c r="AU273" s="189" t="s">
        <v>84</v>
      </c>
      <c r="AV273" s="12" t="s">
        <v>84</v>
      </c>
      <c r="AW273" s="12" t="s">
        <v>34</v>
      </c>
      <c r="AX273" s="12" t="s">
        <v>81</v>
      </c>
      <c r="AY273" s="189" t="s">
        <v>133</v>
      </c>
    </row>
    <row r="274" s="1" customFormat="1" ht="16.5" customHeight="1">
      <c r="B274" s="170"/>
      <c r="C274" s="171" t="s">
        <v>407</v>
      </c>
      <c r="D274" s="171" t="s">
        <v>136</v>
      </c>
      <c r="E274" s="172" t="s">
        <v>408</v>
      </c>
      <c r="F274" s="173" t="s">
        <v>409</v>
      </c>
      <c r="G274" s="174" t="s">
        <v>410</v>
      </c>
      <c r="H274" s="175">
        <v>120</v>
      </c>
      <c r="I274" s="176"/>
      <c r="J274" s="177">
        <f>ROUND(I274*H274,2)</f>
        <v>0</v>
      </c>
      <c r="K274" s="173" t="s">
        <v>171</v>
      </c>
      <c r="L274" s="38"/>
      <c r="M274" s="178" t="s">
        <v>3</v>
      </c>
      <c r="N274" s="179" t="s">
        <v>44</v>
      </c>
      <c r="O274" s="71"/>
      <c r="P274" s="180">
        <f>O274*H274</f>
        <v>0</v>
      </c>
      <c r="Q274" s="180">
        <v>0.00165</v>
      </c>
      <c r="R274" s="180">
        <f>Q274*H274</f>
        <v>0.19800000000000001</v>
      </c>
      <c r="S274" s="180">
        <v>0</v>
      </c>
      <c r="T274" s="181">
        <f>S274*H274</f>
        <v>0</v>
      </c>
      <c r="AR274" s="182" t="s">
        <v>139</v>
      </c>
      <c r="AT274" s="182" t="s">
        <v>136</v>
      </c>
      <c r="AU274" s="182" t="s">
        <v>84</v>
      </c>
      <c r="AY274" s="19" t="s">
        <v>133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9" t="s">
        <v>81</v>
      </c>
      <c r="BK274" s="183">
        <f>ROUND(I274*H274,2)</f>
        <v>0</v>
      </c>
      <c r="BL274" s="19" t="s">
        <v>139</v>
      </c>
      <c r="BM274" s="182" t="s">
        <v>411</v>
      </c>
    </row>
    <row r="275" s="1" customFormat="1">
      <c r="B275" s="38"/>
      <c r="D275" s="184" t="s">
        <v>141</v>
      </c>
      <c r="F275" s="185" t="s">
        <v>412</v>
      </c>
      <c r="I275" s="115"/>
      <c r="L275" s="38"/>
      <c r="M275" s="186"/>
      <c r="N275" s="71"/>
      <c r="O275" s="71"/>
      <c r="P275" s="71"/>
      <c r="Q275" s="71"/>
      <c r="R275" s="71"/>
      <c r="S275" s="71"/>
      <c r="T275" s="72"/>
      <c r="AT275" s="19" t="s">
        <v>141</v>
      </c>
      <c r="AU275" s="19" t="s">
        <v>84</v>
      </c>
    </row>
    <row r="276" s="1" customFormat="1">
      <c r="B276" s="38"/>
      <c r="D276" s="184" t="s">
        <v>174</v>
      </c>
      <c r="F276" s="187" t="s">
        <v>413</v>
      </c>
      <c r="I276" s="115"/>
      <c r="L276" s="38"/>
      <c r="M276" s="186"/>
      <c r="N276" s="71"/>
      <c r="O276" s="71"/>
      <c r="P276" s="71"/>
      <c r="Q276" s="71"/>
      <c r="R276" s="71"/>
      <c r="S276" s="71"/>
      <c r="T276" s="72"/>
      <c r="AT276" s="19" t="s">
        <v>174</v>
      </c>
      <c r="AU276" s="19" t="s">
        <v>84</v>
      </c>
    </row>
    <row r="277" s="14" customFormat="1">
      <c r="B277" s="204"/>
      <c r="D277" s="184" t="s">
        <v>176</v>
      </c>
      <c r="E277" s="205" t="s">
        <v>3</v>
      </c>
      <c r="F277" s="206" t="s">
        <v>414</v>
      </c>
      <c r="H277" s="205" t="s">
        <v>3</v>
      </c>
      <c r="I277" s="207"/>
      <c r="L277" s="204"/>
      <c r="M277" s="208"/>
      <c r="N277" s="209"/>
      <c r="O277" s="209"/>
      <c r="P277" s="209"/>
      <c r="Q277" s="209"/>
      <c r="R277" s="209"/>
      <c r="S277" s="209"/>
      <c r="T277" s="210"/>
      <c r="AT277" s="205" t="s">
        <v>176</v>
      </c>
      <c r="AU277" s="205" t="s">
        <v>84</v>
      </c>
      <c r="AV277" s="14" t="s">
        <v>81</v>
      </c>
      <c r="AW277" s="14" t="s">
        <v>34</v>
      </c>
      <c r="AX277" s="14" t="s">
        <v>73</v>
      </c>
      <c r="AY277" s="205" t="s">
        <v>133</v>
      </c>
    </row>
    <row r="278" s="12" customFormat="1">
      <c r="B278" s="188"/>
      <c r="D278" s="184" t="s">
        <v>176</v>
      </c>
      <c r="E278" s="189" t="s">
        <v>3</v>
      </c>
      <c r="F278" s="190" t="s">
        <v>415</v>
      </c>
      <c r="H278" s="191">
        <v>120</v>
      </c>
      <c r="I278" s="192"/>
      <c r="L278" s="188"/>
      <c r="M278" s="193"/>
      <c r="N278" s="194"/>
      <c r="O278" s="194"/>
      <c r="P278" s="194"/>
      <c r="Q278" s="194"/>
      <c r="R278" s="194"/>
      <c r="S278" s="194"/>
      <c r="T278" s="195"/>
      <c r="AT278" s="189" t="s">
        <v>176</v>
      </c>
      <c r="AU278" s="189" t="s">
        <v>84</v>
      </c>
      <c r="AV278" s="12" t="s">
        <v>84</v>
      </c>
      <c r="AW278" s="12" t="s">
        <v>34</v>
      </c>
      <c r="AX278" s="12" t="s">
        <v>81</v>
      </c>
      <c r="AY278" s="189" t="s">
        <v>133</v>
      </c>
    </row>
    <row r="279" s="1" customFormat="1" ht="16.5" customHeight="1">
      <c r="B279" s="170"/>
      <c r="C279" s="219" t="s">
        <v>416</v>
      </c>
      <c r="D279" s="219" t="s">
        <v>383</v>
      </c>
      <c r="E279" s="220" t="s">
        <v>417</v>
      </c>
      <c r="F279" s="221" t="s">
        <v>418</v>
      </c>
      <c r="G279" s="222" t="s">
        <v>410</v>
      </c>
      <c r="H279" s="223">
        <v>120</v>
      </c>
      <c r="I279" s="224"/>
      <c r="J279" s="225">
        <f>ROUND(I279*H279,2)</f>
        <v>0</v>
      </c>
      <c r="K279" s="221" t="s">
        <v>3</v>
      </c>
      <c r="L279" s="226"/>
      <c r="M279" s="227" t="s">
        <v>3</v>
      </c>
      <c r="N279" s="228" t="s">
        <v>44</v>
      </c>
      <c r="O279" s="71"/>
      <c r="P279" s="180">
        <f>O279*H279</f>
        <v>0</v>
      </c>
      <c r="Q279" s="180">
        <v>0.016</v>
      </c>
      <c r="R279" s="180">
        <f>Q279*H279</f>
        <v>1.9199999999999999</v>
      </c>
      <c r="S279" s="180">
        <v>0</v>
      </c>
      <c r="T279" s="181">
        <f>S279*H279</f>
        <v>0</v>
      </c>
      <c r="AR279" s="182" t="s">
        <v>178</v>
      </c>
      <c r="AT279" s="182" t="s">
        <v>383</v>
      </c>
      <c r="AU279" s="182" t="s">
        <v>84</v>
      </c>
      <c r="AY279" s="19" t="s">
        <v>133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9" t="s">
        <v>81</v>
      </c>
      <c r="BK279" s="183">
        <f>ROUND(I279*H279,2)</f>
        <v>0</v>
      </c>
      <c r="BL279" s="19" t="s">
        <v>139</v>
      </c>
      <c r="BM279" s="182" t="s">
        <v>419</v>
      </c>
    </row>
    <row r="280" s="1" customFormat="1">
      <c r="B280" s="38"/>
      <c r="D280" s="184" t="s">
        <v>141</v>
      </c>
      <c r="F280" s="185" t="s">
        <v>418</v>
      </c>
      <c r="I280" s="115"/>
      <c r="L280" s="38"/>
      <c r="M280" s="186"/>
      <c r="N280" s="71"/>
      <c r="O280" s="71"/>
      <c r="P280" s="71"/>
      <c r="Q280" s="71"/>
      <c r="R280" s="71"/>
      <c r="S280" s="71"/>
      <c r="T280" s="72"/>
      <c r="AT280" s="19" t="s">
        <v>141</v>
      </c>
      <c r="AU280" s="19" t="s">
        <v>84</v>
      </c>
    </row>
    <row r="281" s="1" customFormat="1" ht="16.5" customHeight="1">
      <c r="B281" s="170"/>
      <c r="C281" s="171" t="s">
        <v>420</v>
      </c>
      <c r="D281" s="171" t="s">
        <v>136</v>
      </c>
      <c r="E281" s="172" t="s">
        <v>421</v>
      </c>
      <c r="F281" s="173" t="s">
        <v>422</v>
      </c>
      <c r="G281" s="174" t="s">
        <v>211</v>
      </c>
      <c r="H281" s="175">
        <v>20.584</v>
      </c>
      <c r="I281" s="176"/>
      <c r="J281" s="177">
        <f>ROUND(I281*H281,2)</f>
        <v>0</v>
      </c>
      <c r="K281" s="173" t="s">
        <v>171</v>
      </c>
      <c r="L281" s="38"/>
      <c r="M281" s="178" t="s">
        <v>3</v>
      </c>
      <c r="N281" s="179" t="s">
        <v>44</v>
      </c>
      <c r="O281" s="71"/>
      <c r="P281" s="180">
        <f>O281*H281</f>
        <v>0</v>
      </c>
      <c r="Q281" s="180">
        <v>0</v>
      </c>
      <c r="R281" s="180">
        <f>Q281*H281</f>
        <v>0</v>
      </c>
      <c r="S281" s="180">
        <v>0</v>
      </c>
      <c r="T281" s="181">
        <f>S281*H281</f>
        <v>0</v>
      </c>
      <c r="AR281" s="182" t="s">
        <v>139</v>
      </c>
      <c r="AT281" s="182" t="s">
        <v>136</v>
      </c>
      <c r="AU281" s="182" t="s">
        <v>84</v>
      </c>
      <c r="AY281" s="19" t="s">
        <v>133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9" t="s">
        <v>81</v>
      </c>
      <c r="BK281" s="183">
        <f>ROUND(I281*H281,2)</f>
        <v>0</v>
      </c>
      <c r="BL281" s="19" t="s">
        <v>139</v>
      </c>
      <c r="BM281" s="182" t="s">
        <v>423</v>
      </c>
    </row>
    <row r="282" s="1" customFormat="1">
      <c r="B282" s="38"/>
      <c r="D282" s="184" t="s">
        <v>141</v>
      </c>
      <c r="F282" s="185" t="s">
        <v>424</v>
      </c>
      <c r="I282" s="115"/>
      <c r="L282" s="38"/>
      <c r="M282" s="186"/>
      <c r="N282" s="71"/>
      <c r="O282" s="71"/>
      <c r="P282" s="71"/>
      <c r="Q282" s="71"/>
      <c r="R282" s="71"/>
      <c r="S282" s="71"/>
      <c r="T282" s="72"/>
      <c r="AT282" s="19" t="s">
        <v>141</v>
      </c>
      <c r="AU282" s="19" t="s">
        <v>84</v>
      </c>
    </row>
    <row r="283" s="1" customFormat="1">
      <c r="B283" s="38"/>
      <c r="D283" s="184" t="s">
        <v>174</v>
      </c>
      <c r="F283" s="187" t="s">
        <v>425</v>
      </c>
      <c r="I283" s="115"/>
      <c r="L283" s="38"/>
      <c r="M283" s="186"/>
      <c r="N283" s="71"/>
      <c r="O283" s="71"/>
      <c r="P283" s="71"/>
      <c r="Q283" s="71"/>
      <c r="R283" s="71"/>
      <c r="S283" s="71"/>
      <c r="T283" s="72"/>
      <c r="AT283" s="19" t="s">
        <v>174</v>
      </c>
      <c r="AU283" s="19" t="s">
        <v>84</v>
      </c>
    </row>
    <row r="284" s="14" customFormat="1">
      <c r="B284" s="204"/>
      <c r="D284" s="184" t="s">
        <v>176</v>
      </c>
      <c r="E284" s="205" t="s">
        <v>3</v>
      </c>
      <c r="F284" s="206" t="s">
        <v>377</v>
      </c>
      <c r="H284" s="205" t="s">
        <v>3</v>
      </c>
      <c r="I284" s="207"/>
      <c r="L284" s="204"/>
      <c r="M284" s="208"/>
      <c r="N284" s="209"/>
      <c r="O284" s="209"/>
      <c r="P284" s="209"/>
      <c r="Q284" s="209"/>
      <c r="R284" s="209"/>
      <c r="S284" s="209"/>
      <c r="T284" s="210"/>
      <c r="AT284" s="205" t="s">
        <v>176</v>
      </c>
      <c r="AU284" s="205" t="s">
        <v>84</v>
      </c>
      <c r="AV284" s="14" t="s">
        <v>81</v>
      </c>
      <c r="AW284" s="14" t="s">
        <v>34</v>
      </c>
      <c r="AX284" s="14" t="s">
        <v>73</v>
      </c>
      <c r="AY284" s="205" t="s">
        <v>133</v>
      </c>
    </row>
    <row r="285" s="12" customFormat="1">
      <c r="B285" s="188"/>
      <c r="D285" s="184" t="s">
        <v>176</v>
      </c>
      <c r="E285" s="189" t="s">
        <v>3</v>
      </c>
      <c r="F285" s="190" t="s">
        <v>426</v>
      </c>
      <c r="H285" s="191">
        <v>20.584</v>
      </c>
      <c r="I285" s="192"/>
      <c r="L285" s="188"/>
      <c r="M285" s="193"/>
      <c r="N285" s="194"/>
      <c r="O285" s="194"/>
      <c r="P285" s="194"/>
      <c r="Q285" s="194"/>
      <c r="R285" s="194"/>
      <c r="S285" s="194"/>
      <c r="T285" s="195"/>
      <c r="AT285" s="189" t="s">
        <v>176</v>
      </c>
      <c r="AU285" s="189" t="s">
        <v>84</v>
      </c>
      <c r="AV285" s="12" t="s">
        <v>84</v>
      </c>
      <c r="AW285" s="12" t="s">
        <v>34</v>
      </c>
      <c r="AX285" s="12" t="s">
        <v>73</v>
      </c>
      <c r="AY285" s="189" t="s">
        <v>133</v>
      </c>
    </row>
    <row r="286" s="13" customFormat="1">
      <c r="B286" s="196"/>
      <c r="D286" s="184" t="s">
        <v>176</v>
      </c>
      <c r="E286" s="197" t="s">
        <v>3</v>
      </c>
      <c r="F286" s="198" t="s">
        <v>195</v>
      </c>
      <c r="H286" s="199">
        <v>20.584</v>
      </c>
      <c r="I286" s="200"/>
      <c r="L286" s="196"/>
      <c r="M286" s="201"/>
      <c r="N286" s="202"/>
      <c r="O286" s="202"/>
      <c r="P286" s="202"/>
      <c r="Q286" s="202"/>
      <c r="R286" s="202"/>
      <c r="S286" s="202"/>
      <c r="T286" s="203"/>
      <c r="AT286" s="197" t="s">
        <v>176</v>
      </c>
      <c r="AU286" s="197" t="s">
        <v>84</v>
      </c>
      <c r="AV286" s="13" t="s">
        <v>139</v>
      </c>
      <c r="AW286" s="13" t="s">
        <v>34</v>
      </c>
      <c r="AX286" s="13" t="s">
        <v>81</v>
      </c>
      <c r="AY286" s="197" t="s">
        <v>133</v>
      </c>
    </row>
    <row r="287" s="1" customFormat="1" ht="16.5" customHeight="1">
      <c r="B287" s="170"/>
      <c r="C287" s="171" t="s">
        <v>427</v>
      </c>
      <c r="D287" s="171" t="s">
        <v>136</v>
      </c>
      <c r="E287" s="172" t="s">
        <v>428</v>
      </c>
      <c r="F287" s="173" t="s">
        <v>429</v>
      </c>
      <c r="G287" s="174" t="s">
        <v>279</v>
      </c>
      <c r="H287" s="175">
        <v>32.25</v>
      </c>
      <c r="I287" s="176"/>
      <c r="J287" s="177">
        <f>ROUND(I287*H287,2)</f>
        <v>0</v>
      </c>
      <c r="K287" s="173" t="s">
        <v>3</v>
      </c>
      <c r="L287" s="38"/>
      <c r="M287" s="178" t="s">
        <v>3</v>
      </c>
      <c r="N287" s="179" t="s">
        <v>44</v>
      </c>
      <c r="O287" s="71"/>
      <c r="P287" s="180">
        <f>O287*H287</f>
        <v>0</v>
      </c>
      <c r="Q287" s="180">
        <v>0.00050000000000000001</v>
      </c>
      <c r="R287" s="180">
        <f>Q287*H287</f>
        <v>0.016125</v>
      </c>
      <c r="S287" s="180">
        <v>0</v>
      </c>
      <c r="T287" s="181">
        <f>S287*H287</f>
        <v>0</v>
      </c>
      <c r="AR287" s="182" t="s">
        <v>139</v>
      </c>
      <c r="AT287" s="182" t="s">
        <v>136</v>
      </c>
      <c r="AU287" s="182" t="s">
        <v>84</v>
      </c>
      <c r="AY287" s="19" t="s">
        <v>133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9" t="s">
        <v>81</v>
      </c>
      <c r="BK287" s="183">
        <f>ROUND(I287*H287,2)</f>
        <v>0</v>
      </c>
      <c r="BL287" s="19" t="s">
        <v>139</v>
      </c>
      <c r="BM287" s="182" t="s">
        <v>430</v>
      </c>
    </row>
    <row r="288" s="1" customFormat="1">
      <c r="B288" s="38"/>
      <c r="D288" s="184" t="s">
        <v>141</v>
      </c>
      <c r="F288" s="185" t="s">
        <v>429</v>
      </c>
      <c r="I288" s="115"/>
      <c r="L288" s="38"/>
      <c r="M288" s="186"/>
      <c r="N288" s="71"/>
      <c r="O288" s="71"/>
      <c r="P288" s="71"/>
      <c r="Q288" s="71"/>
      <c r="R288" s="71"/>
      <c r="S288" s="71"/>
      <c r="T288" s="72"/>
      <c r="AT288" s="19" t="s">
        <v>141</v>
      </c>
      <c r="AU288" s="19" t="s">
        <v>84</v>
      </c>
    </row>
    <row r="289" s="14" customFormat="1">
      <c r="B289" s="204"/>
      <c r="D289" s="184" t="s">
        <v>176</v>
      </c>
      <c r="E289" s="205" t="s">
        <v>3</v>
      </c>
      <c r="F289" s="206" t="s">
        <v>431</v>
      </c>
      <c r="H289" s="205" t="s">
        <v>3</v>
      </c>
      <c r="I289" s="207"/>
      <c r="L289" s="204"/>
      <c r="M289" s="208"/>
      <c r="N289" s="209"/>
      <c r="O289" s="209"/>
      <c r="P289" s="209"/>
      <c r="Q289" s="209"/>
      <c r="R289" s="209"/>
      <c r="S289" s="209"/>
      <c r="T289" s="210"/>
      <c r="AT289" s="205" t="s">
        <v>176</v>
      </c>
      <c r="AU289" s="205" t="s">
        <v>84</v>
      </c>
      <c r="AV289" s="14" t="s">
        <v>81</v>
      </c>
      <c r="AW289" s="14" t="s">
        <v>34</v>
      </c>
      <c r="AX289" s="14" t="s">
        <v>73</v>
      </c>
      <c r="AY289" s="205" t="s">
        <v>133</v>
      </c>
    </row>
    <row r="290" s="12" customFormat="1">
      <c r="B290" s="188"/>
      <c r="D290" s="184" t="s">
        <v>176</v>
      </c>
      <c r="E290" s="189" t="s">
        <v>3</v>
      </c>
      <c r="F290" s="190" t="s">
        <v>432</v>
      </c>
      <c r="H290" s="191">
        <v>32.25</v>
      </c>
      <c r="I290" s="192"/>
      <c r="L290" s="188"/>
      <c r="M290" s="193"/>
      <c r="N290" s="194"/>
      <c r="O290" s="194"/>
      <c r="P290" s="194"/>
      <c r="Q290" s="194"/>
      <c r="R290" s="194"/>
      <c r="S290" s="194"/>
      <c r="T290" s="195"/>
      <c r="AT290" s="189" t="s">
        <v>176</v>
      </c>
      <c r="AU290" s="189" t="s">
        <v>84</v>
      </c>
      <c r="AV290" s="12" t="s">
        <v>84</v>
      </c>
      <c r="AW290" s="12" t="s">
        <v>34</v>
      </c>
      <c r="AX290" s="12" t="s">
        <v>81</v>
      </c>
      <c r="AY290" s="189" t="s">
        <v>133</v>
      </c>
    </row>
    <row r="291" s="11" customFormat="1" ht="22.8" customHeight="1">
      <c r="B291" s="157"/>
      <c r="D291" s="158" t="s">
        <v>72</v>
      </c>
      <c r="E291" s="168" t="s">
        <v>178</v>
      </c>
      <c r="F291" s="168" t="s">
        <v>433</v>
      </c>
      <c r="I291" s="160"/>
      <c r="J291" s="169">
        <f>BK291</f>
        <v>0</v>
      </c>
      <c r="L291" s="157"/>
      <c r="M291" s="162"/>
      <c r="N291" s="163"/>
      <c r="O291" s="163"/>
      <c r="P291" s="164">
        <f>P292+P293+P319+P338+P349</f>
        <v>0</v>
      </c>
      <c r="Q291" s="163"/>
      <c r="R291" s="164">
        <f>R292+R293+R319+R338+R349</f>
        <v>35.731895999999999</v>
      </c>
      <c r="S291" s="163"/>
      <c r="T291" s="165">
        <f>T292+T293+T319+T338+T349</f>
        <v>0</v>
      </c>
      <c r="AR291" s="158" t="s">
        <v>81</v>
      </c>
      <c r="AT291" s="166" t="s">
        <v>72</v>
      </c>
      <c r="AU291" s="166" t="s">
        <v>81</v>
      </c>
      <c r="AY291" s="158" t="s">
        <v>133</v>
      </c>
      <c r="BK291" s="167">
        <f>BK292+BK293+BK319+BK338+BK349</f>
        <v>0</v>
      </c>
    </row>
    <row r="292" s="1" customFormat="1" ht="16.5" customHeight="1">
      <c r="B292" s="170"/>
      <c r="C292" s="171" t="s">
        <v>434</v>
      </c>
      <c r="D292" s="171" t="s">
        <v>136</v>
      </c>
      <c r="E292" s="172" t="s">
        <v>435</v>
      </c>
      <c r="F292" s="173" t="s">
        <v>436</v>
      </c>
      <c r="G292" s="174" t="s">
        <v>3</v>
      </c>
      <c r="H292" s="175">
        <v>0</v>
      </c>
      <c r="I292" s="176"/>
      <c r="J292" s="177">
        <f>ROUND(I292*H292,2)</f>
        <v>0</v>
      </c>
      <c r="K292" s="173" t="s">
        <v>3</v>
      </c>
      <c r="L292" s="38"/>
      <c r="M292" s="178" t="s">
        <v>3</v>
      </c>
      <c r="N292" s="179" t="s">
        <v>44</v>
      </c>
      <c r="O292" s="71"/>
      <c r="P292" s="180">
        <f>O292*H292</f>
        <v>0</v>
      </c>
      <c r="Q292" s="180">
        <v>0</v>
      </c>
      <c r="R292" s="180">
        <f>Q292*H292</f>
        <v>0</v>
      </c>
      <c r="S292" s="180">
        <v>0</v>
      </c>
      <c r="T292" s="181">
        <f>S292*H292</f>
        <v>0</v>
      </c>
      <c r="AR292" s="182" t="s">
        <v>139</v>
      </c>
      <c r="AT292" s="182" t="s">
        <v>136</v>
      </c>
      <c r="AU292" s="182" t="s">
        <v>84</v>
      </c>
      <c r="AY292" s="19" t="s">
        <v>133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9" t="s">
        <v>81</v>
      </c>
      <c r="BK292" s="183">
        <f>ROUND(I292*H292,2)</f>
        <v>0</v>
      </c>
      <c r="BL292" s="19" t="s">
        <v>139</v>
      </c>
      <c r="BM292" s="182" t="s">
        <v>437</v>
      </c>
    </row>
    <row r="293" s="11" customFormat="1" ht="20.88" customHeight="1">
      <c r="B293" s="157"/>
      <c r="D293" s="158" t="s">
        <v>72</v>
      </c>
      <c r="E293" s="168" t="s">
        <v>438</v>
      </c>
      <c r="F293" s="168" t="s">
        <v>439</v>
      </c>
      <c r="I293" s="160"/>
      <c r="J293" s="169">
        <f>BK293</f>
        <v>0</v>
      </c>
      <c r="L293" s="157"/>
      <c r="M293" s="162"/>
      <c r="N293" s="163"/>
      <c r="O293" s="163"/>
      <c r="P293" s="164">
        <f>SUM(P294:P318)</f>
        <v>0</v>
      </c>
      <c r="Q293" s="163"/>
      <c r="R293" s="164">
        <f>SUM(R294:R318)</f>
        <v>1.5306960000000001</v>
      </c>
      <c r="S293" s="163"/>
      <c r="T293" s="165">
        <f>SUM(T294:T318)</f>
        <v>0</v>
      </c>
      <c r="AR293" s="158" t="s">
        <v>81</v>
      </c>
      <c r="AT293" s="166" t="s">
        <v>72</v>
      </c>
      <c r="AU293" s="166" t="s">
        <v>84</v>
      </c>
      <c r="AY293" s="158" t="s">
        <v>133</v>
      </c>
      <c r="BK293" s="167">
        <f>SUM(BK294:BK318)</f>
        <v>0</v>
      </c>
    </row>
    <row r="294" s="1" customFormat="1" ht="16.5" customHeight="1">
      <c r="B294" s="170"/>
      <c r="C294" s="171" t="s">
        <v>440</v>
      </c>
      <c r="D294" s="171" t="s">
        <v>136</v>
      </c>
      <c r="E294" s="172" t="s">
        <v>441</v>
      </c>
      <c r="F294" s="173" t="s">
        <v>442</v>
      </c>
      <c r="G294" s="174" t="s">
        <v>189</v>
      </c>
      <c r="H294" s="175">
        <v>43</v>
      </c>
      <c r="I294" s="176"/>
      <c r="J294" s="177">
        <f>ROUND(I294*H294,2)</f>
        <v>0</v>
      </c>
      <c r="K294" s="173" t="s">
        <v>171</v>
      </c>
      <c r="L294" s="38"/>
      <c r="M294" s="178" t="s">
        <v>3</v>
      </c>
      <c r="N294" s="179" t="s">
        <v>44</v>
      </c>
      <c r="O294" s="71"/>
      <c r="P294" s="180">
        <f>O294*H294</f>
        <v>0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AR294" s="182" t="s">
        <v>139</v>
      </c>
      <c r="AT294" s="182" t="s">
        <v>136</v>
      </c>
      <c r="AU294" s="182" t="s">
        <v>147</v>
      </c>
      <c r="AY294" s="19" t="s">
        <v>133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9" t="s">
        <v>81</v>
      </c>
      <c r="BK294" s="183">
        <f>ROUND(I294*H294,2)</f>
        <v>0</v>
      </c>
      <c r="BL294" s="19" t="s">
        <v>139</v>
      </c>
      <c r="BM294" s="182" t="s">
        <v>443</v>
      </c>
    </row>
    <row r="295" s="1" customFormat="1">
      <c r="B295" s="38"/>
      <c r="D295" s="184" t="s">
        <v>141</v>
      </c>
      <c r="F295" s="185" t="s">
        <v>444</v>
      </c>
      <c r="I295" s="115"/>
      <c r="L295" s="38"/>
      <c r="M295" s="186"/>
      <c r="N295" s="71"/>
      <c r="O295" s="71"/>
      <c r="P295" s="71"/>
      <c r="Q295" s="71"/>
      <c r="R295" s="71"/>
      <c r="S295" s="71"/>
      <c r="T295" s="72"/>
      <c r="AT295" s="19" t="s">
        <v>141</v>
      </c>
      <c r="AU295" s="19" t="s">
        <v>147</v>
      </c>
    </row>
    <row r="296" s="1" customFormat="1" ht="16.5" customHeight="1">
      <c r="B296" s="170"/>
      <c r="C296" s="171" t="s">
        <v>445</v>
      </c>
      <c r="D296" s="171" t="s">
        <v>136</v>
      </c>
      <c r="E296" s="172" t="s">
        <v>446</v>
      </c>
      <c r="F296" s="173" t="s">
        <v>447</v>
      </c>
      <c r="G296" s="174" t="s">
        <v>189</v>
      </c>
      <c r="H296" s="175">
        <v>2.1000000000000001</v>
      </c>
      <c r="I296" s="176"/>
      <c r="J296" s="177">
        <f>ROUND(I296*H296,2)</f>
        <v>0</v>
      </c>
      <c r="K296" s="173" t="s">
        <v>171</v>
      </c>
      <c r="L296" s="38"/>
      <c r="M296" s="178" t="s">
        <v>3</v>
      </c>
      <c r="N296" s="179" t="s">
        <v>44</v>
      </c>
      <c r="O296" s="71"/>
      <c r="P296" s="180">
        <f>O296*H296</f>
        <v>0</v>
      </c>
      <c r="Q296" s="180">
        <v>1.0000000000000001E-05</v>
      </c>
      <c r="R296" s="180">
        <f>Q296*H296</f>
        <v>2.1000000000000002E-05</v>
      </c>
      <c r="S296" s="180">
        <v>0</v>
      </c>
      <c r="T296" s="181">
        <f>S296*H296</f>
        <v>0</v>
      </c>
      <c r="AR296" s="182" t="s">
        <v>139</v>
      </c>
      <c r="AT296" s="182" t="s">
        <v>136</v>
      </c>
      <c r="AU296" s="182" t="s">
        <v>147</v>
      </c>
      <c r="AY296" s="19" t="s">
        <v>133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19" t="s">
        <v>81</v>
      </c>
      <c r="BK296" s="183">
        <f>ROUND(I296*H296,2)</f>
        <v>0</v>
      </c>
      <c r="BL296" s="19" t="s">
        <v>139</v>
      </c>
      <c r="BM296" s="182" t="s">
        <v>448</v>
      </c>
    </row>
    <row r="297" s="1" customFormat="1">
      <c r="B297" s="38"/>
      <c r="D297" s="184" t="s">
        <v>141</v>
      </c>
      <c r="F297" s="185" t="s">
        <v>449</v>
      </c>
      <c r="I297" s="115"/>
      <c r="L297" s="38"/>
      <c r="M297" s="186"/>
      <c r="N297" s="71"/>
      <c r="O297" s="71"/>
      <c r="P297" s="71"/>
      <c r="Q297" s="71"/>
      <c r="R297" s="71"/>
      <c r="S297" s="71"/>
      <c r="T297" s="72"/>
      <c r="AT297" s="19" t="s">
        <v>141</v>
      </c>
      <c r="AU297" s="19" t="s">
        <v>147</v>
      </c>
    </row>
    <row r="298" s="1" customFormat="1">
      <c r="B298" s="38"/>
      <c r="D298" s="184" t="s">
        <v>174</v>
      </c>
      <c r="F298" s="187" t="s">
        <v>450</v>
      </c>
      <c r="I298" s="115"/>
      <c r="L298" s="38"/>
      <c r="M298" s="186"/>
      <c r="N298" s="71"/>
      <c r="O298" s="71"/>
      <c r="P298" s="71"/>
      <c r="Q298" s="71"/>
      <c r="R298" s="71"/>
      <c r="S298" s="71"/>
      <c r="T298" s="72"/>
      <c r="AT298" s="19" t="s">
        <v>174</v>
      </c>
      <c r="AU298" s="19" t="s">
        <v>147</v>
      </c>
    </row>
    <row r="299" s="1" customFormat="1" ht="16.5" customHeight="1">
      <c r="B299" s="170"/>
      <c r="C299" s="171" t="s">
        <v>451</v>
      </c>
      <c r="D299" s="171" t="s">
        <v>136</v>
      </c>
      <c r="E299" s="172" t="s">
        <v>452</v>
      </c>
      <c r="F299" s="173" t="s">
        <v>453</v>
      </c>
      <c r="G299" s="174" t="s">
        <v>189</v>
      </c>
      <c r="H299" s="175">
        <v>145.90000000000001</v>
      </c>
      <c r="I299" s="176"/>
      <c r="J299" s="177">
        <f>ROUND(I299*H299,2)</f>
        <v>0</v>
      </c>
      <c r="K299" s="173" t="s">
        <v>171</v>
      </c>
      <c r="L299" s="38"/>
      <c r="M299" s="178" t="s">
        <v>3</v>
      </c>
      <c r="N299" s="179" t="s">
        <v>44</v>
      </c>
      <c r="O299" s="71"/>
      <c r="P299" s="180">
        <f>O299*H299</f>
        <v>0</v>
      </c>
      <c r="Q299" s="180">
        <v>5.0000000000000002E-05</v>
      </c>
      <c r="R299" s="180">
        <f>Q299*H299</f>
        <v>0.0072950000000000003</v>
      </c>
      <c r="S299" s="180">
        <v>0</v>
      </c>
      <c r="T299" s="181">
        <f>S299*H299</f>
        <v>0</v>
      </c>
      <c r="AR299" s="182" t="s">
        <v>139</v>
      </c>
      <c r="AT299" s="182" t="s">
        <v>136</v>
      </c>
      <c r="AU299" s="182" t="s">
        <v>147</v>
      </c>
      <c r="AY299" s="19" t="s">
        <v>133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9" t="s">
        <v>81</v>
      </c>
      <c r="BK299" s="183">
        <f>ROUND(I299*H299,2)</f>
        <v>0</v>
      </c>
      <c r="BL299" s="19" t="s">
        <v>139</v>
      </c>
      <c r="BM299" s="182" t="s">
        <v>454</v>
      </c>
    </row>
    <row r="300" s="1" customFormat="1">
      <c r="B300" s="38"/>
      <c r="D300" s="184" t="s">
        <v>141</v>
      </c>
      <c r="F300" s="185" t="s">
        <v>455</v>
      </c>
      <c r="I300" s="115"/>
      <c r="L300" s="38"/>
      <c r="M300" s="186"/>
      <c r="N300" s="71"/>
      <c r="O300" s="71"/>
      <c r="P300" s="71"/>
      <c r="Q300" s="71"/>
      <c r="R300" s="71"/>
      <c r="S300" s="71"/>
      <c r="T300" s="72"/>
      <c r="AT300" s="19" t="s">
        <v>141</v>
      </c>
      <c r="AU300" s="19" t="s">
        <v>147</v>
      </c>
    </row>
    <row r="301" s="1" customFormat="1">
      <c r="B301" s="38"/>
      <c r="D301" s="184" t="s">
        <v>174</v>
      </c>
      <c r="F301" s="187" t="s">
        <v>456</v>
      </c>
      <c r="I301" s="115"/>
      <c r="L301" s="38"/>
      <c r="M301" s="186"/>
      <c r="N301" s="71"/>
      <c r="O301" s="71"/>
      <c r="P301" s="71"/>
      <c r="Q301" s="71"/>
      <c r="R301" s="71"/>
      <c r="S301" s="71"/>
      <c r="T301" s="72"/>
      <c r="AT301" s="19" t="s">
        <v>174</v>
      </c>
      <c r="AU301" s="19" t="s">
        <v>147</v>
      </c>
    </row>
    <row r="302" s="1" customFormat="1" ht="16.5" customHeight="1">
      <c r="B302" s="170"/>
      <c r="C302" s="171" t="s">
        <v>457</v>
      </c>
      <c r="D302" s="171" t="s">
        <v>136</v>
      </c>
      <c r="E302" s="172" t="s">
        <v>458</v>
      </c>
      <c r="F302" s="173" t="s">
        <v>459</v>
      </c>
      <c r="G302" s="174" t="s">
        <v>410</v>
      </c>
      <c r="H302" s="175">
        <v>2</v>
      </c>
      <c r="I302" s="176"/>
      <c r="J302" s="177">
        <f>ROUND(I302*H302,2)</f>
        <v>0</v>
      </c>
      <c r="K302" s="173" t="s">
        <v>171</v>
      </c>
      <c r="L302" s="38"/>
      <c r="M302" s="178" t="s">
        <v>3</v>
      </c>
      <c r="N302" s="179" t="s">
        <v>44</v>
      </c>
      <c r="O302" s="71"/>
      <c r="P302" s="180">
        <f>O302*H302</f>
        <v>0</v>
      </c>
      <c r="Q302" s="180">
        <v>6.9999999999999994E-05</v>
      </c>
      <c r="R302" s="180">
        <f>Q302*H302</f>
        <v>0.00013999999999999999</v>
      </c>
      <c r="S302" s="180">
        <v>0</v>
      </c>
      <c r="T302" s="181">
        <f>S302*H302</f>
        <v>0</v>
      </c>
      <c r="AR302" s="182" t="s">
        <v>139</v>
      </c>
      <c r="AT302" s="182" t="s">
        <v>136</v>
      </c>
      <c r="AU302" s="182" t="s">
        <v>147</v>
      </c>
      <c r="AY302" s="19" t="s">
        <v>133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9" t="s">
        <v>81</v>
      </c>
      <c r="BK302" s="183">
        <f>ROUND(I302*H302,2)</f>
        <v>0</v>
      </c>
      <c r="BL302" s="19" t="s">
        <v>139</v>
      </c>
      <c r="BM302" s="182" t="s">
        <v>460</v>
      </c>
    </row>
    <row r="303" s="1" customFormat="1">
      <c r="B303" s="38"/>
      <c r="D303" s="184" t="s">
        <v>141</v>
      </c>
      <c r="F303" s="185" t="s">
        <v>461</v>
      </c>
      <c r="I303" s="115"/>
      <c r="L303" s="38"/>
      <c r="M303" s="186"/>
      <c r="N303" s="71"/>
      <c r="O303" s="71"/>
      <c r="P303" s="71"/>
      <c r="Q303" s="71"/>
      <c r="R303" s="71"/>
      <c r="S303" s="71"/>
      <c r="T303" s="72"/>
      <c r="AT303" s="19" t="s">
        <v>141</v>
      </c>
      <c r="AU303" s="19" t="s">
        <v>147</v>
      </c>
    </row>
    <row r="304" s="1" customFormat="1">
      <c r="B304" s="38"/>
      <c r="D304" s="184" t="s">
        <v>174</v>
      </c>
      <c r="F304" s="187" t="s">
        <v>462</v>
      </c>
      <c r="I304" s="115"/>
      <c r="L304" s="38"/>
      <c r="M304" s="186"/>
      <c r="N304" s="71"/>
      <c r="O304" s="71"/>
      <c r="P304" s="71"/>
      <c r="Q304" s="71"/>
      <c r="R304" s="71"/>
      <c r="S304" s="71"/>
      <c r="T304" s="72"/>
      <c r="AT304" s="19" t="s">
        <v>174</v>
      </c>
      <c r="AU304" s="19" t="s">
        <v>147</v>
      </c>
    </row>
    <row r="305" s="1" customFormat="1" ht="16.5" customHeight="1">
      <c r="B305" s="170"/>
      <c r="C305" s="171" t="s">
        <v>463</v>
      </c>
      <c r="D305" s="171" t="s">
        <v>136</v>
      </c>
      <c r="E305" s="172" t="s">
        <v>464</v>
      </c>
      <c r="F305" s="173" t="s">
        <v>465</v>
      </c>
      <c r="G305" s="174" t="s">
        <v>410</v>
      </c>
      <c r="H305" s="175">
        <v>6</v>
      </c>
      <c r="I305" s="176"/>
      <c r="J305" s="177">
        <f>ROUND(I305*H305,2)</f>
        <v>0</v>
      </c>
      <c r="K305" s="173" t="s">
        <v>171</v>
      </c>
      <c r="L305" s="38"/>
      <c r="M305" s="178" t="s">
        <v>3</v>
      </c>
      <c r="N305" s="179" t="s">
        <v>44</v>
      </c>
      <c r="O305" s="71"/>
      <c r="P305" s="180">
        <f>O305*H305</f>
        <v>0</v>
      </c>
      <c r="Q305" s="180">
        <v>0.00014999999999999999</v>
      </c>
      <c r="R305" s="180">
        <f>Q305*H305</f>
        <v>0.00089999999999999998</v>
      </c>
      <c r="S305" s="180">
        <v>0</v>
      </c>
      <c r="T305" s="181">
        <f>S305*H305</f>
        <v>0</v>
      </c>
      <c r="AR305" s="182" t="s">
        <v>139</v>
      </c>
      <c r="AT305" s="182" t="s">
        <v>136</v>
      </c>
      <c r="AU305" s="182" t="s">
        <v>147</v>
      </c>
      <c r="AY305" s="19" t="s">
        <v>133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9" t="s">
        <v>81</v>
      </c>
      <c r="BK305" s="183">
        <f>ROUND(I305*H305,2)</f>
        <v>0</v>
      </c>
      <c r="BL305" s="19" t="s">
        <v>139</v>
      </c>
      <c r="BM305" s="182" t="s">
        <v>466</v>
      </c>
    </row>
    <row r="306" s="1" customFormat="1">
      <c r="B306" s="38"/>
      <c r="D306" s="184" t="s">
        <v>141</v>
      </c>
      <c r="F306" s="185" t="s">
        <v>467</v>
      </c>
      <c r="I306" s="115"/>
      <c r="L306" s="38"/>
      <c r="M306" s="186"/>
      <c r="N306" s="71"/>
      <c r="O306" s="71"/>
      <c r="P306" s="71"/>
      <c r="Q306" s="71"/>
      <c r="R306" s="71"/>
      <c r="S306" s="71"/>
      <c r="T306" s="72"/>
      <c r="AT306" s="19" t="s">
        <v>141</v>
      </c>
      <c r="AU306" s="19" t="s">
        <v>147</v>
      </c>
    </row>
    <row r="307" s="1" customFormat="1">
      <c r="B307" s="38"/>
      <c r="D307" s="184" t="s">
        <v>174</v>
      </c>
      <c r="F307" s="187" t="s">
        <v>462</v>
      </c>
      <c r="I307" s="115"/>
      <c r="L307" s="38"/>
      <c r="M307" s="186"/>
      <c r="N307" s="71"/>
      <c r="O307" s="71"/>
      <c r="P307" s="71"/>
      <c r="Q307" s="71"/>
      <c r="R307" s="71"/>
      <c r="S307" s="71"/>
      <c r="T307" s="72"/>
      <c r="AT307" s="19" t="s">
        <v>174</v>
      </c>
      <c r="AU307" s="19" t="s">
        <v>147</v>
      </c>
    </row>
    <row r="308" s="1" customFormat="1" ht="16.5" customHeight="1">
      <c r="B308" s="170"/>
      <c r="C308" s="171" t="s">
        <v>468</v>
      </c>
      <c r="D308" s="171" t="s">
        <v>136</v>
      </c>
      <c r="E308" s="172" t="s">
        <v>469</v>
      </c>
      <c r="F308" s="173" t="s">
        <v>470</v>
      </c>
      <c r="G308" s="174" t="s">
        <v>410</v>
      </c>
      <c r="H308" s="175">
        <v>12</v>
      </c>
      <c r="I308" s="176"/>
      <c r="J308" s="177">
        <f>ROUND(I308*H308,2)</f>
        <v>0</v>
      </c>
      <c r="K308" s="173" t="s">
        <v>171</v>
      </c>
      <c r="L308" s="38"/>
      <c r="M308" s="178" t="s">
        <v>3</v>
      </c>
      <c r="N308" s="179" t="s">
        <v>44</v>
      </c>
      <c r="O308" s="71"/>
      <c r="P308" s="180">
        <f>O308*H308</f>
        <v>0</v>
      </c>
      <c r="Q308" s="180">
        <v>8.0000000000000007E-05</v>
      </c>
      <c r="R308" s="180">
        <f>Q308*H308</f>
        <v>0.00096000000000000013</v>
      </c>
      <c r="S308" s="180">
        <v>0</v>
      </c>
      <c r="T308" s="181">
        <f>S308*H308</f>
        <v>0</v>
      </c>
      <c r="AR308" s="182" t="s">
        <v>139</v>
      </c>
      <c r="AT308" s="182" t="s">
        <v>136</v>
      </c>
      <c r="AU308" s="182" t="s">
        <v>147</v>
      </c>
      <c r="AY308" s="19" t="s">
        <v>133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9" t="s">
        <v>81</v>
      </c>
      <c r="BK308" s="183">
        <f>ROUND(I308*H308,2)</f>
        <v>0</v>
      </c>
      <c r="BL308" s="19" t="s">
        <v>139</v>
      </c>
      <c r="BM308" s="182" t="s">
        <v>471</v>
      </c>
    </row>
    <row r="309" s="1" customFormat="1">
      <c r="B309" s="38"/>
      <c r="D309" s="184" t="s">
        <v>141</v>
      </c>
      <c r="F309" s="185" t="s">
        <v>472</v>
      </c>
      <c r="I309" s="115"/>
      <c r="L309" s="38"/>
      <c r="M309" s="186"/>
      <c r="N309" s="71"/>
      <c r="O309" s="71"/>
      <c r="P309" s="71"/>
      <c r="Q309" s="71"/>
      <c r="R309" s="71"/>
      <c r="S309" s="71"/>
      <c r="T309" s="72"/>
      <c r="AT309" s="19" t="s">
        <v>141</v>
      </c>
      <c r="AU309" s="19" t="s">
        <v>147</v>
      </c>
    </row>
    <row r="310" s="1" customFormat="1">
      <c r="B310" s="38"/>
      <c r="D310" s="184" t="s">
        <v>174</v>
      </c>
      <c r="F310" s="187" t="s">
        <v>462</v>
      </c>
      <c r="I310" s="115"/>
      <c r="L310" s="38"/>
      <c r="M310" s="186"/>
      <c r="N310" s="71"/>
      <c r="O310" s="71"/>
      <c r="P310" s="71"/>
      <c r="Q310" s="71"/>
      <c r="R310" s="71"/>
      <c r="S310" s="71"/>
      <c r="T310" s="72"/>
      <c r="AT310" s="19" t="s">
        <v>174</v>
      </c>
      <c r="AU310" s="19" t="s">
        <v>147</v>
      </c>
    </row>
    <row r="311" s="1" customFormat="1" ht="24" customHeight="1">
      <c r="B311" s="170"/>
      <c r="C311" s="171" t="s">
        <v>473</v>
      </c>
      <c r="D311" s="171" t="s">
        <v>136</v>
      </c>
      <c r="E311" s="172" t="s">
        <v>474</v>
      </c>
      <c r="F311" s="173" t="s">
        <v>475</v>
      </c>
      <c r="G311" s="174" t="s">
        <v>189</v>
      </c>
      <c r="H311" s="175">
        <v>148</v>
      </c>
      <c r="I311" s="176"/>
      <c r="J311" s="177">
        <f>ROUND(I311*H311,2)</f>
        <v>0</v>
      </c>
      <c r="K311" s="173" t="s">
        <v>3</v>
      </c>
      <c r="L311" s="38"/>
      <c r="M311" s="178" t="s">
        <v>3</v>
      </c>
      <c r="N311" s="179" t="s">
        <v>44</v>
      </c>
      <c r="O311" s="71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AR311" s="182" t="s">
        <v>139</v>
      </c>
      <c r="AT311" s="182" t="s">
        <v>136</v>
      </c>
      <c r="AU311" s="182" t="s">
        <v>147</v>
      </c>
      <c r="AY311" s="19" t="s">
        <v>133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9" t="s">
        <v>81</v>
      </c>
      <c r="BK311" s="183">
        <f>ROUND(I311*H311,2)</f>
        <v>0</v>
      </c>
      <c r="BL311" s="19" t="s">
        <v>139</v>
      </c>
      <c r="BM311" s="182" t="s">
        <v>476</v>
      </c>
    </row>
    <row r="312" s="1" customFormat="1">
      <c r="B312" s="38"/>
      <c r="D312" s="184" t="s">
        <v>141</v>
      </c>
      <c r="F312" s="185" t="s">
        <v>475</v>
      </c>
      <c r="I312" s="115"/>
      <c r="L312" s="38"/>
      <c r="M312" s="186"/>
      <c r="N312" s="71"/>
      <c r="O312" s="71"/>
      <c r="P312" s="71"/>
      <c r="Q312" s="71"/>
      <c r="R312" s="71"/>
      <c r="S312" s="71"/>
      <c r="T312" s="72"/>
      <c r="AT312" s="19" t="s">
        <v>141</v>
      </c>
      <c r="AU312" s="19" t="s">
        <v>147</v>
      </c>
    </row>
    <row r="313" s="1" customFormat="1">
      <c r="B313" s="38"/>
      <c r="D313" s="184" t="s">
        <v>477</v>
      </c>
      <c r="F313" s="187" t="s">
        <v>478</v>
      </c>
      <c r="I313" s="115"/>
      <c r="L313" s="38"/>
      <c r="M313" s="186"/>
      <c r="N313" s="71"/>
      <c r="O313" s="71"/>
      <c r="P313" s="71"/>
      <c r="Q313" s="71"/>
      <c r="R313" s="71"/>
      <c r="S313" s="71"/>
      <c r="T313" s="72"/>
      <c r="AT313" s="19" t="s">
        <v>477</v>
      </c>
      <c r="AU313" s="19" t="s">
        <v>147</v>
      </c>
    </row>
    <row r="314" s="12" customFormat="1">
      <c r="B314" s="188"/>
      <c r="D314" s="184" t="s">
        <v>176</v>
      </c>
      <c r="E314" s="189" t="s">
        <v>3</v>
      </c>
      <c r="F314" s="190" t="s">
        <v>479</v>
      </c>
      <c r="H314" s="191">
        <v>148</v>
      </c>
      <c r="I314" s="192"/>
      <c r="L314" s="188"/>
      <c r="M314" s="193"/>
      <c r="N314" s="194"/>
      <c r="O314" s="194"/>
      <c r="P314" s="194"/>
      <c r="Q314" s="194"/>
      <c r="R314" s="194"/>
      <c r="S314" s="194"/>
      <c r="T314" s="195"/>
      <c r="AT314" s="189" t="s">
        <v>176</v>
      </c>
      <c r="AU314" s="189" t="s">
        <v>147</v>
      </c>
      <c r="AV314" s="12" t="s">
        <v>84</v>
      </c>
      <c r="AW314" s="12" t="s">
        <v>34</v>
      </c>
      <c r="AX314" s="12" t="s">
        <v>81</v>
      </c>
      <c r="AY314" s="189" t="s">
        <v>133</v>
      </c>
    </row>
    <row r="315" s="1" customFormat="1" ht="24" customHeight="1">
      <c r="B315" s="170"/>
      <c r="C315" s="171" t="s">
        <v>480</v>
      </c>
      <c r="D315" s="171" t="s">
        <v>136</v>
      </c>
      <c r="E315" s="172" t="s">
        <v>481</v>
      </c>
      <c r="F315" s="173" t="s">
        <v>482</v>
      </c>
      <c r="G315" s="174" t="s">
        <v>189</v>
      </c>
      <c r="H315" s="175">
        <v>148</v>
      </c>
      <c r="I315" s="176"/>
      <c r="J315" s="177">
        <f>ROUND(I315*H315,2)</f>
        <v>0</v>
      </c>
      <c r="K315" s="173" t="s">
        <v>3</v>
      </c>
      <c r="L315" s="38"/>
      <c r="M315" s="178" t="s">
        <v>3</v>
      </c>
      <c r="N315" s="179" t="s">
        <v>44</v>
      </c>
      <c r="O315" s="71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AR315" s="182" t="s">
        <v>139</v>
      </c>
      <c r="AT315" s="182" t="s">
        <v>136</v>
      </c>
      <c r="AU315" s="182" t="s">
        <v>147</v>
      </c>
      <c r="AY315" s="19" t="s">
        <v>133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9" t="s">
        <v>81</v>
      </c>
      <c r="BK315" s="183">
        <f>ROUND(I315*H315,2)</f>
        <v>0</v>
      </c>
      <c r="BL315" s="19" t="s">
        <v>139</v>
      </c>
      <c r="BM315" s="182" t="s">
        <v>483</v>
      </c>
    </row>
    <row r="316" s="1" customFormat="1" ht="16.5" customHeight="1">
      <c r="B316" s="170"/>
      <c r="C316" s="171" t="s">
        <v>484</v>
      </c>
      <c r="D316" s="171" t="s">
        <v>136</v>
      </c>
      <c r="E316" s="172" t="s">
        <v>485</v>
      </c>
      <c r="F316" s="173" t="s">
        <v>486</v>
      </c>
      <c r="G316" s="174" t="s">
        <v>410</v>
      </c>
      <c r="H316" s="175">
        <v>7</v>
      </c>
      <c r="I316" s="176"/>
      <c r="J316" s="177">
        <f>ROUND(I316*H316,2)</f>
        <v>0</v>
      </c>
      <c r="K316" s="173" t="s">
        <v>171</v>
      </c>
      <c r="L316" s="38"/>
      <c r="M316" s="178" t="s">
        <v>3</v>
      </c>
      <c r="N316" s="179" t="s">
        <v>44</v>
      </c>
      <c r="O316" s="71"/>
      <c r="P316" s="180">
        <f>O316*H316</f>
        <v>0</v>
      </c>
      <c r="Q316" s="180">
        <v>0.21734000000000001</v>
      </c>
      <c r="R316" s="180">
        <f>Q316*H316</f>
        <v>1.52138</v>
      </c>
      <c r="S316" s="180">
        <v>0</v>
      </c>
      <c r="T316" s="181">
        <f>S316*H316</f>
        <v>0</v>
      </c>
      <c r="AR316" s="182" t="s">
        <v>139</v>
      </c>
      <c r="AT316" s="182" t="s">
        <v>136</v>
      </c>
      <c r="AU316" s="182" t="s">
        <v>147</v>
      </c>
      <c r="AY316" s="19" t="s">
        <v>133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9" t="s">
        <v>81</v>
      </c>
      <c r="BK316" s="183">
        <f>ROUND(I316*H316,2)</f>
        <v>0</v>
      </c>
      <c r="BL316" s="19" t="s">
        <v>139</v>
      </c>
      <c r="BM316" s="182" t="s">
        <v>487</v>
      </c>
    </row>
    <row r="317" s="1" customFormat="1">
      <c r="B317" s="38"/>
      <c r="D317" s="184" t="s">
        <v>141</v>
      </c>
      <c r="F317" s="185" t="s">
        <v>488</v>
      </c>
      <c r="I317" s="115"/>
      <c r="L317" s="38"/>
      <c r="M317" s="186"/>
      <c r="N317" s="71"/>
      <c r="O317" s="71"/>
      <c r="P317" s="71"/>
      <c r="Q317" s="71"/>
      <c r="R317" s="71"/>
      <c r="S317" s="71"/>
      <c r="T317" s="72"/>
      <c r="AT317" s="19" t="s">
        <v>141</v>
      </c>
      <c r="AU317" s="19" t="s">
        <v>147</v>
      </c>
    </row>
    <row r="318" s="1" customFormat="1">
      <c r="B318" s="38"/>
      <c r="D318" s="184" t="s">
        <v>174</v>
      </c>
      <c r="F318" s="187" t="s">
        <v>489</v>
      </c>
      <c r="I318" s="115"/>
      <c r="L318" s="38"/>
      <c r="M318" s="186"/>
      <c r="N318" s="71"/>
      <c r="O318" s="71"/>
      <c r="P318" s="71"/>
      <c r="Q318" s="71"/>
      <c r="R318" s="71"/>
      <c r="S318" s="71"/>
      <c r="T318" s="72"/>
      <c r="AT318" s="19" t="s">
        <v>174</v>
      </c>
      <c r="AU318" s="19" t="s">
        <v>147</v>
      </c>
    </row>
    <row r="319" s="11" customFormat="1" ht="20.88" customHeight="1">
      <c r="B319" s="157"/>
      <c r="D319" s="158" t="s">
        <v>72</v>
      </c>
      <c r="E319" s="168" t="s">
        <v>490</v>
      </c>
      <c r="F319" s="168" t="s">
        <v>491</v>
      </c>
      <c r="I319" s="160"/>
      <c r="J319" s="169">
        <f>BK319</f>
        <v>0</v>
      </c>
      <c r="L319" s="157"/>
      <c r="M319" s="162"/>
      <c r="N319" s="163"/>
      <c r="O319" s="163"/>
      <c r="P319" s="164">
        <f>SUM(P320:P337)</f>
        <v>0</v>
      </c>
      <c r="Q319" s="163"/>
      <c r="R319" s="164">
        <f>SUM(R320:R337)</f>
        <v>25.718</v>
      </c>
      <c r="S319" s="163"/>
      <c r="T319" s="165">
        <f>SUM(T320:T337)</f>
        <v>0</v>
      </c>
      <c r="AR319" s="158" t="s">
        <v>81</v>
      </c>
      <c r="AT319" s="166" t="s">
        <v>72</v>
      </c>
      <c r="AU319" s="166" t="s">
        <v>84</v>
      </c>
      <c r="AY319" s="158" t="s">
        <v>133</v>
      </c>
      <c r="BK319" s="167">
        <f>SUM(BK320:BK337)</f>
        <v>0</v>
      </c>
    </row>
    <row r="320" s="1" customFormat="1" ht="16.5" customHeight="1">
      <c r="B320" s="170"/>
      <c r="C320" s="171" t="s">
        <v>492</v>
      </c>
      <c r="D320" s="171" t="s">
        <v>136</v>
      </c>
      <c r="E320" s="172" t="s">
        <v>493</v>
      </c>
      <c r="F320" s="173" t="s">
        <v>494</v>
      </c>
      <c r="G320" s="174" t="s">
        <v>495</v>
      </c>
      <c r="H320" s="175">
        <v>7</v>
      </c>
      <c r="I320" s="176"/>
      <c r="J320" s="177">
        <f>ROUND(I320*H320,2)</f>
        <v>0</v>
      </c>
      <c r="K320" s="173" t="s">
        <v>3</v>
      </c>
      <c r="L320" s="38"/>
      <c r="M320" s="178" t="s">
        <v>3</v>
      </c>
      <c r="N320" s="179" t="s">
        <v>44</v>
      </c>
      <c r="O320" s="71"/>
      <c r="P320" s="180">
        <f>O320*H320</f>
        <v>0</v>
      </c>
      <c r="Q320" s="180">
        <v>3.5</v>
      </c>
      <c r="R320" s="180">
        <f>Q320*H320</f>
        <v>24.5</v>
      </c>
      <c r="S320" s="180">
        <v>0</v>
      </c>
      <c r="T320" s="181">
        <f>S320*H320</f>
        <v>0</v>
      </c>
      <c r="AR320" s="182" t="s">
        <v>139</v>
      </c>
      <c r="AT320" s="182" t="s">
        <v>136</v>
      </c>
      <c r="AU320" s="182" t="s">
        <v>147</v>
      </c>
      <c r="AY320" s="19" t="s">
        <v>133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9" t="s">
        <v>81</v>
      </c>
      <c r="BK320" s="183">
        <f>ROUND(I320*H320,2)</f>
        <v>0</v>
      </c>
      <c r="BL320" s="19" t="s">
        <v>139</v>
      </c>
      <c r="BM320" s="182" t="s">
        <v>496</v>
      </c>
    </row>
    <row r="321" s="1" customFormat="1">
      <c r="B321" s="38"/>
      <c r="D321" s="184" t="s">
        <v>141</v>
      </c>
      <c r="F321" s="185" t="s">
        <v>494</v>
      </c>
      <c r="I321" s="115"/>
      <c r="L321" s="38"/>
      <c r="M321" s="186"/>
      <c r="N321" s="71"/>
      <c r="O321" s="71"/>
      <c r="P321" s="71"/>
      <c r="Q321" s="71"/>
      <c r="R321" s="71"/>
      <c r="S321" s="71"/>
      <c r="T321" s="72"/>
      <c r="AT321" s="19" t="s">
        <v>141</v>
      </c>
      <c r="AU321" s="19" t="s">
        <v>147</v>
      </c>
    </row>
    <row r="322" s="14" customFormat="1">
      <c r="B322" s="204"/>
      <c r="D322" s="184" t="s">
        <v>176</v>
      </c>
      <c r="E322" s="205" t="s">
        <v>3</v>
      </c>
      <c r="F322" s="206" t="s">
        <v>497</v>
      </c>
      <c r="H322" s="205" t="s">
        <v>3</v>
      </c>
      <c r="I322" s="207"/>
      <c r="L322" s="204"/>
      <c r="M322" s="208"/>
      <c r="N322" s="209"/>
      <c r="O322" s="209"/>
      <c r="P322" s="209"/>
      <c r="Q322" s="209"/>
      <c r="R322" s="209"/>
      <c r="S322" s="209"/>
      <c r="T322" s="210"/>
      <c r="AT322" s="205" t="s">
        <v>176</v>
      </c>
      <c r="AU322" s="205" t="s">
        <v>147</v>
      </c>
      <c r="AV322" s="14" t="s">
        <v>81</v>
      </c>
      <c r="AW322" s="14" t="s">
        <v>34</v>
      </c>
      <c r="AX322" s="14" t="s">
        <v>73</v>
      </c>
      <c r="AY322" s="205" t="s">
        <v>133</v>
      </c>
    </row>
    <row r="323" s="14" customFormat="1">
      <c r="B323" s="204"/>
      <c r="D323" s="184" t="s">
        <v>176</v>
      </c>
      <c r="E323" s="205" t="s">
        <v>3</v>
      </c>
      <c r="F323" s="206" t="s">
        <v>498</v>
      </c>
      <c r="H323" s="205" t="s">
        <v>3</v>
      </c>
      <c r="I323" s="207"/>
      <c r="L323" s="204"/>
      <c r="M323" s="208"/>
      <c r="N323" s="209"/>
      <c r="O323" s="209"/>
      <c r="P323" s="209"/>
      <c r="Q323" s="209"/>
      <c r="R323" s="209"/>
      <c r="S323" s="209"/>
      <c r="T323" s="210"/>
      <c r="AT323" s="205" t="s">
        <v>176</v>
      </c>
      <c r="AU323" s="205" t="s">
        <v>147</v>
      </c>
      <c r="AV323" s="14" t="s">
        <v>81</v>
      </c>
      <c r="AW323" s="14" t="s">
        <v>34</v>
      </c>
      <c r="AX323" s="14" t="s">
        <v>73</v>
      </c>
      <c r="AY323" s="205" t="s">
        <v>133</v>
      </c>
    </row>
    <row r="324" s="14" customFormat="1">
      <c r="B324" s="204"/>
      <c r="D324" s="184" t="s">
        <v>176</v>
      </c>
      <c r="E324" s="205" t="s">
        <v>3</v>
      </c>
      <c r="F324" s="206" t="s">
        <v>499</v>
      </c>
      <c r="H324" s="205" t="s">
        <v>3</v>
      </c>
      <c r="I324" s="207"/>
      <c r="L324" s="204"/>
      <c r="M324" s="208"/>
      <c r="N324" s="209"/>
      <c r="O324" s="209"/>
      <c r="P324" s="209"/>
      <c r="Q324" s="209"/>
      <c r="R324" s="209"/>
      <c r="S324" s="209"/>
      <c r="T324" s="210"/>
      <c r="AT324" s="205" t="s">
        <v>176</v>
      </c>
      <c r="AU324" s="205" t="s">
        <v>147</v>
      </c>
      <c r="AV324" s="14" t="s">
        <v>81</v>
      </c>
      <c r="AW324" s="14" t="s">
        <v>34</v>
      </c>
      <c r="AX324" s="14" t="s">
        <v>73</v>
      </c>
      <c r="AY324" s="205" t="s">
        <v>133</v>
      </c>
    </row>
    <row r="325" s="14" customFormat="1">
      <c r="B325" s="204"/>
      <c r="D325" s="184" t="s">
        <v>176</v>
      </c>
      <c r="E325" s="205" t="s">
        <v>3</v>
      </c>
      <c r="F325" s="206" t="s">
        <v>500</v>
      </c>
      <c r="H325" s="205" t="s">
        <v>3</v>
      </c>
      <c r="I325" s="207"/>
      <c r="L325" s="204"/>
      <c r="M325" s="208"/>
      <c r="N325" s="209"/>
      <c r="O325" s="209"/>
      <c r="P325" s="209"/>
      <c r="Q325" s="209"/>
      <c r="R325" s="209"/>
      <c r="S325" s="209"/>
      <c r="T325" s="210"/>
      <c r="AT325" s="205" t="s">
        <v>176</v>
      </c>
      <c r="AU325" s="205" t="s">
        <v>147</v>
      </c>
      <c r="AV325" s="14" t="s">
        <v>81</v>
      </c>
      <c r="AW325" s="14" t="s">
        <v>34</v>
      </c>
      <c r="AX325" s="14" t="s">
        <v>73</v>
      </c>
      <c r="AY325" s="205" t="s">
        <v>133</v>
      </c>
    </row>
    <row r="326" s="14" customFormat="1">
      <c r="B326" s="204"/>
      <c r="D326" s="184" t="s">
        <v>176</v>
      </c>
      <c r="E326" s="205" t="s">
        <v>3</v>
      </c>
      <c r="F326" s="206" t="s">
        <v>501</v>
      </c>
      <c r="H326" s="205" t="s">
        <v>3</v>
      </c>
      <c r="I326" s="207"/>
      <c r="L326" s="204"/>
      <c r="M326" s="208"/>
      <c r="N326" s="209"/>
      <c r="O326" s="209"/>
      <c r="P326" s="209"/>
      <c r="Q326" s="209"/>
      <c r="R326" s="209"/>
      <c r="S326" s="209"/>
      <c r="T326" s="210"/>
      <c r="AT326" s="205" t="s">
        <v>176</v>
      </c>
      <c r="AU326" s="205" t="s">
        <v>147</v>
      </c>
      <c r="AV326" s="14" t="s">
        <v>81</v>
      </c>
      <c r="AW326" s="14" t="s">
        <v>34</v>
      </c>
      <c r="AX326" s="14" t="s">
        <v>73</v>
      </c>
      <c r="AY326" s="205" t="s">
        <v>133</v>
      </c>
    </row>
    <row r="327" s="14" customFormat="1">
      <c r="B327" s="204"/>
      <c r="D327" s="184" t="s">
        <v>176</v>
      </c>
      <c r="E327" s="205" t="s">
        <v>3</v>
      </c>
      <c r="F327" s="206" t="s">
        <v>502</v>
      </c>
      <c r="H327" s="205" t="s">
        <v>3</v>
      </c>
      <c r="I327" s="207"/>
      <c r="L327" s="204"/>
      <c r="M327" s="208"/>
      <c r="N327" s="209"/>
      <c r="O327" s="209"/>
      <c r="P327" s="209"/>
      <c r="Q327" s="209"/>
      <c r="R327" s="209"/>
      <c r="S327" s="209"/>
      <c r="T327" s="210"/>
      <c r="AT327" s="205" t="s">
        <v>176</v>
      </c>
      <c r="AU327" s="205" t="s">
        <v>147</v>
      </c>
      <c r="AV327" s="14" t="s">
        <v>81</v>
      </c>
      <c r="AW327" s="14" t="s">
        <v>34</v>
      </c>
      <c r="AX327" s="14" t="s">
        <v>73</v>
      </c>
      <c r="AY327" s="205" t="s">
        <v>133</v>
      </c>
    </row>
    <row r="328" s="14" customFormat="1">
      <c r="B328" s="204"/>
      <c r="D328" s="184" t="s">
        <v>176</v>
      </c>
      <c r="E328" s="205" t="s">
        <v>3</v>
      </c>
      <c r="F328" s="206" t="s">
        <v>503</v>
      </c>
      <c r="H328" s="205" t="s">
        <v>3</v>
      </c>
      <c r="I328" s="207"/>
      <c r="L328" s="204"/>
      <c r="M328" s="208"/>
      <c r="N328" s="209"/>
      <c r="O328" s="209"/>
      <c r="P328" s="209"/>
      <c r="Q328" s="209"/>
      <c r="R328" s="209"/>
      <c r="S328" s="209"/>
      <c r="T328" s="210"/>
      <c r="AT328" s="205" t="s">
        <v>176</v>
      </c>
      <c r="AU328" s="205" t="s">
        <v>147</v>
      </c>
      <c r="AV328" s="14" t="s">
        <v>81</v>
      </c>
      <c r="AW328" s="14" t="s">
        <v>34</v>
      </c>
      <c r="AX328" s="14" t="s">
        <v>73</v>
      </c>
      <c r="AY328" s="205" t="s">
        <v>133</v>
      </c>
    </row>
    <row r="329" s="14" customFormat="1">
      <c r="B329" s="204"/>
      <c r="D329" s="184" t="s">
        <v>176</v>
      </c>
      <c r="E329" s="205" t="s">
        <v>3</v>
      </c>
      <c r="F329" s="206" t="s">
        <v>504</v>
      </c>
      <c r="H329" s="205" t="s">
        <v>3</v>
      </c>
      <c r="I329" s="207"/>
      <c r="L329" s="204"/>
      <c r="M329" s="208"/>
      <c r="N329" s="209"/>
      <c r="O329" s="209"/>
      <c r="P329" s="209"/>
      <c r="Q329" s="209"/>
      <c r="R329" s="209"/>
      <c r="S329" s="209"/>
      <c r="T329" s="210"/>
      <c r="AT329" s="205" t="s">
        <v>176</v>
      </c>
      <c r="AU329" s="205" t="s">
        <v>147</v>
      </c>
      <c r="AV329" s="14" t="s">
        <v>81</v>
      </c>
      <c r="AW329" s="14" t="s">
        <v>34</v>
      </c>
      <c r="AX329" s="14" t="s">
        <v>73</v>
      </c>
      <c r="AY329" s="205" t="s">
        <v>133</v>
      </c>
    </row>
    <row r="330" s="14" customFormat="1">
      <c r="B330" s="204"/>
      <c r="D330" s="184" t="s">
        <v>176</v>
      </c>
      <c r="E330" s="205" t="s">
        <v>3</v>
      </c>
      <c r="F330" s="206" t="s">
        <v>505</v>
      </c>
      <c r="H330" s="205" t="s">
        <v>3</v>
      </c>
      <c r="I330" s="207"/>
      <c r="L330" s="204"/>
      <c r="M330" s="208"/>
      <c r="N330" s="209"/>
      <c r="O330" s="209"/>
      <c r="P330" s="209"/>
      <c r="Q330" s="209"/>
      <c r="R330" s="209"/>
      <c r="S330" s="209"/>
      <c r="T330" s="210"/>
      <c r="AT330" s="205" t="s">
        <v>176</v>
      </c>
      <c r="AU330" s="205" t="s">
        <v>147</v>
      </c>
      <c r="AV330" s="14" t="s">
        <v>81</v>
      </c>
      <c r="AW330" s="14" t="s">
        <v>34</v>
      </c>
      <c r="AX330" s="14" t="s">
        <v>73</v>
      </c>
      <c r="AY330" s="205" t="s">
        <v>133</v>
      </c>
    </row>
    <row r="331" s="14" customFormat="1">
      <c r="B331" s="204"/>
      <c r="D331" s="184" t="s">
        <v>176</v>
      </c>
      <c r="E331" s="205" t="s">
        <v>3</v>
      </c>
      <c r="F331" s="206" t="s">
        <v>506</v>
      </c>
      <c r="H331" s="205" t="s">
        <v>3</v>
      </c>
      <c r="I331" s="207"/>
      <c r="L331" s="204"/>
      <c r="M331" s="208"/>
      <c r="N331" s="209"/>
      <c r="O331" s="209"/>
      <c r="P331" s="209"/>
      <c r="Q331" s="209"/>
      <c r="R331" s="209"/>
      <c r="S331" s="209"/>
      <c r="T331" s="210"/>
      <c r="AT331" s="205" t="s">
        <v>176</v>
      </c>
      <c r="AU331" s="205" t="s">
        <v>147</v>
      </c>
      <c r="AV331" s="14" t="s">
        <v>81</v>
      </c>
      <c r="AW331" s="14" t="s">
        <v>34</v>
      </c>
      <c r="AX331" s="14" t="s">
        <v>73</v>
      </c>
      <c r="AY331" s="205" t="s">
        <v>133</v>
      </c>
    </row>
    <row r="332" s="14" customFormat="1">
      <c r="B332" s="204"/>
      <c r="D332" s="184" t="s">
        <v>176</v>
      </c>
      <c r="E332" s="205" t="s">
        <v>3</v>
      </c>
      <c r="F332" s="206" t="s">
        <v>507</v>
      </c>
      <c r="H332" s="205" t="s">
        <v>3</v>
      </c>
      <c r="I332" s="207"/>
      <c r="L332" s="204"/>
      <c r="M332" s="208"/>
      <c r="N332" s="209"/>
      <c r="O332" s="209"/>
      <c r="P332" s="209"/>
      <c r="Q332" s="209"/>
      <c r="R332" s="209"/>
      <c r="S332" s="209"/>
      <c r="T332" s="210"/>
      <c r="AT332" s="205" t="s">
        <v>176</v>
      </c>
      <c r="AU332" s="205" t="s">
        <v>147</v>
      </c>
      <c r="AV332" s="14" t="s">
        <v>81</v>
      </c>
      <c r="AW332" s="14" t="s">
        <v>34</v>
      </c>
      <c r="AX332" s="14" t="s">
        <v>73</v>
      </c>
      <c r="AY332" s="205" t="s">
        <v>133</v>
      </c>
    </row>
    <row r="333" s="14" customFormat="1">
      <c r="B333" s="204"/>
      <c r="D333" s="184" t="s">
        <v>176</v>
      </c>
      <c r="E333" s="205" t="s">
        <v>3</v>
      </c>
      <c r="F333" s="206" t="s">
        <v>508</v>
      </c>
      <c r="H333" s="205" t="s">
        <v>3</v>
      </c>
      <c r="I333" s="207"/>
      <c r="L333" s="204"/>
      <c r="M333" s="208"/>
      <c r="N333" s="209"/>
      <c r="O333" s="209"/>
      <c r="P333" s="209"/>
      <c r="Q333" s="209"/>
      <c r="R333" s="209"/>
      <c r="S333" s="209"/>
      <c r="T333" s="210"/>
      <c r="AT333" s="205" t="s">
        <v>176</v>
      </c>
      <c r="AU333" s="205" t="s">
        <v>147</v>
      </c>
      <c r="AV333" s="14" t="s">
        <v>81</v>
      </c>
      <c r="AW333" s="14" t="s">
        <v>34</v>
      </c>
      <c r="AX333" s="14" t="s">
        <v>73</v>
      </c>
      <c r="AY333" s="205" t="s">
        <v>133</v>
      </c>
    </row>
    <row r="334" s="14" customFormat="1">
      <c r="B334" s="204"/>
      <c r="D334" s="184" t="s">
        <v>176</v>
      </c>
      <c r="E334" s="205" t="s">
        <v>3</v>
      </c>
      <c r="F334" s="206" t="s">
        <v>509</v>
      </c>
      <c r="H334" s="205" t="s">
        <v>3</v>
      </c>
      <c r="I334" s="207"/>
      <c r="L334" s="204"/>
      <c r="M334" s="208"/>
      <c r="N334" s="209"/>
      <c r="O334" s="209"/>
      <c r="P334" s="209"/>
      <c r="Q334" s="209"/>
      <c r="R334" s="209"/>
      <c r="S334" s="209"/>
      <c r="T334" s="210"/>
      <c r="AT334" s="205" t="s">
        <v>176</v>
      </c>
      <c r="AU334" s="205" t="s">
        <v>147</v>
      </c>
      <c r="AV334" s="14" t="s">
        <v>81</v>
      </c>
      <c r="AW334" s="14" t="s">
        <v>34</v>
      </c>
      <c r="AX334" s="14" t="s">
        <v>73</v>
      </c>
      <c r="AY334" s="205" t="s">
        <v>133</v>
      </c>
    </row>
    <row r="335" s="12" customFormat="1">
      <c r="B335" s="188"/>
      <c r="D335" s="184" t="s">
        <v>176</v>
      </c>
      <c r="E335" s="189" t="s">
        <v>3</v>
      </c>
      <c r="F335" s="190" t="s">
        <v>167</v>
      </c>
      <c r="H335" s="191">
        <v>7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176</v>
      </c>
      <c r="AU335" s="189" t="s">
        <v>147</v>
      </c>
      <c r="AV335" s="12" t="s">
        <v>84</v>
      </c>
      <c r="AW335" s="12" t="s">
        <v>34</v>
      </c>
      <c r="AX335" s="12" t="s">
        <v>81</v>
      </c>
      <c r="AY335" s="189" t="s">
        <v>133</v>
      </c>
    </row>
    <row r="336" s="1" customFormat="1" ht="16.5" customHeight="1">
      <c r="B336" s="170"/>
      <c r="C336" s="219" t="s">
        <v>510</v>
      </c>
      <c r="D336" s="219" t="s">
        <v>383</v>
      </c>
      <c r="E336" s="220" t="s">
        <v>511</v>
      </c>
      <c r="F336" s="221" t="s">
        <v>512</v>
      </c>
      <c r="G336" s="222" t="s">
        <v>495</v>
      </c>
      <c r="H336" s="223">
        <v>7</v>
      </c>
      <c r="I336" s="224"/>
      <c r="J336" s="225">
        <f>ROUND(I336*H336,2)</f>
        <v>0</v>
      </c>
      <c r="K336" s="221" t="s">
        <v>3</v>
      </c>
      <c r="L336" s="226"/>
      <c r="M336" s="227" t="s">
        <v>3</v>
      </c>
      <c r="N336" s="228" t="s">
        <v>44</v>
      </c>
      <c r="O336" s="71"/>
      <c r="P336" s="180">
        <f>O336*H336</f>
        <v>0</v>
      </c>
      <c r="Q336" s="180">
        <v>0.17399999999999999</v>
      </c>
      <c r="R336" s="180">
        <f>Q336*H336</f>
        <v>1.218</v>
      </c>
      <c r="S336" s="180">
        <v>0</v>
      </c>
      <c r="T336" s="181">
        <f>S336*H336</f>
        <v>0</v>
      </c>
      <c r="AR336" s="182" t="s">
        <v>178</v>
      </c>
      <c r="AT336" s="182" t="s">
        <v>383</v>
      </c>
      <c r="AU336" s="182" t="s">
        <v>147</v>
      </c>
      <c r="AY336" s="19" t="s">
        <v>133</v>
      </c>
      <c r="BE336" s="183">
        <f>IF(N336="základní",J336,0)</f>
        <v>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19" t="s">
        <v>81</v>
      </c>
      <c r="BK336" s="183">
        <f>ROUND(I336*H336,2)</f>
        <v>0</v>
      </c>
      <c r="BL336" s="19" t="s">
        <v>139</v>
      </c>
      <c r="BM336" s="182" t="s">
        <v>513</v>
      </c>
    </row>
    <row r="337" s="1" customFormat="1">
      <c r="B337" s="38"/>
      <c r="D337" s="184" t="s">
        <v>477</v>
      </c>
      <c r="F337" s="187" t="s">
        <v>514</v>
      </c>
      <c r="I337" s="115"/>
      <c r="L337" s="38"/>
      <c r="M337" s="186"/>
      <c r="N337" s="71"/>
      <c r="O337" s="71"/>
      <c r="P337" s="71"/>
      <c r="Q337" s="71"/>
      <c r="R337" s="71"/>
      <c r="S337" s="71"/>
      <c r="T337" s="72"/>
      <c r="AT337" s="19" t="s">
        <v>477</v>
      </c>
      <c r="AU337" s="19" t="s">
        <v>147</v>
      </c>
    </row>
    <row r="338" s="11" customFormat="1" ht="20.88" customHeight="1">
      <c r="B338" s="157"/>
      <c r="D338" s="158" t="s">
        <v>72</v>
      </c>
      <c r="E338" s="168" t="s">
        <v>515</v>
      </c>
      <c r="F338" s="168" t="s">
        <v>516</v>
      </c>
      <c r="I338" s="160"/>
      <c r="J338" s="169">
        <f>BK338</f>
        <v>0</v>
      </c>
      <c r="L338" s="157"/>
      <c r="M338" s="162"/>
      <c r="N338" s="163"/>
      <c r="O338" s="163"/>
      <c r="P338" s="164">
        <f>SUM(P339:P348)</f>
        <v>0</v>
      </c>
      <c r="Q338" s="163"/>
      <c r="R338" s="164">
        <f>SUM(R339:R348)</f>
        <v>0.73999999999999999</v>
      </c>
      <c r="S338" s="163"/>
      <c r="T338" s="165">
        <f>SUM(T339:T348)</f>
        <v>0</v>
      </c>
      <c r="AR338" s="158" t="s">
        <v>81</v>
      </c>
      <c r="AT338" s="166" t="s">
        <v>72</v>
      </c>
      <c r="AU338" s="166" t="s">
        <v>84</v>
      </c>
      <c r="AY338" s="158" t="s">
        <v>133</v>
      </c>
      <c r="BK338" s="167">
        <f>SUM(BK339:BK348)</f>
        <v>0</v>
      </c>
    </row>
    <row r="339" s="1" customFormat="1" ht="16.5" customHeight="1">
      <c r="B339" s="170"/>
      <c r="C339" s="219" t="s">
        <v>517</v>
      </c>
      <c r="D339" s="219" t="s">
        <v>383</v>
      </c>
      <c r="E339" s="220" t="s">
        <v>518</v>
      </c>
      <c r="F339" s="221" t="s">
        <v>519</v>
      </c>
      <c r="G339" s="222" t="s">
        <v>410</v>
      </c>
      <c r="H339" s="223">
        <v>6</v>
      </c>
      <c r="I339" s="224"/>
      <c r="J339" s="225">
        <f>ROUND(I339*H339,2)</f>
        <v>0</v>
      </c>
      <c r="K339" s="221" t="s">
        <v>171</v>
      </c>
      <c r="L339" s="226"/>
      <c r="M339" s="227" t="s">
        <v>3</v>
      </c>
      <c r="N339" s="228" t="s">
        <v>44</v>
      </c>
      <c r="O339" s="71"/>
      <c r="P339" s="180">
        <f>O339*H339</f>
        <v>0</v>
      </c>
      <c r="Q339" s="180">
        <v>0.041000000000000002</v>
      </c>
      <c r="R339" s="180">
        <f>Q339*H339</f>
        <v>0.246</v>
      </c>
      <c r="S339" s="180">
        <v>0</v>
      </c>
      <c r="T339" s="181">
        <f>S339*H339</f>
        <v>0</v>
      </c>
      <c r="AR339" s="182" t="s">
        <v>178</v>
      </c>
      <c r="AT339" s="182" t="s">
        <v>383</v>
      </c>
      <c r="AU339" s="182" t="s">
        <v>147</v>
      </c>
      <c r="AY339" s="19" t="s">
        <v>133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9" t="s">
        <v>81</v>
      </c>
      <c r="BK339" s="183">
        <f>ROUND(I339*H339,2)</f>
        <v>0</v>
      </c>
      <c r="BL339" s="19" t="s">
        <v>139</v>
      </c>
      <c r="BM339" s="182" t="s">
        <v>520</v>
      </c>
    </row>
    <row r="340" s="1" customFormat="1">
      <c r="B340" s="38"/>
      <c r="D340" s="184" t="s">
        <v>141</v>
      </c>
      <c r="F340" s="185" t="s">
        <v>519</v>
      </c>
      <c r="I340" s="115"/>
      <c r="L340" s="38"/>
      <c r="M340" s="186"/>
      <c r="N340" s="71"/>
      <c r="O340" s="71"/>
      <c r="P340" s="71"/>
      <c r="Q340" s="71"/>
      <c r="R340" s="71"/>
      <c r="S340" s="71"/>
      <c r="T340" s="72"/>
      <c r="AT340" s="19" t="s">
        <v>141</v>
      </c>
      <c r="AU340" s="19" t="s">
        <v>147</v>
      </c>
    </row>
    <row r="341" s="1" customFormat="1" ht="16.5" customHeight="1">
      <c r="B341" s="170"/>
      <c r="C341" s="219" t="s">
        <v>521</v>
      </c>
      <c r="D341" s="219" t="s">
        <v>383</v>
      </c>
      <c r="E341" s="220" t="s">
        <v>522</v>
      </c>
      <c r="F341" s="221" t="s">
        <v>523</v>
      </c>
      <c r="G341" s="222" t="s">
        <v>410</v>
      </c>
      <c r="H341" s="223">
        <v>6</v>
      </c>
      <c r="I341" s="224"/>
      <c r="J341" s="225">
        <f>ROUND(I341*H341,2)</f>
        <v>0</v>
      </c>
      <c r="K341" s="221" t="s">
        <v>171</v>
      </c>
      <c r="L341" s="226"/>
      <c r="M341" s="227" t="s">
        <v>3</v>
      </c>
      <c r="N341" s="228" t="s">
        <v>44</v>
      </c>
      <c r="O341" s="71"/>
      <c r="P341" s="180">
        <f>O341*H341</f>
        <v>0</v>
      </c>
      <c r="Q341" s="180">
        <v>0.034000000000000002</v>
      </c>
      <c r="R341" s="180">
        <f>Q341*H341</f>
        <v>0.20400000000000002</v>
      </c>
      <c r="S341" s="180">
        <v>0</v>
      </c>
      <c r="T341" s="181">
        <f>S341*H341</f>
        <v>0</v>
      </c>
      <c r="AR341" s="182" t="s">
        <v>178</v>
      </c>
      <c r="AT341" s="182" t="s">
        <v>383</v>
      </c>
      <c r="AU341" s="182" t="s">
        <v>147</v>
      </c>
      <c r="AY341" s="19" t="s">
        <v>133</v>
      </c>
      <c r="BE341" s="183">
        <f>IF(N341="základní",J341,0)</f>
        <v>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9" t="s">
        <v>81</v>
      </c>
      <c r="BK341" s="183">
        <f>ROUND(I341*H341,2)</f>
        <v>0</v>
      </c>
      <c r="BL341" s="19" t="s">
        <v>139</v>
      </c>
      <c r="BM341" s="182" t="s">
        <v>524</v>
      </c>
    </row>
    <row r="342" s="1" customFormat="1">
      <c r="B342" s="38"/>
      <c r="D342" s="184" t="s">
        <v>141</v>
      </c>
      <c r="F342" s="185" t="s">
        <v>523</v>
      </c>
      <c r="I342" s="115"/>
      <c r="L342" s="38"/>
      <c r="M342" s="186"/>
      <c r="N342" s="71"/>
      <c r="O342" s="71"/>
      <c r="P342" s="71"/>
      <c r="Q342" s="71"/>
      <c r="R342" s="71"/>
      <c r="S342" s="71"/>
      <c r="T342" s="72"/>
      <c r="AT342" s="19" t="s">
        <v>141</v>
      </c>
      <c r="AU342" s="19" t="s">
        <v>147</v>
      </c>
    </row>
    <row r="343" s="1" customFormat="1" ht="16.5" customHeight="1">
      <c r="B343" s="170"/>
      <c r="C343" s="219" t="s">
        <v>525</v>
      </c>
      <c r="D343" s="219" t="s">
        <v>383</v>
      </c>
      <c r="E343" s="220" t="s">
        <v>526</v>
      </c>
      <c r="F343" s="221" t="s">
        <v>527</v>
      </c>
      <c r="G343" s="222" t="s">
        <v>410</v>
      </c>
      <c r="H343" s="223">
        <v>1</v>
      </c>
      <c r="I343" s="224"/>
      <c r="J343" s="225">
        <f>ROUND(I343*H343,2)</f>
        <v>0</v>
      </c>
      <c r="K343" s="221" t="s">
        <v>171</v>
      </c>
      <c r="L343" s="226"/>
      <c r="M343" s="227" t="s">
        <v>3</v>
      </c>
      <c r="N343" s="228" t="s">
        <v>44</v>
      </c>
      <c r="O343" s="71"/>
      <c r="P343" s="180">
        <f>O343*H343</f>
        <v>0</v>
      </c>
      <c r="Q343" s="180">
        <v>0.042000000000000003</v>
      </c>
      <c r="R343" s="180">
        <f>Q343*H343</f>
        <v>0.042000000000000003</v>
      </c>
      <c r="S343" s="180">
        <v>0</v>
      </c>
      <c r="T343" s="181">
        <f>S343*H343</f>
        <v>0</v>
      </c>
      <c r="AR343" s="182" t="s">
        <v>178</v>
      </c>
      <c r="AT343" s="182" t="s">
        <v>383</v>
      </c>
      <c r="AU343" s="182" t="s">
        <v>147</v>
      </c>
      <c r="AY343" s="19" t="s">
        <v>133</v>
      </c>
      <c r="BE343" s="183">
        <f>IF(N343="základní",J343,0)</f>
        <v>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19" t="s">
        <v>81</v>
      </c>
      <c r="BK343" s="183">
        <f>ROUND(I343*H343,2)</f>
        <v>0</v>
      </c>
      <c r="BL343" s="19" t="s">
        <v>139</v>
      </c>
      <c r="BM343" s="182" t="s">
        <v>528</v>
      </c>
    </row>
    <row r="344" s="1" customFormat="1">
      <c r="B344" s="38"/>
      <c r="D344" s="184" t="s">
        <v>141</v>
      </c>
      <c r="F344" s="185" t="s">
        <v>527</v>
      </c>
      <c r="I344" s="115"/>
      <c r="L344" s="38"/>
      <c r="M344" s="186"/>
      <c r="N344" s="71"/>
      <c r="O344" s="71"/>
      <c r="P344" s="71"/>
      <c r="Q344" s="71"/>
      <c r="R344" s="71"/>
      <c r="S344" s="71"/>
      <c r="T344" s="72"/>
      <c r="AT344" s="19" t="s">
        <v>141</v>
      </c>
      <c r="AU344" s="19" t="s">
        <v>147</v>
      </c>
    </row>
    <row r="345" s="1" customFormat="1" ht="16.5" customHeight="1">
      <c r="B345" s="170"/>
      <c r="C345" s="219" t="s">
        <v>529</v>
      </c>
      <c r="D345" s="219" t="s">
        <v>383</v>
      </c>
      <c r="E345" s="220" t="s">
        <v>530</v>
      </c>
      <c r="F345" s="221" t="s">
        <v>531</v>
      </c>
      <c r="G345" s="222" t="s">
        <v>410</v>
      </c>
      <c r="H345" s="223">
        <v>5</v>
      </c>
      <c r="I345" s="224"/>
      <c r="J345" s="225">
        <f>ROUND(I345*H345,2)</f>
        <v>0</v>
      </c>
      <c r="K345" s="221" t="s">
        <v>171</v>
      </c>
      <c r="L345" s="226"/>
      <c r="M345" s="227" t="s">
        <v>3</v>
      </c>
      <c r="N345" s="228" t="s">
        <v>44</v>
      </c>
      <c r="O345" s="71"/>
      <c r="P345" s="180">
        <f>O345*H345</f>
        <v>0</v>
      </c>
      <c r="Q345" s="180">
        <v>0.048000000000000001</v>
      </c>
      <c r="R345" s="180">
        <f>Q345*H345</f>
        <v>0.23999999999999999</v>
      </c>
      <c r="S345" s="180">
        <v>0</v>
      </c>
      <c r="T345" s="181">
        <f>S345*H345</f>
        <v>0</v>
      </c>
      <c r="AR345" s="182" t="s">
        <v>178</v>
      </c>
      <c r="AT345" s="182" t="s">
        <v>383</v>
      </c>
      <c r="AU345" s="182" t="s">
        <v>147</v>
      </c>
      <c r="AY345" s="19" t="s">
        <v>133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9" t="s">
        <v>81</v>
      </c>
      <c r="BK345" s="183">
        <f>ROUND(I345*H345,2)</f>
        <v>0</v>
      </c>
      <c r="BL345" s="19" t="s">
        <v>139</v>
      </c>
      <c r="BM345" s="182" t="s">
        <v>532</v>
      </c>
    </row>
    <row r="346" s="1" customFormat="1">
      <c r="B346" s="38"/>
      <c r="D346" s="184" t="s">
        <v>141</v>
      </c>
      <c r="F346" s="185" t="s">
        <v>531</v>
      </c>
      <c r="I346" s="115"/>
      <c r="L346" s="38"/>
      <c r="M346" s="186"/>
      <c r="N346" s="71"/>
      <c r="O346" s="71"/>
      <c r="P346" s="71"/>
      <c r="Q346" s="71"/>
      <c r="R346" s="71"/>
      <c r="S346" s="71"/>
      <c r="T346" s="72"/>
      <c r="AT346" s="19" t="s">
        <v>141</v>
      </c>
      <c r="AU346" s="19" t="s">
        <v>147</v>
      </c>
    </row>
    <row r="347" s="1" customFormat="1" ht="16.5" customHeight="1">
      <c r="B347" s="170"/>
      <c r="C347" s="219" t="s">
        <v>533</v>
      </c>
      <c r="D347" s="219" t="s">
        <v>383</v>
      </c>
      <c r="E347" s="220" t="s">
        <v>534</v>
      </c>
      <c r="F347" s="221" t="s">
        <v>535</v>
      </c>
      <c r="G347" s="222" t="s">
        <v>410</v>
      </c>
      <c r="H347" s="223">
        <v>2</v>
      </c>
      <c r="I347" s="224"/>
      <c r="J347" s="225">
        <f>ROUND(I347*H347,2)</f>
        <v>0</v>
      </c>
      <c r="K347" s="221" t="s">
        <v>171</v>
      </c>
      <c r="L347" s="226"/>
      <c r="M347" s="227" t="s">
        <v>3</v>
      </c>
      <c r="N347" s="228" t="s">
        <v>44</v>
      </c>
      <c r="O347" s="71"/>
      <c r="P347" s="180">
        <f>O347*H347</f>
        <v>0</v>
      </c>
      <c r="Q347" s="180">
        <v>0.0040000000000000001</v>
      </c>
      <c r="R347" s="180">
        <f>Q347*H347</f>
        <v>0.0080000000000000002</v>
      </c>
      <c r="S347" s="180">
        <v>0</v>
      </c>
      <c r="T347" s="181">
        <f>S347*H347</f>
        <v>0</v>
      </c>
      <c r="AR347" s="182" t="s">
        <v>178</v>
      </c>
      <c r="AT347" s="182" t="s">
        <v>383</v>
      </c>
      <c r="AU347" s="182" t="s">
        <v>147</v>
      </c>
      <c r="AY347" s="19" t="s">
        <v>133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9" t="s">
        <v>81</v>
      </c>
      <c r="BK347" s="183">
        <f>ROUND(I347*H347,2)</f>
        <v>0</v>
      </c>
      <c r="BL347" s="19" t="s">
        <v>139</v>
      </c>
      <c r="BM347" s="182" t="s">
        <v>536</v>
      </c>
    </row>
    <row r="348" s="1" customFormat="1">
      <c r="B348" s="38"/>
      <c r="D348" s="184" t="s">
        <v>141</v>
      </c>
      <c r="F348" s="185" t="s">
        <v>535</v>
      </c>
      <c r="I348" s="115"/>
      <c r="L348" s="38"/>
      <c r="M348" s="186"/>
      <c r="N348" s="71"/>
      <c r="O348" s="71"/>
      <c r="P348" s="71"/>
      <c r="Q348" s="71"/>
      <c r="R348" s="71"/>
      <c r="S348" s="71"/>
      <c r="T348" s="72"/>
      <c r="AT348" s="19" t="s">
        <v>141</v>
      </c>
      <c r="AU348" s="19" t="s">
        <v>147</v>
      </c>
    </row>
    <row r="349" s="11" customFormat="1" ht="20.88" customHeight="1">
      <c r="B349" s="157"/>
      <c r="D349" s="158" t="s">
        <v>72</v>
      </c>
      <c r="E349" s="168" t="s">
        <v>537</v>
      </c>
      <c r="F349" s="168" t="s">
        <v>538</v>
      </c>
      <c r="I349" s="160"/>
      <c r="J349" s="169">
        <f>BK349</f>
        <v>0</v>
      </c>
      <c r="L349" s="157"/>
      <c r="M349" s="162"/>
      <c r="N349" s="163"/>
      <c r="O349" s="163"/>
      <c r="P349" s="164">
        <f>SUM(P350:P354)</f>
        <v>0</v>
      </c>
      <c r="Q349" s="163"/>
      <c r="R349" s="164">
        <f>SUM(R350:R354)</f>
        <v>7.7432000000000007</v>
      </c>
      <c r="S349" s="163"/>
      <c r="T349" s="165">
        <f>SUM(T350:T354)</f>
        <v>0</v>
      </c>
      <c r="AR349" s="158" t="s">
        <v>81</v>
      </c>
      <c r="AT349" s="166" t="s">
        <v>72</v>
      </c>
      <c r="AU349" s="166" t="s">
        <v>84</v>
      </c>
      <c r="AY349" s="158" t="s">
        <v>133</v>
      </c>
      <c r="BK349" s="167">
        <f>SUM(BK350:BK354)</f>
        <v>0</v>
      </c>
    </row>
    <row r="350" s="1" customFormat="1" ht="24" customHeight="1">
      <c r="B350" s="170"/>
      <c r="C350" s="219" t="s">
        <v>539</v>
      </c>
      <c r="D350" s="219" t="s">
        <v>383</v>
      </c>
      <c r="E350" s="220" t="s">
        <v>540</v>
      </c>
      <c r="F350" s="221" t="s">
        <v>541</v>
      </c>
      <c r="G350" s="222" t="s">
        <v>189</v>
      </c>
      <c r="H350" s="223">
        <v>2.1000000000000001</v>
      </c>
      <c r="I350" s="224"/>
      <c r="J350" s="225">
        <f>ROUND(I350*H350,2)</f>
        <v>0</v>
      </c>
      <c r="K350" s="221" t="s">
        <v>3</v>
      </c>
      <c r="L350" s="226"/>
      <c r="M350" s="227" t="s">
        <v>3</v>
      </c>
      <c r="N350" s="228" t="s">
        <v>44</v>
      </c>
      <c r="O350" s="71"/>
      <c r="P350" s="180">
        <f>O350*H350</f>
        <v>0</v>
      </c>
      <c r="Q350" s="180">
        <v>0.0050000000000000001</v>
      </c>
      <c r="R350" s="180">
        <f>Q350*H350</f>
        <v>0.010500000000000001</v>
      </c>
      <c r="S350" s="180">
        <v>0</v>
      </c>
      <c r="T350" s="181">
        <f>S350*H350</f>
        <v>0</v>
      </c>
      <c r="AR350" s="182" t="s">
        <v>178</v>
      </c>
      <c r="AT350" s="182" t="s">
        <v>383</v>
      </c>
      <c r="AU350" s="182" t="s">
        <v>147</v>
      </c>
      <c r="AY350" s="19" t="s">
        <v>133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9" t="s">
        <v>81</v>
      </c>
      <c r="BK350" s="183">
        <f>ROUND(I350*H350,2)</f>
        <v>0</v>
      </c>
      <c r="BL350" s="19" t="s">
        <v>139</v>
      </c>
      <c r="BM350" s="182" t="s">
        <v>542</v>
      </c>
    </row>
    <row r="351" s="1" customFormat="1">
      <c r="B351" s="38"/>
      <c r="D351" s="184" t="s">
        <v>141</v>
      </c>
      <c r="F351" s="185" t="s">
        <v>541</v>
      </c>
      <c r="I351" s="115"/>
      <c r="L351" s="38"/>
      <c r="M351" s="186"/>
      <c r="N351" s="71"/>
      <c r="O351" s="71"/>
      <c r="P351" s="71"/>
      <c r="Q351" s="71"/>
      <c r="R351" s="71"/>
      <c r="S351" s="71"/>
      <c r="T351" s="72"/>
      <c r="AT351" s="19" t="s">
        <v>141</v>
      </c>
      <c r="AU351" s="19" t="s">
        <v>147</v>
      </c>
    </row>
    <row r="352" s="1" customFormat="1">
      <c r="B352" s="38"/>
      <c r="D352" s="184" t="s">
        <v>477</v>
      </c>
      <c r="F352" s="187" t="s">
        <v>543</v>
      </c>
      <c r="I352" s="115"/>
      <c r="L352" s="38"/>
      <c r="M352" s="186"/>
      <c r="N352" s="71"/>
      <c r="O352" s="71"/>
      <c r="P352" s="71"/>
      <c r="Q352" s="71"/>
      <c r="R352" s="71"/>
      <c r="S352" s="71"/>
      <c r="T352" s="72"/>
      <c r="AT352" s="19" t="s">
        <v>477</v>
      </c>
      <c r="AU352" s="19" t="s">
        <v>147</v>
      </c>
    </row>
    <row r="353" s="1" customFormat="1" ht="16.5" customHeight="1">
      <c r="B353" s="170"/>
      <c r="C353" s="219" t="s">
        <v>544</v>
      </c>
      <c r="D353" s="219" t="s">
        <v>383</v>
      </c>
      <c r="E353" s="220" t="s">
        <v>545</v>
      </c>
      <c r="F353" s="221" t="s">
        <v>546</v>
      </c>
      <c r="G353" s="222" t="s">
        <v>189</v>
      </c>
      <c r="H353" s="223">
        <v>145.90000000000001</v>
      </c>
      <c r="I353" s="224"/>
      <c r="J353" s="225">
        <f>ROUND(I353*H353,2)</f>
        <v>0</v>
      </c>
      <c r="K353" s="221" t="s">
        <v>171</v>
      </c>
      <c r="L353" s="226"/>
      <c r="M353" s="227" t="s">
        <v>3</v>
      </c>
      <c r="N353" s="228" t="s">
        <v>44</v>
      </c>
      <c r="O353" s="71"/>
      <c r="P353" s="180">
        <f>O353*H353</f>
        <v>0</v>
      </c>
      <c r="Q353" s="180">
        <v>0.052999999999999998</v>
      </c>
      <c r="R353" s="180">
        <f>Q353*H353</f>
        <v>7.7327000000000004</v>
      </c>
      <c r="S353" s="180">
        <v>0</v>
      </c>
      <c r="T353" s="181">
        <f>S353*H353</f>
        <v>0</v>
      </c>
      <c r="AR353" s="182" t="s">
        <v>178</v>
      </c>
      <c r="AT353" s="182" t="s">
        <v>383</v>
      </c>
      <c r="AU353" s="182" t="s">
        <v>147</v>
      </c>
      <c r="AY353" s="19" t="s">
        <v>133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19" t="s">
        <v>81</v>
      </c>
      <c r="BK353" s="183">
        <f>ROUND(I353*H353,2)</f>
        <v>0</v>
      </c>
      <c r="BL353" s="19" t="s">
        <v>139</v>
      </c>
      <c r="BM353" s="182" t="s">
        <v>547</v>
      </c>
    </row>
    <row r="354" s="1" customFormat="1">
      <c r="B354" s="38"/>
      <c r="D354" s="184" t="s">
        <v>141</v>
      </c>
      <c r="F354" s="185" t="s">
        <v>546</v>
      </c>
      <c r="I354" s="115"/>
      <c r="L354" s="38"/>
      <c r="M354" s="186"/>
      <c r="N354" s="71"/>
      <c r="O354" s="71"/>
      <c r="P354" s="71"/>
      <c r="Q354" s="71"/>
      <c r="R354" s="71"/>
      <c r="S354" s="71"/>
      <c r="T354" s="72"/>
      <c r="AT354" s="19" t="s">
        <v>141</v>
      </c>
      <c r="AU354" s="19" t="s">
        <v>147</v>
      </c>
    </row>
    <row r="355" s="11" customFormat="1" ht="22.8" customHeight="1">
      <c r="B355" s="157"/>
      <c r="D355" s="158" t="s">
        <v>72</v>
      </c>
      <c r="E355" s="168" t="s">
        <v>548</v>
      </c>
      <c r="F355" s="168" t="s">
        <v>549</v>
      </c>
      <c r="I355" s="160"/>
      <c r="J355" s="169">
        <f>BK355</f>
        <v>0</v>
      </c>
      <c r="L355" s="157"/>
      <c r="M355" s="162"/>
      <c r="N355" s="163"/>
      <c r="O355" s="163"/>
      <c r="P355" s="164">
        <f>SUM(P356:P358)</f>
        <v>0</v>
      </c>
      <c r="Q355" s="163"/>
      <c r="R355" s="164">
        <f>SUM(R356:R358)</f>
        <v>0</v>
      </c>
      <c r="S355" s="163"/>
      <c r="T355" s="165">
        <f>SUM(T356:T358)</f>
        <v>0</v>
      </c>
      <c r="AR355" s="158" t="s">
        <v>81</v>
      </c>
      <c r="AT355" s="166" t="s">
        <v>72</v>
      </c>
      <c r="AU355" s="166" t="s">
        <v>81</v>
      </c>
      <c r="AY355" s="158" t="s">
        <v>133</v>
      </c>
      <c r="BK355" s="167">
        <f>SUM(BK356:BK358)</f>
        <v>0</v>
      </c>
    </row>
    <row r="356" s="1" customFormat="1" ht="16.5" customHeight="1">
      <c r="B356" s="170"/>
      <c r="C356" s="171" t="s">
        <v>550</v>
      </c>
      <c r="D356" s="171" t="s">
        <v>136</v>
      </c>
      <c r="E356" s="172" t="s">
        <v>551</v>
      </c>
      <c r="F356" s="173" t="s">
        <v>552</v>
      </c>
      <c r="G356" s="174" t="s">
        <v>364</v>
      </c>
      <c r="H356" s="175">
        <v>39.024000000000001</v>
      </c>
      <c r="I356" s="176"/>
      <c r="J356" s="177">
        <f>ROUND(I356*H356,2)</f>
        <v>0</v>
      </c>
      <c r="K356" s="173" t="s">
        <v>171</v>
      </c>
      <c r="L356" s="38"/>
      <c r="M356" s="178" t="s">
        <v>3</v>
      </c>
      <c r="N356" s="179" t="s">
        <v>44</v>
      </c>
      <c r="O356" s="71"/>
      <c r="P356" s="180">
        <f>O356*H356</f>
        <v>0</v>
      </c>
      <c r="Q356" s="180">
        <v>0</v>
      </c>
      <c r="R356" s="180">
        <f>Q356*H356</f>
        <v>0</v>
      </c>
      <c r="S356" s="180">
        <v>0</v>
      </c>
      <c r="T356" s="181">
        <f>S356*H356</f>
        <v>0</v>
      </c>
      <c r="AR356" s="182" t="s">
        <v>139</v>
      </c>
      <c r="AT356" s="182" t="s">
        <v>136</v>
      </c>
      <c r="AU356" s="182" t="s">
        <v>84</v>
      </c>
      <c r="AY356" s="19" t="s">
        <v>133</v>
      </c>
      <c r="BE356" s="183">
        <f>IF(N356="základní",J356,0)</f>
        <v>0</v>
      </c>
      <c r="BF356" s="183">
        <f>IF(N356="snížená",J356,0)</f>
        <v>0</v>
      </c>
      <c r="BG356" s="183">
        <f>IF(N356="zákl. přenesená",J356,0)</f>
        <v>0</v>
      </c>
      <c r="BH356" s="183">
        <f>IF(N356="sníž. přenesená",J356,0)</f>
        <v>0</v>
      </c>
      <c r="BI356" s="183">
        <f>IF(N356="nulová",J356,0)</f>
        <v>0</v>
      </c>
      <c r="BJ356" s="19" t="s">
        <v>81</v>
      </c>
      <c r="BK356" s="183">
        <f>ROUND(I356*H356,2)</f>
        <v>0</v>
      </c>
      <c r="BL356" s="19" t="s">
        <v>139</v>
      </c>
      <c r="BM356" s="182" t="s">
        <v>553</v>
      </c>
    </row>
    <row r="357" s="1" customFormat="1">
      <c r="B357" s="38"/>
      <c r="D357" s="184" t="s">
        <v>141</v>
      </c>
      <c r="F357" s="185" t="s">
        <v>554</v>
      </c>
      <c r="I357" s="115"/>
      <c r="L357" s="38"/>
      <c r="M357" s="186"/>
      <c r="N357" s="71"/>
      <c r="O357" s="71"/>
      <c r="P357" s="71"/>
      <c r="Q357" s="71"/>
      <c r="R357" s="71"/>
      <c r="S357" s="71"/>
      <c r="T357" s="72"/>
      <c r="AT357" s="19" t="s">
        <v>141</v>
      </c>
      <c r="AU357" s="19" t="s">
        <v>84</v>
      </c>
    </row>
    <row r="358" s="1" customFormat="1">
      <c r="B358" s="38"/>
      <c r="D358" s="184" t="s">
        <v>174</v>
      </c>
      <c r="F358" s="187" t="s">
        <v>555</v>
      </c>
      <c r="I358" s="115"/>
      <c r="L358" s="38"/>
      <c r="M358" s="186"/>
      <c r="N358" s="71"/>
      <c r="O358" s="71"/>
      <c r="P358" s="71"/>
      <c r="Q358" s="71"/>
      <c r="R358" s="71"/>
      <c r="S358" s="71"/>
      <c r="T358" s="72"/>
      <c r="AT358" s="19" t="s">
        <v>174</v>
      </c>
      <c r="AU358" s="19" t="s">
        <v>84</v>
      </c>
    </row>
    <row r="359" s="11" customFormat="1" ht="22.8" customHeight="1">
      <c r="B359" s="157"/>
      <c r="D359" s="158" t="s">
        <v>72</v>
      </c>
      <c r="E359" s="168" t="s">
        <v>556</v>
      </c>
      <c r="F359" s="168" t="s">
        <v>556</v>
      </c>
      <c r="I359" s="160"/>
      <c r="J359" s="169">
        <f>BK359</f>
        <v>0</v>
      </c>
      <c r="L359" s="157"/>
      <c r="M359" s="162"/>
      <c r="N359" s="163"/>
      <c r="O359" s="163"/>
      <c r="P359" s="164">
        <f>SUM(P360:P373)</f>
        <v>0</v>
      </c>
      <c r="Q359" s="163"/>
      <c r="R359" s="164">
        <f>SUM(R360:R373)</f>
        <v>0</v>
      </c>
      <c r="S359" s="163"/>
      <c r="T359" s="165">
        <f>SUM(T360:T373)</f>
        <v>0</v>
      </c>
      <c r="AR359" s="158" t="s">
        <v>81</v>
      </c>
      <c r="AT359" s="166" t="s">
        <v>72</v>
      </c>
      <c r="AU359" s="166" t="s">
        <v>81</v>
      </c>
      <c r="AY359" s="158" t="s">
        <v>133</v>
      </c>
      <c r="BK359" s="167">
        <f>SUM(BK360:BK373)</f>
        <v>0</v>
      </c>
    </row>
    <row r="360" s="1" customFormat="1" ht="16.5" customHeight="1">
      <c r="B360" s="170"/>
      <c r="C360" s="171" t="s">
        <v>557</v>
      </c>
      <c r="D360" s="171" t="s">
        <v>136</v>
      </c>
      <c r="E360" s="172" t="s">
        <v>558</v>
      </c>
      <c r="F360" s="173" t="s">
        <v>559</v>
      </c>
      <c r="G360" s="174" t="s">
        <v>560</v>
      </c>
      <c r="H360" s="175">
        <v>1</v>
      </c>
      <c r="I360" s="176"/>
      <c r="J360" s="177">
        <f>ROUND(I360*H360,2)</f>
        <v>0</v>
      </c>
      <c r="K360" s="173" t="s">
        <v>3</v>
      </c>
      <c r="L360" s="38"/>
      <c r="M360" s="178" t="s">
        <v>3</v>
      </c>
      <c r="N360" s="179" t="s">
        <v>44</v>
      </c>
      <c r="O360" s="71"/>
      <c r="P360" s="180">
        <f>O360*H360</f>
        <v>0</v>
      </c>
      <c r="Q360" s="180">
        <v>0</v>
      </c>
      <c r="R360" s="180">
        <f>Q360*H360</f>
        <v>0</v>
      </c>
      <c r="S360" s="180">
        <v>0</v>
      </c>
      <c r="T360" s="181">
        <f>S360*H360</f>
        <v>0</v>
      </c>
      <c r="AR360" s="182" t="s">
        <v>139</v>
      </c>
      <c r="AT360" s="182" t="s">
        <v>136</v>
      </c>
      <c r="AU360" s="182" t="s">
        <v>84</v>
      </c>
      <c r="AY360" s="19" t="s">
        <v>133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19" t="s">
        <v>81</v>
      </c>
      <c r="BK360" s="183">
        <f>ROUND(I360*H360,2)</f>
        <v>0</v>
      </c>
      <c r="BL360" s="19" t="s">
        <v>139</v>
      </c>
      <c r="BM360" s="182" t="s">
        <v>561</v>
      </c>
    </row>
    <row r="361" s="1" customFormat="1" ht="24" customHeight="1">
      <c r="B361" s="170"/>
      <c r="C361" s="171" t="s">
        <v>562</v>
      </c>
      <c r="D361" s="171" t="s">
        <v>136</v>
      </c>
      <c r="E361" s="172" t="s">
        <v>563</v>
      </c>
      <c r="F361" s="173" t="s">
        <v>564</v>
      </c>
      <c r="G361" s="174" t="s">
        <v>189</v>
      </c>
      <c r="H361" s="175">
        <v>6.5999999999999996</v>
      </c>
      <c r="I361" s="176"/>
      <c r="J361" s="177">
        <f>ROUND(I361*H361,2)</f>
        <v>0</v>
      </c>
      <c r="K361" s="173" t="s">
        <v>3</v>
      </c>
      <c r="L361" s="38"/>
      <c r="M361" s="178" t="s">
        <v>3</v>
      </c>
      <c r="N361" s="179" t="s">
        <v>44</v>
      </c>
      <c r="O361" s="71"/>
      <c r="P361" s="180">
        <f>O361*H361</f>
        <v>0</v>
      </c>
      <c r="Q361" s="180">
        <v>0</v>
      </c>
      <c r="R361" s="180">
        <f>Q361*H361</f>
        <v>0</v>
      </c>
      <c r="S361" s="180">
        <v>0</v>
      </c>
      <c r="T361" s="181">
        <f>S361*H361</f>
        <v>0</v>
      </c>
      <c r="AR361" s="182" t="s">
        <v>139</v>
      </c>
      <c r="AT361" s="182" t="s">
        <v>136</v>
      </c>
      <c r="AU361" s="182" t="s">
        <v>84</v>
      </c>
      <c r="AY361" s="19" t="s">
        <v>133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9" t="s">
        <v>81</v>
      </c>
      <c r="BK361" s="183">
        <f>ROUND(I361*H361,2)</f>
        <v>0</v>
      </c>
      <c r="BL361" s="19" t="s">
        <v>139</v>
      </c>
      <c r="BM361" s="182" t="s">
        <v>565</v>
      </c>
    </row>
    <row r="362" s="14" customFormat="1">
      <c r="B362" s="204"/>
      <c r="D362" s="184" t="s">
        <v>176</v>
      </c>
      <c r="E362" s="205" t="s">
        <v>3</v>
      </c>
      <c r="F362" s="206" t="s">
        <v>566</v>
      </c>
      <c r="H362" s="205" t="s">
        <v>3</v>
      </c>
      <c r="I362" s="207"/>
      <c r="L362" s="204"/>
      <c r="M362" s="208"/>
      <c r="N362" s="209"/>
      <c r="O362" s="209"/>
      <c r="P362" s="209"/>
      <c r="Q362" s="209"/>
      <c r="R362" s="209"/>
      <c r="S362" s="209"/>
      <c r="T362" s="210"/>
      <c r="AT362" s="205" t="s">
        <v>176</v>
      </c>
      <c r="AU362" s="205" t="s">
        <v>84</v>
      </c>
      <c r="AV362" s="14" t="s">
        <v>81</v>
      </c>
      <c r="AW362" s="14" t="s">
        <v>34</v>
      </c>
      <c r="AX362" s="14" t="s">
        <v>73</v>
      </c>
      <c r="AY362" s="205" t="s">
        <v>133</v>
      </c>
    </row>
    <row r="363" s="12" customFormat="1">
      <c r="B363" s="188"/>
      <c r="D363" s="184" t="s">
        <v>176</v>
      </c>
      <c r="E363" s="189" t="s">
        <v>3</v>
      </c>
      <c r="F363" s="190" t="s">
        <v>567</v>
      </c>
      <c r="H363" s="191">
        <v>6.5999999999999996</v>
      </c>
      <c r="I363" s="192"/>
      <c r="L363" s="188"/>
      <c r="M363" s="193"/>
      <c r="N363" s="194"/>
      <c r="O363" s="194"/>
      <c r="P363" s="194"/>
      <c r="Q363" s="194"/>
      <c r="R363" s="194"/>
      <c r="S363" s="194"/>
      <c r="T363" s="195"/>
      <c r="AT363" s="189" t="s">
        <v>176</v>
      </c>
      <c r="AU363" s="189" t="s">
        <v>84</v>
      </c>
      <c r="AV363" s="12" t="s">
        <v>84</v>
      </c>
      <c r="AW363" s="12" t="s">
        <v>34</v>
      </c>
      <c r="AX363" s="12" t="s">
        <v>81</v>
      </c>
      <c r="AY363" s="189" t="s">
        <v>133</v>
      </c>
    </row>
    <row r="364" s="1" customFormat="1" ht="24" customHeight="1">
      <c r="B364" s="170"/>
      <c r="C364" s="171" t="s">
        <v>568</v>
      </c>
      <c r="D364" s="171" t="s">
        <v>136</v>
      </c>
      <c r="E364" s="172" t="s">
        <v>569</v>
      </c>
      <c r="F364" s="173" t="s">
        <v>570</v>
      </c>
      <c r="G364" s="174" t="s">
        <v>189</v>
      </c>
      <c r="H364" s="175">
        <v>2.2000000000000002</v>
      </c>
      <c r="I364" s="176"/>
      <c r="J364" s="177">
        <f>ROUND(I364*H364,2)</f>
        <v>0</v>
      </c>
      <c r="K364" s="173" t="s">
        <v>3</v>
      </c>
      <c r="L364" s="38"/>
      <c r="M364" s="178" t="s">
        <v>3</v>
      </c>
      <c r="N364" s="179" t="s">
        <v>44</v>
      </c>
      <c r="O364" s="71"/>
      <c r="P364" s="180">
        <f>O364*H364</f>
        <v>0</v>
      </c>
      <c r="Q364" s="180">
        <v>0</v>
      </c>
      <c r="R364" s="180">
        <f>Q364*H364</f>
        <v>0</v>
      </c>
      <c r="S364" s="180">
        <v>0</v>
      </c>
      <c r="T364" s="181">
        <f>S364*H364</f>
        <v>0</v>
      </c>
      <c r="AR364" s="182" t="s">
        <v>139</v>
      </c>
      <c r="AT364" s="182" t="s">
        <v>136</v>
      </c>
      <c r="AU364" s="182" t="s">
        <v>84</v>
      </c>
      <c r="AY364" s="19" t="s">
        <v>133</v>
      </c>
      <c r="BE364" s="183">
        <f>IF(N364="základní",J364,0)</f>
        <v>0</v>
      </c>
      <c r="BF364" s="183">
        <f>IF(N364="snížená",J364,0)</f>
        <v>0</v>
      </c>
      <c r="BG364" s="183">
        <f>IF(N364="zákl. přenesená",J364,0)</f>
        <v>0</v>
      </c>
      <c r="BH364" s="183">
        <f>IF(N364="sníž. přenesená",J364,0)</f>
        <v>0</v>
      </c>
      <c r="BI364" s="183">
        <f>IF(N364="nulová",J364,0)</f>
        <v>0</v>
      </c>
      <c r="BJ364" s="19" t="s">
        <v>81</v>
      </c>
      <c r="BK364" s="183">
        <f>ROUND(I364*H364,2)</f>
        <v>0</v>
      </c>
      <c r="BL364" s="19" t="s">
        <v>139</v>
      </c>
      <c r="BM364" s="182" t="s">
        <v>571</v>
      </c>
    </row>
    <row r="365" s="1" customFormat="1">
      <c r="B365" s="38"/>
      <c r="D365" s="184" t="s">
        <v>141</v>
      </c>
      <c r="F365" s="185" t="s">
        <v>570</v>
      </c>
      <c r="I365" s="115"/>
      <c r="L365" s="38"/>
      <c r="M365" s="186"/>
      <c r="N365" s="71"/>
      <c r="O365" s="71"/>
      <c r="P365" s="71"/>
      <c r="Q365" s="71"/>
      <c r="R365" s="71"/>
      <c r="S365" s="71"/>
      <c r="T365" s="72"/>
      <c r="AT365" s="19" t="s">
        <v>141</v>
      </c>
      <c r="AU365" s="19" t="s">
        <v>84</v>
      </c>
    </row>
    <row r="366" s="14" customFormat="1">
      <c r="B366" s="204"/>
      <c r="D366" s="184" t="s">
        <v>176</v>
      </c>
      <c r="E366" s="205" t="s">
        <v>3</v>
      </c>
      <c r="F366" s="206" t="s">
        <v>566</v>
      </c>
      <c r="H366" s="205" t="s">
        <v>3</v>
      </c>
      <c r="I366" s="207"/>
      <c r="L366" s="204"/>
      <c r="M366" s="208"/>
      <c r="N366" s="209"/>
      <c r="O366" s="209"/>
      <c r="P366" s="209"/>
      <c r="Q366" s="209"/>
      <c r="R366" s="209"/>
      <c r="S366" s="209"/>
      <c r="T366" s="210"/>
      <c r="AT366" s="205" t="s">
        <v>176</v>
      </c>
      <c r="AU366" s="205" t="s">
        <v>84</v>
      </c>
      <c r="AV366" s="14" t="s">
        <v>81</v>
      </c>
      <c r="AW366" s="14" t="s">
        <v>34</v>
      </c>
      <c r="AX366" s="14" t="s">
        <v>73</v>
      </c>
      <c r="AY366" s="205" t="s">
        <v>133</v>
      </c>
    </row>
    <row r="367" s="12" customFormat="1">
      <c r="B367" s="188"/>
      <c r="D367" s="184" t="s">
        <v>176</v>
      </c>
      <c r="E367" s="189" t="s">
        <v>3</v>
      </c>
      <c r="F367" s="190" t="s">
        <v>572</v>
      </c>
      <c r="H367" s="191">
        <v>2.2000000000000002</v>
      </c>
      <c r="I367" s="192"/>
      <c r="L367" s="188"/>
      <c r="M367" s="193"/>
      <c r="N367" s="194"/>
      <c r="O367" s="194"/>
      <c r="P367" s="194"/>
      <c r="Q367" s="194"/>
      <c r="R367" s="194"/>
      <c r="S367" s="194"/>
      <c r="T367" s="195"/>
      <c r="AT367" s="189" t="s">
        <v>176</v>
      </c>
      <c r="AU367" s="189" t="s">
        <v>84</v>
      </c>
      <c r="AV367" s="12" t="s">
        <v>84</v>
      </c>
      <c r="AW367" s="12" t="s">
        <v>34</v>
      </c>
      <c r="AX367" s="12" t="s">
        <v>81</v>
      </c>
      <c r="AY367" s="189" t="s">
        <v>133</v>
      </c>
    </row>
    <row r="368" s="1" customFormat="1" ht="24" customHeight="1">
      <c r="B368" s="170"/>
      <c r="C368" s="171" t="s">
        <v>573</v>
      </c>
      <c r="D368" s="171" t="s">
        <v>136</v>
      </c>
      <c r="E368" s="172" t="s">
        <v>574</v>
      </c>
      <c r="F368" s="173" t="s">
        <v>575</v>
      </c>
      <c r="G368" s="174" t="s">
        <v>189</v>
      </c>
      <c r="H368" s="175">
        <v>49.5</v>
      </c>
      <c r="I368" s="176"/>
      <c r="J368" s="177">
        <f>ROUND(I368*H368,2)</f>
        <v>0</v>
      </c>
      <c r="K368" s="173" t="s">
        <v>3</v>
      </c>
      <c r="L368" s="38"/>
      <c r="M368" s="178" t="s">
        <v>3</v>
      </c>
      <c r="N368" s="179" t="s">
        <v>44</v>
      </c>
      <c r="O368" s="71"/>
      <c r="P368" s="180">
        <f>O368*H368</f>
        <v>0</v>
      </c>
      <c r="Q368" s="180">
        <v>0</v>
      </c>
      <c r="R368" s="180">
        <f>Q368*H368</f>
        <v>0</v>
      </c>
      <c r="S368" s="180">
        <v>0</v>
      </c>
      <c r="T368" s="181">
        <f>S368*H368</f>
        <v>0</v>
      </c>
      <c r="AR368" s="182" t="s">
        <v>139</v>
      </c>
      <c r="AT368" s="182" t="s">
        <v>136</v>
      </c>
      <c r="AU368" s="182" t="s">
        <v>84</v>
      </c>
      <c r="AY368" s="19" t="s">
        <v>133</v>
      </c>
      <c r="BE368" s="183">
        <f>IF(N368="základní",J368,0)</f>
        <v>0</v>
      </c>
      <c r="BF368" s="183">
        <f>IF(N368="snížená",J368,0)</f>
        <v>0</v>
      </c>
      <c r="BG368" s="183">
        <f>IF(N368="zákl. přenesená",J368,0)</f>
        <v>0</v>
      </c>
      <c r="BH368" s="183">
        <f>IF(N368="sníž. přenesená",J368,0)</f>
        <v>0</v>
      </c>
      <c r="BI368" s="183">
        <f>IF(N368="nulová",J368,0)</f>
        <v>0</v>
      </c>
      <c r="BJ368" s="19" t="s">
        <v>81</v>
      </c>
      <c r="BK368" s="183">
        <f>ROUND(I368*H368,2)</f>
        <v>0</v>
      </c>
      <c r="BL368" s="19" t="s">
        <v>139</v>
      </c>
      <c r="BM368" s="182" t="s">
        <v>576</v>
      </c>
    </row>
    <row r="369" s="1" customFormat="1">
      <c r="B369" s="38"/>
      <c r="D369" s="184" t="s">
        <v>141</v>
      </c>
      <c r="F369" s="185" t="s">
        <v>575</v>
      </c>
      <c r="I369" s="115"/>
      <c r="L369" s="38"/>
      <c r="M369" s="186"/>
      <c r="N369" s="71"/>
      <c r="O369" s="71"/>
      <c r="P369" s="71"/>
      <c r="Q369" s="71"/>
      <c r="R369" s="71"/>
      <c r="S369" s="71"/>
      <c r="T369" s="72"/>
      <c r="AT369" s="19" t="s">
        <v>141</v>
      </c>
      <c r="AU369" s="19" t="s">
        <v>84</v>
      </c>
    </row>
    <row r="370" s="14" customFormat="1">
      <c r="B370" s="204"/>
      <c r="D370" s="184" t="s">
        <v>176</v>
      </c>
      <c r="E370" s="205" t="s">
        <v>3</v>
      </c>
      <c r="F370" s="206" t="s">
        <v>566</v>
      </c>
      <c r="H370" s="205" t="s">
        <v>3</v>
      </c>
      <c r="I370" s="207"/>
      <c r="L370" s="204"/>
      <c r="M370" s="208"/>
      <c r="N370" s="209"/>
      <c r="O370" s="209"/>
      <c r="P370" s="209"/>
      <c r="Q370" s="209"/>
      <c r="R370" s="209"/>
      <c r="S370" s="209"/>
      <c r="T370" s="210"/>
      <c r="AT370" s="205" t="s">
        <v>176</v>
      </c>
      <c r="AU370" s="205" t="s">
        <v>84</v>
      </c>
      <c r="AV370" s="14" t="s">
        <v>81</v>
      </c>
      <c r="AW370" s="14" t="s">
        <v>34</v>
      </c>
      <c r="AX370" s="14" t="s">
        <v>73</v>
      </c>
      <c r="AY370" s="205" t="s">
        <v>133</v>
      </c>
    </row>
    <row r="371" s="12" customFormat="1">
      <c r="B371" s="188"/>
      <c r="D371" s="184" t="s">
        <v>176</v>
      </c>
      <c r="E371" s="189" t="s">
        <v>3</v>
      </c>
      <c r="F371" s="190" t="s">
        <v>577</v>
      </c>
      <c r="H371" s="191">
        <v>1.5</v>
      </c>
      <c r="I371" s="192"/>
      <c r="L371" s="188"/>
      <c r="M371" s="193"/>
      <c r="N371" s="194"/>
      <c r="O371" s="194"/>
      <c r="P371" s="194"/>
      <c r="Q371" s="194"/>
      <c r="R371" s="194"/>
      <c r="S371" s="194"/>
      <c r="T371" s="195"/>
      <c r="AT371" s="189" t="s">
        <v>176</v>
      </c>
      <c r="AU371" s="189" t="s">
        <v>84</v>
      </c>
      <c r="AV371" s="12" t="s">
        <v>84</v>
      </c>
      <c r="AW371" s="12" t="s">
        <v>34</v>
      </c>
      <c r="AX371" s="12" t="s">
        <v>73</v>
      </c>
      <c r="AY371" s="189" t="s">
        <v>133</v>
      </c>
    </row>
    <row r="372" s="12" customFormat="1">
      <c r="B372" s="188"/>
      <c r="D372" s="184" t="s">
        <v>176</v>
      </c>
      <c r="E372" s="189" t="s">
        <v>3</v>
      </c>
      <c r="F372" s="190" t="s">
        <v>194</v>
      </c>
      <c r="H372" s="191">
        <v>48</v>
      </c>
      <c r="I372" s="192"/>
      <c r="L372" s="188"/>
      <c r="M372" s="193"/>
      <c r="N372" s="194"/>
      <c r="O372" s="194"/>
      <c r="P372" s="194"/>
      <c r="Q372" s="194"/>
      <c r="R372" s="194"/>
      <c r="S372" s="194"/>
      <c r="T372" s="195"/>
      <c r="AT372" s="189" t="s">
        <v>176</v>
      </c>
      <c r="AU372" s="189" t="s">
        <v>84</v>
      </c>
      <c r="AV372" s="12" t="s">
        <v>84</v>
      </c>
      <c r="AW372" s="12" t="s">
        <v>34</v>
      </c>
      <c r="AX372" s="12" t="s">
        <v>73</v>
      </c>
      <c r="AY372" s="189" t="s">
        <v>133</v>
      </c>
    </row>
    <row r="373" s="13" customFormat="1">
      <c r="B373" s="196"/>
      <c r="D373" s="184" t="s">
        <v>176</v>
      </c>
      <c r="E373" s="197" t="s">
        <v>3</v>
      </c>
      <c r="F373" s="198" t="s">
        <v>195</v>
      </c>
      <c r="H373" s="199">
        <v>49.5</v>
      </c>
      <c r="I373" s="200"/>
      <c r="L373" s="196"/>
      <c r="M373" s="201"/>
      <c r="N373" s="202"/>
      <c r="O373" s="202"/>
      <c r="P373" s="202"/>
      <c r="Q373" s="202"/>
      <c r="R373" s="202"/>
      <c r="S373" s="202"/>
      <c r="T373" s="203"/>
      <c r="AT373" s="197" t="s">
        <v>176</v>
      </c>
      <c r="AU373" s="197" t="s">
        <v>84</v>
      </c>
      <c r="AV373" s="13" t="s">
        <v>139</v>
      </c>
      <c r="AW373" s="13" t="s">
        <v>34</v>
      </c>
      <c r="AX373" s="13" t="s">
        <v>81</v>
      </c>
      <c r="AY373" s="197" t="s">
        <v>133</v>
      </c>
    </row>
    <row r="374" s="11" customFormat="1" ht="22.8" customHeight="1">
      <c r="B374" s="157"/>
      <c r="D374" s="158" t="s">
        <v>72</v>
      </c>
      <c r="E374" s="168" t="s">
        <v>136</v>
      </c>
      <c r="F374" s="168" t="s">
        <v>578</v>
      </c>
      <c r="I374" s="160"/>
      <c r="J374" s="169">
        <f>BK374</f>
        <v>0</v>
      </c>
      <c r="L374" s="157"/>
      <c r="M374" s="162"/>
      <c r="N374" s="163"/>
      <c r="O374" s="163"/>
      <c r="P374" s="164">
        <f>SUM(P375:P436)</f>
        <v>0</v>
      </c>
      <c r="Q374" s="163"/>
      <c r="R374" s="164">
        <f>SUM(R375:R436)</f>
        <v>242.32120650000002</v>
      </c>
      <c r="S374" s="163"/>
      <c r="T374" s="165">
        <f>SUM(T375:T436)</f>
        <v>2.3199999999999998</v>
      </c>
      <c r="AR374" s="158" t="s">
        <v>81</v>
      </c>
      <c r="AT374" s="166" t="s">
        <v>72</v>
      </c>
      <c r="AU374" s="166" t="s">
        <v>81</v>
      </c>
      <c r="AY374" s="158" t="s">
        <v>133</v>
      </c>
      <c r="BK374" s="167">
        <f>SUM(BK375:BK436)</f>
        <v>0</v>
      </c>
    </row>
    <row r="375" s="1" customFormat="1" ht="16.5" customHeight="1">
      <c r="B375" s="170"/>
      <c r="C375" s="171" t="s">
        <v>579</v>
      </c>
      <c r="D375" s="171" t="s">
        <v>136</v>
      </c>
      <c r="E375" s="172" t="s">
        <v>580</v>
      </c>
      <c r="F375" s="173" t="s">
        <v>581</v>
      </c>
      <c r="G375" s="174" t="s">
        <v>211</v>
      </c>
      <c r="H375" s="175">
        <v>167.12899999999999</v>
      </c>
      <c r="I375" s="176"/>
      <c r="J375" s="177">
        <f>ROUND(I375*H375,2)</f>
        <v>0</v>
      </c>
      <c r="K375" s="173" t="s">
        <v>171</v>
      </c>
      <c r="L375" s="38"/>
      <c r="M375" s="178" t="s">
        <v>3</v>
      </c>
      <c r="N375" s="179" t="s">
        <v>44</v>
      </c>
      <c r="O375" s="71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AR375" s="182" t="s">
        <v>139</v>
      </c>
      <c r="AT375" s="182" t="s">
        <v>136</v>
      </c>
      <c r="AU375" s="182" t="s">
        <v>84</v>
      </c>
      <c r="AY375" s="19" t="s">
        <v>133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9" t="s">
        <v>81</v>
      </c>
      <c r="BK375" s="183">
        <f>ROUND(I375*H375,2)</f>
        <v>0</v>
      </c>
      <c r="BL375" s="19" t="s">
        <v>139</v>
      </c>
      <c r="BM375" s="182" t="s">
        <v>582</v>
      </c>
    </row>
    <row r="376" s="1" customFormat="1">
      <c r="B376" s="38"/>
      <c r="D376" s="184" t="s">
        <v>141</v>
      </c>
      <c r="F376" s="185" t="s">
        <v>583</v>
      </c>
      <c r="I376" s="115"/>
      <c r="L376" s="38"/>
      <c r="M376" s="186"/>
      <c r="N376" s="71"/>
      <c r="O376" s="71"/>
      <c r="P376" s="71"/>
      <c r="Q376" s="71"/>
      <c r="R376" s="71"/>
      <c r="S376" s="71"/>
      <c r="T376" s="72"/>
      <c r="AT376" s="19" t="s">
        <v>141</v>
      </c>
      <c r="AU376" s="19" t="s">
        <v>84</v>
      </c>
    </row>
    <row r="377" s="1" customFormat="1">
      <c r="B377" s="38"/>
      <c r="D377" s="184" t="s">
        <v>174</v>
      </c>
      <c r="F377" s="187" t="s">
        <v>584</v>
      </c>
      <c r="I377" s="115"/>
      <c r="L377" s="38"/>
      <c r="M377" s="186"/>
      <c r="N377" s="71"/>
      <c r="O377" s="71"/>
      <c r="P377" s="71"/>
      <c r="Q377" s="71"/>
      <c r="R377" s="71"/>
      <c r="S377" s="71"/>
      <c r="T377" s="72"/>
      <c r="AT377" s="19" t="s">
        <v>174</v>
      </c>
      <c r="AU377" s="19" t="s">
        <v>84</v>
      </c>
    </row>
    <row r="378" s="12" customFormat="1">
      <c r="B378" s="188"/>
      <c r="D378" s="184" t="s">
        <v>176</v>
      </c>
      <c r="E378" s="189" t="s">
        <v>3</v>
      </c>
      <c r="F378" s="190" t="s">
        <v>585</v>
      </c>
      <c r="H378" s="191">
        <v>252.63999999999999</v>
      </c>
      <c r="I378" s="192"/>
      <c r="L378" s="188"/>
      <c r="M378" s="193"/>
      <c r="N378" s="194"/>
      <c r="O378" s="194"/>
      <c r="P378" s="194"/>
      <c r="Q378" s="194"/>
      <c r="R378" s="194"/>
      <c r="S378" s="194"/>
      <c r="T378" s="195"/>
      <c r="AT378" s="189" t="s">
        <v>176</v>
      </c>
      <c r="AU378" s="189" t="s">
        <v>84</v>
      </c>
      <c r="AV378" s="12" t="s">
        <v>84</v>
      </c>
      <c r="AW378" s="12" t="s">
        <v>34</v>
      </c>
      <c r="AX378" s="12" t="s">
        <v>73</v>
      </c>
      <c r="AY378" s="189" t="s">
        <v>133</v>
      </c>
    </row>
    <row r="379" s="12" customFormat="1">
      <c r="B379" s="188"/>
      <c r="D379" s="184" t="s">
        <v>176</v>
      </c>
      <c r="E379" s="189" t="s">
        <v>3</v>
      </c>
      <c r="F379" s="190" t="s">
        <v>586</v>
      </c>
      <c r="H379" s="191">
        <v>-0.158</v>
      </c>
      <c r="I379" s="192"/>
      <c r="L379" s="188"/>
      <c r="M379" s="193"/>
      <c r="N379" s="194"/>
      <c r="O379" s="194"/>
      <c r="P379" s="194"/>
      <c r="Q379" s="194"/>
      <c r="R379" s="194"/>
      <c r="S379" s="194"/>
      <c r="T379" s="195"/>
      <c r="AT379" s="189" t="s">
        <v>176</v>
      </c>
      <c r="AU379" s="189" t="s">
        <v>84</v>
      </c>
      <c r="AV379" s="12" t="s">
        <v>84</v>
      </c>
      <c r="AW379" s="12" t="s">
        <v>34</v>
      </c>
      <c r="AX379" s="12" t="s">
        <v>73</v>
      </c>
      <c r="AY379" s="189" t="s">
        <v>133</v>
      </c>
    </row>
    <row r="380" s="12" customFormat="1">
      <c r="B380" s="188"/>
      <c r="D380" s="184" t="s">
        <v>176</v>
      </c>
      <c r="E380" s="189" t="s">
        <v>3</v>
      </c>
      <c r="F380" s="190" t="s">
        <v>587</v>
      </c>
      <c r="H380" s="191">
        <v>-20.584</v>
      </c>
      <c r="I380" s="192"/>
      <c r="L380" s="188"/>
      <c r="M380" s="193"/>
      <c r="N380" s="194"/>
      <c r="O380" s="194"/>
      <c r="P380" s="194"/>
      <c r="Q380" s="194"/>
      <c r="R380" s="194"/>
      <c r="S380" s="194"/>
      <c r="T380" s="195"/>
      <c r="AT380" s="189" t="s">
        <v>176</v>
      </c>
      <c r="AU380" s="189" t="s">
        <v>84</v>
      </c>
      <c r="AV380" s="12" t="s">
        <v>84</v>
      </c>
      <c r="AW380" s="12" t="s">
        <v>34</v>
      </c>
      <c r="AX380" s="12" t="s">
        <v>73</v>
      </c>
      <c r="AY380" s="189" t="s">
        <v>133</v>
      </c>
    </row>
    <row r="381" s="12" customFormat="1">
      <c r="B381" s="188"/>
      <c r="D381" s="184" t="s">
        <v>176</v>
      </c>
      <c r="E381" s="189" t="s">
        <v>3</v>
      </c>
      <c r="F381" s="190" t="s">
        <v>588</v>
      </c>
      <c r="H381" s="191">
        <v>-2.1499999999999999</v>
      </c>
      <c r="I381" s="192"/>
      <c r="L381" s="188"/>
      <c r="M381" s="193"/>
      <c r="N381" s="194"/>
      <c r="O381" s="194"/>
      <c r="P381" s="194"/>
      <c r="Q381" s="194"/>
      <c r="R381" s="194"/>
      <c r="S381" s="194"/>
      <c r="T381" s="195"/>
      <c r="AT381" s="189" t="s">
        <v>176</v>
      </c>
      <c r="AU381" s="189" t="s">
        <v>84</v>
      </c>
      <c r="AV381" s="12" t="s">
        <v>84</v>
      </c>
      <c r="AW381" s="12" t="s">
        <v>34</v>
      </c>
      <c r="AX381" s="12" t="s">
        <v>73</v>
      </c>
      <c r="AY381" s="189" t="s">
        <v>133</v>
      </c>
    </row>
    <row r="382" s="12" customFormat="1">
      <c r="B382" s="188"/>
      <c r="D382" s="184" t="s">
        <v>176</v>
      </c>
      <c r="E382" s="189" t="s">
        <v>3</v>
      </c>
      <c r="F382" s="190" t="s">
        <v>589</v>
      </c>
      <c r="H382" s="191">
        <v>-62.619</v>
      </c>
      <c r="I382" s="192"/>
      <c r="L382" s="188"/>
      <c r="M382" s="193"/>
      <c r="N382" s="194"/>
      <c r="O382" s="194"/>
      <c r="P382" s="194"/>
      <c r="Q382" s="194"/>
      <c r="R382" s="194"/>
      <c r="S382" s="194"/>
      <c r="T382" s="195"/>
      <c r="AT382" s="189" t="s">
        <v>176</v>
      </c>
      <c r="AU382" s="189" t="s">
        <v>84</v>
      </c>
      <c r="AV382" s="12" t="s">
        <v>84</v>
      </c>
      <c r="AW382" s="12" t="s">
        <v>34</v>
      </c>
      <c r="AX382" s="12" t="s">
        <v>73</v>
      </c>
      <c r="AY382" s="189" t="s">
        <v>133</v>
      </c>
    </row>
    <row r="383" s="13" customFormat="1">
      <c r="B383" s="196"/>
      <c r="D383" s="184" t="s">
        <v>176</v>
      </c>
      <c r="E383" s="197" t="s">
        <v>3</v>
      </c>
      <c r="F383" s="198" t="s">
        <v>195</v>
      </c>
      <c r="H383" s="199">
        <v>167.12899999999999</v>
      </c>
      <c r="I383" s="200"/>
      <c r="L383" s="196"/>
      <c r="M383" s="201"/>
      <c r="N383" s="202"/>
      <c r="O383" s="202"/>
      <c r="P383" s="202"/>
      <c r="Q383" s="202"/>
      <c r="R383" s="202"/>
      <c r="S383" s="202"/>
      <c r="T383" s="203"/>
      <c r="AT383" s="197" t="s">
        <v>176</v>
      </c>
      <c r="AU383" s="197" t="s">
        <v>84</v>
      </c>
      <c r="AV383" s="13" t="s">
        <v>139</v>
      </c>
      <c r="AW383" s="13" t="s">
        <v>34</v>
      </c>
      <c r="AX383" s="13" t="s">
        <v>81</v>
      </c>
      <c r="AY383" s="197" t="s">
        <v>133</v>
      </c>
    </row>
    <row r="384" s="1" customFormat="1" ht="16.5" customHeight="1">
      <c r="B384" s="170"/>
      <c r="C384" s="219" t="s">
        <v>590</v>
      </c>
      <c r="D384" s="219" t="s">
        <v>383</v>
      </c>
      <c r="E384" s="220" t="s">
        <v>591</v>
      </c>
      <c r="F384" s="221" t="s">
        <v>592</v>
      </c>
      <c r="G384" s="222" t="s">
        <v>364</v>
      </c>
      <c r="H384" s="223">
        <v>312.53100000000001</v>
      </c>
      <c r="I384" s="224"/>
      <c r="J384" s="225">
        <f>ROUND(I384*H384,2)</f>
        <v>0</v>
      </c>
      <c r="K384" s="221" t="s">
        <v>3</v>
      </c>
      <c r="L384" s="226"/>
      <c r="M384" s="227" t="s">
        <v>3</v>
      </c>
      <c r="N384" s="228" t="s">
        <v>44</v>
      </c>
      <c r="O384" s="71"/>
      <c r="P384" s="180">
        <f>O384*H384</f>
        <v>0</v>
      </c>
      <c r="Q384" s="180">
        <v>0</v>
      </c>
      <c r="R384" s="180">
        <f>Q384*H384</f>
        <v>0</v>
      </c>
      <c r="S384" s="180">
        <v>0</v>
      </c>
      <c r="T384" s="181">
        <f>S384*H384</f>
        <v>0</v>
      </c>
      <c r="AR384" s="182" t="s">
        <v>178</v>
      </c>
      <c r="AT384" s="182" t="s">
        <v>383</v>
      </c>
      <c r="AU384" s="182" t="s">
        <v>84</v>
      </c>
      <c r="AY384" s="19" t="s">
        <v>133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19" t="s">
        <v>81</v>
      </c>
      <c r="BK384" s="183">
        <f>ROUND(I384*H384,2)</f>
        <v>0</v>
      </c>
      <c r="BL384" s="19" t="s">
        <v>139</v>
      </c>
      <c r="BM384" s="182" t="s">
        <v>593</v>
      </c>
    </row>
    <row r="385" s="12" customFormat="1">
      <c r="B385" s="188"/>
      <c r="D385" s="184" t="s">
        <v>176</v>
      </c>
      <c r="E385" s="189" t="s">
        <v>3</v>
      </c>
      <c r="F385" s="190" t="s">
        <v>594</v>
      </c>
      <c r="H385" s="191">
        <v>312.53100000000001</v>
      </c>
      <c r="I385" s="192"/>
      <c r="L385" s="188"/>
      <c r="M385" s="193"/>
      <c r="N385" s="194"/>
      <c r="O385" s="194"/>
      <c r="P385" s="194"/>
      <c r="Q385" s="194"/>
      <c r="R385" s="194"/>
      <c r="S385" s="194"/>
      <c r="T385" s="195"/>
      <c r="AT385" s="189" t="s">
        <v>176</v>
      </c>
      <c r="AU385" s="189" t="s">
        <v>84</v>
      </c>
      <c r="AV385" s="12" t="s">
        <v>84</v>
      </c>
      <c r="AW385" s="12" t="s">
        <v>34</v>
      </c>
      <c r="AX385" s="12" t="s">
        <v>81</v>
      </c>
      <c r="AY385" s="189" t="s">
        <v>133</v>
      </c>
    </row>
    <row r="386" s="1" customFormat="1" ht="16.5" customHeight="1">
      <c r="B386" s="170"/>
      <c r="C386" s="171" t="s">
        <v>595</v>
      </c>
      <c r="D386" s="171" t="s">
        <v>136</v>
      </c>
      <c r="E386" s="172" t="s">
        <v>596</v>
      </c>
      <c r="F386" s="173" t="s">
        <v>597</v>
      </c>
      <c r="G386" s="174" t="s">
        <v>279</v>
      </c>
      <c r="H386" s="175">
        <v>130.94999999999999</v>
      </c>
      <c r="I386" s="176"/>
      <c r="J386" s="177">
        <f>ROUND(I386*H386,2)</f>
        <v>0</v>
      </c>
      <c r="K386" s="173" t="s">
        <v>171</v>
      </c>
      <c r="L386" s="38"/>
      <c r="M386" s="178" t="s">
        <v>3</v>
      </c>
      <c r="N386" s="179" t="s">
        <v>44</v>
      </c>
      <c r="O386" s="71"/>
      <c r="P386" s="180">
        <f>O386*H386</f>
        <v>0</v>
      </c>
      <c r="Q386" s="180">
        <v>0.27994000000000002</v>
      </c>
      <c r="R386" s="180">
        <f>Q386*H386</f>
        <v>36.658143000000003</v>
      </c>
      <c r="S386" s="180">
        <v>0</v>
      </c>
      <c r="T386" s="181">
        <f>S386*H386</f>
        <v>0</v>
      </c>
      <c r="AR386" s="182" t="s">
        <v>139</v>
      </c>
      <c r="AT386" s="182" t="s">
        <v>136</v>
      </c>
      <c r="AU386" s="182" t="s">
        <v>84</v>
      </c>
      <c r="AY386" s="19" t="s">
        <v>133</v>
      </c>
      <c r="BE386" s="183">
        <f>IF(N386="základní",J386,0)</f>
        <v>0</v>
      </c>
      <c r="BF386" s="183">
        <f>IF(N386="snížená",J386,0)</f>
        <v>0</v>
      </c>
      <c r="BG386" s="183">
        <f>IF(N386="zákl. přenesená",J386,0)</f>
        <v>0</v>
      </c>
      <c r="BH386" s="183">
        <f>IF(N386="sníž. přenesená",J386,0)</f>
        <v>0</v>
      </c>
      <c r="BI386" s="183">
        <f>IF(N386="nulová",J386,0)</f>
        <v>0</v>
      </c>
      <c r="BJ386" s="19" t="s">
        <v>81</v>
      </c>
      <c r="BK386" s="183">
        <f>ROUND(I386*H386,2)</f>
        <v>0</v>
      </c>
      <c r="BL386" s="19" t="s">
        <v>139</v>
      </c>
      <c r="BM386" s="182" t="s">
        <v>598</v>
      </c>
    </row>
    <row r="387" s="1" customFormat="1">
      <c r="B387" s="38"/>
      <c r="D387" s="184" t="s">
        <v>141</v>
      </c>
      <c r="F387" s="185" t="s">
        <v>599</v>
      </c>
      <c r="I387" s="115"/>
      <c r="L387" s="38"/>
      <c r="M387" s="186"/>
      <c r="N387" s="71"/>
      <c r="O387" s="71"/>
      <c r="P387" s="71"/>
      <c r="Q387" s="71"/>
      <c r="R387" s="71"/>
      <c r="S387" s="71"/>
      <c r="T387" s="72"/>
      <c r="AT387" s="19" t="s">
        <v>141</v>
      </c>
      <c r="AU387" s="19" t="s">
        <v>84</v>
      </c>
    </row>
    <row r="388" s="14" customFormat="1">
      <c r="B388" s="204"/>
      <c r="D388" s="184" t="s">
        <v>176</v>
      </c>
      <c r="E388" s="205" t="s">
        <v>3</v>
      </c>
      <c r="F388" s="206" t="s">
        <v>600</v>
      </c>
      <c r="H388" s="205" t="s">
        <v>3</v>
      </c>
      <c r="I388" s="207"/>
      <c r="L388" s="204"/>
      <c r="M388" s="208"/>
      <c r="N388" s="209"/>
      <c r="O388" s="209"/>
      <c r="P388" s="209"/>
      <c r="Q388" s="209"/>
      <c r="R388" s="209"/>
      <c r="S388" s="209"/>
      <c r="T388" s="210"/>
      <c r="AT388" s="205" t="s">
        <v>176</v>
      </c>
      <c r="AU388" s="205" t="s">
        <v>84</v>
      </c>
      <c r="AV388" s="14" t="s">
        <v>81</v>
      </c>
      <c r="AW388" s="14" t="s">
        <v>34</v>
      </c>
      <c r="AX388" s="14" t="s">
        <v>73</v>
      </c>
      <c r="AY388" s="205" t="s">
        <v>133</v>
      </c>
    </row>
    <row r="389" s="12" customFormat="1">
      <c r="B389" s="188"/>
      <c r="D389" s="184" t="s">
        <v>176</v>
      </c>
      <c r="E389" s="189" t="s">
        <v>3</v>
      </c>
      <c r="F389" s="190" t="s">
        <v>601</v>
      </c>
      <c r="H389" s="191">
        <v>130.94999999999999</v>
      </c>
      <c r="I389" s="192"/>
      <c r="L389" s="188"/>
      <c r="M389" s="193"/>
      <c r="N389" s="194"/>
      <c r="O389" s="194"/>
      <c r="P389" s="194"/>
      <c r="Q389" s="194"/>
      <c r="R389" s="194"/>
      <c r="S389" s="194"/>
      <c r="T389" s="195"/>
      <c r="AT389" s="189" t="s">
        <v>176</v>
      </c>
      <c r="AU389" s="189" t="s">
        <v>84</v>
      </c>
      <c r="AV389" s="12" t="s">
        <v>84</v>
      </c>
      <c r="AW389" s="12" t="s">
        <v>34</v>
      </c>
      <c r="AX389" s="12" t="s">
        <v>81</v>
      </c>
      <c r="AY389" s="189" t="s">
        <v>133</v>
      </c>
    </row>
    <row r="390" s="1" customFormat="1" ht="16.5" customHeight="1">
      <c r="B390" s="170"/>
      <c r="C390" s="171" t="s">
        <v>602</v>
      </c>
      <c r="D390" s="171" t="s">
        <v>136</v>
      </c>
      <c r="E390" s="172" t="s">
        <v>603</v>
      </c>
      <c r="F390" s="173" t="s">
        <v>604</v>
      </c>
      <c r="G390" s="174" t="s">
        <v>279</v>
      </c>
      <c r="H390" s="175">
        <v>189.15000000000001</v>
      </c>
      <c r="I390" s="176"/>
      <c r="J390" s="177">
        <f>ROUND(I390*H390,2)</f>
        <v>0</v>
      </c>
      <c r="K390" s="173" t="s">
        <v>171</v>
      </c>
      <c r="L390" s="38"/>
      <c r="M390" s="178" t="s">
        <v>3</v>
      </c>
      <c r="N390" s="179" t="s">
        <v>44</v>
      </c>
      <c r="O390" s="71"/>
      <c r="P390" s="180">
        <f>O390*H390</f>
        <v>0</v>
      </c>
      <c r="Q390" s="180">
        <v>0.51817000000000002</v>
      </c>
      <c r="R390" s="180">
        <f>Q390*H390</f>
        <v>98.01185550000001</v>
      </c>
      <c r="S390" s="180">
        <v>0</v>
      </c>
      <c r="T390" s="181">
        <f>S390*H390</f>
        <v>0</v>
      </c>
      <c r="AR390" s="182" t="s">
        <v>139</v>
      </c>
      <c r="AT390" s="182" t="s">
        <v>136</v>
      </c>
      <c r="AU390" s="182" t="s">
        <v>84</v>
      </c>
      <c r="AY390" s="19" t="s">
        <v>133</v>
      </c>
      <c r="BE390" s="183">
        <f>IF(N390="základní",J390,0)</f>
        <v>0</v>
      </c>
      <c r="BF390" s="183">
        <f>IF(N390="snížená",J390,0)</f>
        <v>0</v>
      </c>
      <c r="BG390" s="183">
        <f>IF(N390="zákl. přenesená",J390,0)</f>
        <v>0</v>
      </c>
      <c r="BH390" s="183">
        <f>IF(N390="sníž. přenesená",J390,0)</f>
        <v>0</v>
      </c>
      <c r="BI390" s="183">
        <f>IF(N390="nulová",J390,0)</f>
        <v>0</v>
      </c>
      <c r="BJ390" s="19" t="s">
        <v>81</v>
      </c>
      <c r="BK390" s="183">
        <f>ROUND(I390*H390,2)</f>
        <v>0</v>
      </c>
      <c r="BL390" s="19" t="s">
        <v>139</v>
      </c>
      <c r="BM390" s="182" t="s">
        <v>605</v>
      </c>
    </row>
    <row r="391" s="1" customFormat="1">
      <c r="B391" s="38"/>
      <c r="D391" s="184" t="s">
        <v>141</v>
      </c>
      <c r="F391" s="185" t="s">
        <v>606</v>
      </c>
      <c r="I391" s="115"/>
      <c r="L391" s="38"/>
      <c r="M391" s="186"/>
      <c r="N391" s="71"/>
      <c r="O391" s="71"/>
      <c r="P391" s="71"/>
      <c r="Q391" s="71"/>
      <c r="R391" s="71"/>
      <c r="S391" s="71"/>
      <c r="T391" s="72"/>
      <c r="AT391" s="19" t="s">
        <v>141</v>
      </c>
      <c r="AU391" s="19" t="s">
        <v>84</v>
      </c>
    </row>
    <row r="392" s="1" customFormat="1">
      <c r="B392" s="38"/>
      <c r="D392" s="184" t="s">
        <v>174</v>
      </c>
      <c r="F392" s="187" t="s">
        <v>607</v>
      </c>
      <c r="I392" s="115"/>
      <c r="L392" s="38"/>
      <c r="M392" s="186"/>
      <c r="N392" s="71"/>
      <c r="O392" s="71"/>
      <c r="P392" s="71"/>
      <c r="Q392" s="71"/>
      <c r="R392" s="71"/>
      <c r="S392" s="71"/>
      <c r="T392" s="72"/>
      <c r="AT392" s="19" t="s">
        <v>174</v>
      </c>
      <c r="AU392" s="19" t="s">
        <v>84</v>
      </c>
    </row>
    <row r="393" s="14" customFormat="1">
      <c r="B393" s="204"/>
      <c r="D393" s="184" t="s">
        <v>176</v>
      </c>
      <c r="E393" s="205" t="s">
        <v>3</v>
      </c>
      <c r="F393" s="206" t="s">
        <v>600</v>
      </c>
      <c r="H393" s="205" t="s">
        <v>3</v>
      </c>
      <c r="I393" s="207"/>
      <c r="L393" s="204"/>
      <c r="M393" s="208"/>
      <c r="N393" s="209"/>
      <c r="O393" s="209"/>
      <c r="P393" s="209"/>
      <c r="Q393" s="209"/>
      <c r="R393" s="209"/>
      <c r="S393" s="209"/>
      <c r="T393" s="210"/>
      <c r="AT393" s="205" t="s">
        <v>176</v>
      </c>
      <c r="AU393" s="205" t="s">
        <v>84</v>
      </c>
      <c r="AV393" s="14" t="s">
        <v>81</v>
      </c>
      <c r="AW393" s="14" t="s">
        <v>34</v>
      </c>
      <c r="AX393" s="14" t="s">
        <v>73</v>
      </c>
      <c r="AY393" s="205" t="s">
        <v>133</v>
      </c>
    </row>
    <row r="394" s="12" customFormat="1">
      <c r="B394" s="188"/>
      <c r="D394" s="184" t="s">
        <v>176</v>
      </c>
      <c r="E394" s="189" t="s">
        <v>3</v>
      </c>
      <c r="F394" s="190" t="s">
        <v>608</v>
      </c>
      <c r="H394" s="191">
        <v>189.15000000000001</v>
      </c>
      <c r="I394" s="192"/>
      <c r="L394" s="188"/>
      <c r="M394" s="193"/>
      <c r="N394" s="194"/>
      <c r="O394" s="194"/>
      <c r="P394" s="194"/>
      <c r="Q394" s="194"/>
      <c r="R394" s="194"/>
      <c r="S394" s="194"/>
      <c r="T394" s="195"/>
      <c r="AT394" s="189" t="s">
        <v>176</v>
      </c>
      <c r="AU394" s="189" t="s">
        <v>84</v>
      </c>
      <c r="AV394" s="12" t="s">
        <v>84</v>
      </c>
      <c r="AW394" s="12" t="s">
        <v>34</v>
      </c>
      <c r="AX394" s="12" t="s">
        <v>81</v>
      </c>
      <c r="AY394" s="189" t="s">
        <v>133</v>
      </c>
    </row>
    <row r="395" s="1" customFormat="1" ht="16.5" customHeight="1">
      <c r="B395" s="170"/>
      <c r="C395" s="171" t="s">
        <v>609</v>
      </c>
      <c r="D395" s="171" t="s">
        <v>136</v>
      </c>
      <c r="E395" s="172" t="s">
        <v>610</v>
      </c>
      <c r="F395" s="173" t="s">
        <v>611</v>
      </c>
      <c r="G395" s="174" t="s">
        <v>279</v>
      </c>
      <c r="H395" s="175">
        <v>247.34999999999999</v>
      </c>
      <c r="I395" s="176"/>
      <c r="J395" s="177">
        <f>ROUND(I395*H395,2)</f>
        <v>0</v>
      </c>
      <c r="K395" s="173" t="s">
        <v>171</v>
      </c>
      <c r="L395" s="38"/>
      <c r="M395" s="178" t="s">
        <v>3</v>
      </c>
      <c r="N395" s="179" t="s">
        <v>44</v>
      </c>
      <c r="O395" s="71"/>
      <c r="P395" s="180">
        <f>O395*H395</f>
        <v>0</v>
      </c>
      <c r="Q395" s="180">
        <v>0.00071000000000000002</v>
      </c>
      <c r="R395" s="180">
        <f>Q395*H395</f>
        <v>0.17561850000000001</v>
      </c>
      <c r="S395" s="180">
        <v>0</v>
      </c>
      <c r="T395" s="181">
        <f>S395*H395</f>
        <v>0</v>
      </c>
      <c r="AR395" s="182" t="s">
        <v>139</v>
      </c>
      <c r="AT395" s="182" t="s">
        <v>136</v>
      </c>
      <c r="AU395" s="182" t="s">
        <v>84</v>
      </c>
      <c r="AY395" s="19" t="s">
        <v>133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9" t="s">
        <v>81</v>
      </c>
      <c r="BK395" s="183">
        <f>ROUND(I395*H395,2)</f>
        <v>0</v>
      </c>
      <c r="BL395" s="19" t="s">
        <v>139</v>
      </c>
      <c r="BM395" s="182" t="s">
        <v>612</v>
      </c>
    </row>
    <row r="396" s="1" customFormat="1">
      <c r="B396" s="38"/>
      <c r="D396" s="184" t="s">
        <v>141</v>
      </c>
      <c r="F396" s="185" t="s">
        <v>613</v>
      </c>
      <c r="I396" s="115"/>
      <c r="L396" s="38"/>
      <c r="M396" s="186"/>
      <c r="N396" s="71"/>
      <c r="O396" s="71"/>
      <c r="P396" s="71"/>
      <c r="Q396" s="71"/>
      <c r="R396" s="71"/>
      <c r="S396" s="71"/>
      <c r="T396" s="72"/>
      <c r="AT396" s="19" t="s">
        <v>141</v>
      </c>
      <c r="AU396" s="19" t="s">
        <v>84</v>
      </c>
    </row>
    <row r="397" s="14" customFormat="1">
      <c r="B397" s="204"/>
      <c r="D397" s="184" t="s">
        <v>176</v>
      </c>
      <c r="E397" s="205" t="s">
        <v>3</v>
      </c>
      <c r="F397" s="206" t="s">
        <v>600</v>
      </c>
      <c r="H397" s="205" t="s">
        <v>3</v>
      </c>
      <c r="I397" s="207"/>
      <c r="L397" s="204"/>
      <c r="M397" s="208"/>
      <c r="N397" s="209"/>
      <c r="O397" s="209"/>
      <c r="P397" s="209"/>
      <c r="Q397" s="209"/>
      <c r="R397" s="209"/>
      <c r="S397" s="209"/>
      <c r="T397" s="210"/>
      <c r="AT397" s="205" t="s">
        <v>176</v>
      </c>
      <c r="AU397" s="205" t="s">
        <v>84</v>
      </c>
      <c r="AV397" s="14" t="s">
        <v>81</v>
      </c>
      <c r="AW397" s="14" t="s">
        <v>34</v>
      </c>
      <c r="AX397" s="14" t="s">
        <v>73</v>
      </c>
      <c r="AY397" s="205" t="s">
        <v>133</v>
      </c>
    </row>
    <row r="398" s="12" customFormat="1">
      <c r="B398" s="188"/>
      <c r="D398" s="184" t="s">
        <v>176</v>
      </c>
      <c r="E398" s="189" t="s">
        <v>3</v>
      </c>
      <c r="F398" s="190" t="s">
        <v>614</v>
      </c>
      <c r="H398" s="191">
        <v>247.34999999999999</v>
      </c>
      <c r="I398" s="192"/>
      <c r="L398" s="188"/>
      <c r="M398" s="193"/>
      <c r="N398" s="194"/>
      <c r="O398" s="194"/>
      <c r="P398" s="194"/>
      <c r="Q398" s="194"/>
      <c r="R398" s="194"/>
      <c r="S398" s="194"/>
      <c r="T398" s="195"/>
      <c r="AT398" s="189" t="s">
        <v>176</v>
      </c>
      <c r="AU398" s="189" t="s">
        <v>84</v>
      </c>
      <c r="AV398" s="12" t="s">
        <v>84</v>
      </c>
      <c r="AW398" s="12" t="s">
        <v>34</v>
      </c>
      <c r="AX398" s="12" t="s">
        <v>81</v>
      </c>
      <c r="AY398" s="189" t="s">
        <v>133</v>
      </c>
    </row>
    <row r="399" s="1" customFormat="1" ht="16.5" customHeight="1">
      <c r="B399" s="170"/>
      <c r="C399" s="171" t="s">
        <v>615</v>
      </c>
      <c r="D399" s="171" t="s">
        <v>136</v>
      </c>
      <c r="E399" s="172" t="s">
        <v>616</v>
      </c>
      <c r="F399" s="173" t="s">
        <v>617</v>
      </c>
      <c r="G399" s="174" t="s">
        <v>279</v>
      </c>
      <c r="H399" s="175">
        <v>247.34999999999999</v>
      </c>
      <c r="I399" s="176"/>
      <c r="J399" s="177">
        <f>ROUND(I399*H399,2)</f>
        <v>0</v>
      </c>
      <c r="K399" s="173" t="s">
        <v>171</v>
      </c>
      <c r="L399" s="38"/>
      <c r="M399" s="178" t="s">
        <v>3</v>
      </c>
      <c r="N399" s="179" t="s">
        <v>44</v>
      </c>
      <c r="O399" s="71"/>
      <c r="P399" s="180">
        <f>O399*H399</f>
        <v>0</v>
      </c>
      <c r="Q399" s="180">
        <v>0.26375999999999999</v>
      </c>
      <c r="R399" s="180">
        <f>Q399*H399</f>
        <v>65.241035999999994</v>
      </c>
      <c r="S399" s="180">
        <v>0</v>
      </c>
      <c r="T399" s="181">
        <f>S399*H399</f>
        <v>0</v>
      </c>
      <c r="AR399" s="182" t="s">
        <v>139</v>
      </c>
      <c r="AT399" s="182" t="s">
        <v>136</v>
      </c>
      <c r="AU399" s="182" t="s">
        <v>84</v>
      </c>
      <c r="AY399" s="19" t="s">
        <v>133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9" t="s">
        <v>81</v>
      </c>
      <c r="BK399" s="183">
        <f>ROUND(I399*H399,2)</f>
        <v>0</v>
      </c>
      <c r="BL399" s="19" t="s">
        <v>139</v>
      </c>
      <c r="BM399" s="182" t="s">
        <v>618</v>
      </c>
    </row>
    <row r="400" s="1" customFormat="1">
      <c r="B400" s="38"/>
      <c r="D400" s="184" t="s">
        <v>141</v>
      </c>
      <c r="F400" s="185" t="s">
        <v>619</v>
      </c>
      <c r="I400" s="115"/>
      <c r="L400" s="38"/>
      <c r="M400" s="186"/>
      <c r="N400" s="71"/>
      <c r="O400" s="71"/>
      <c r="P400" s="71"/>
      <c r="Q400" s="71"/>
      <c r="R400" s="71"/>
      <c r="S400" s="71"/>
      <c r="T400" s="72"/>
      <c r="AT400" s="19" t="s">
        <v>141</v>
      </c>
      <c r="AU400" s="19" t="s">
        <v>84</v>
      </c>
    </row>
    <row r="401" s="1" customFormat="1">
      <c r="B401" s="38"/>
      <c r="D401" s="184" t="s">
        <v>174</v>
      </c>
      <c r="F401" s="187" t="s">
        <v>620</v>
      </c>
      <c r="I401" s="115"/>
      <c r="L401" s="38"/>
      <c r="M401" s="186"/>
      <c r="N401" s="71"/>
      <c r="O401" s="71"/>
      <c r="P401" s="71"/>
      <c r="Q401" s="71"/>
      <c r="R401" s="71"/>
      <c r="S401" s="71"/>
      <c r="T401" s="72"/>
      <c r="AT401" s="19" t="s">
        <v>174</v>
      </c>
      <c r="AU401" s="19" t="s">
        <v>84</v>
      </c>
    </row>
    <row r="402" s="14" customFormat="1">
      <c r="B402" s="204"/>
      <c r="D402" s="184" t="s">
        <v>176</v>
      </c>
      <c r="E402" s="205" t="s">
        <v>3</v>
      </c>
      <c r="F402" s="206" t="s">
        <v>600</v>
      </c>
      <c r="H402" s="205" t="s">
        <v>3</v>
      </c>
      <c r="I402" s="207"/>
      <c r="L402" s="204"/>
      <c r="M402" s="208"/>
      <c r="N402" s="209"/>
      <c r="O402" s="209"/>
      <c r="P402" s="209"/>
      <c r="Q402" s="209"/>
      <c r="R402" s="209"/>
      <c r="S402" s="209"/>
      <c r="T402" s="210"/>
      <c r="AT402" s="205" t="s">
        <v>176</v>
      </c>
      <c r="AU402" s="205" t="s">
        <v>84</v>
      </c>
      <c r="AV402" s="14" t="s">
        <v>81</v>
      </c>
      <c r="AW402" s="14" t="s">
        <v>34</v>
      </c>
      <c r="AX402" s="14" t="s">
        <v>73</v>
      </c>
      <c r="AY402" s="205" t="s">
        <v>133</v>
      </c>
    </row>
    <row r="403" s="12" customFormat="1">
      <c r="B403" s="188"/>
      <c r="D403" s="184" t="s">
        <v>176</v>
      </c>
      <c r="E403" s="189" t="s">
        <v>3</v>
      </c>
      <c r="F403" s="190" t="s">
        <v>614</v>
      </c>
      <c r="H403" s="191">
        <v>247.34999999999999</v>
      </c>
      <c r="I403" s="192"/>
      <c r="L403" s="188"/>
      <c r="M403" s="193"/>
      <c r="N403" s="194"/>
      <c r="O403" s="194"/>
      <c r="P403" s="194"/>
      <c r="Q403" s="194"/>
      <c r="R403" s="194"/>
      <c r="S403" s="194"/>
      <c r="T403" s="195"/>
      <c r="AT403" s="189" t="s">
        <v>176</v>
      </c>
      <c r="AU403" s="189" t="s">
        <v>84</v>
      </c>
      <c r="AV403" s="12" t="s">
        <v>84</v>
      </c>
      <c r="AW403" s="12" t="s">
        <v>34</v>
      </c>
      <c r="AX403" s="12" t="s">
        <v>81</v>
      </c>
      <c r="AY403" s="189" t="s">
        <v>133</v>
      </c>
    </row>
    <row r="404" s="1" customFormat="1" ht="16.5" customHeight="1">
      <c r="B404" s="170"/>
      <c r="C404" s="171" t="s">
        <v>621</v>
      </c>
      <c r="D404" s="171" t="s">
        <v>136</v>
      </c>
      <c r="E404" s="172" t="s">
        <v>610</v>
      </c>
      <c r="F404" s="173" t="s">
        <v>611</v>
      </c>
      <c r="G404" s="174" t="s">
        <v>279</v>
      </c>
      <c r="H404" s="175">
        <v>305.55000000000001</v>
      </c>
      <c r="I404" s="176"/>
      <c r="J404" s="177">
        <f>ROUND(I404*H404,2)</f>
        <v>0</v>
      </c>
      <c r="K404" s="173" t="s">
        <v>171</v>
      </c>
      <c r="L404" s="38"/>
      <c r="M404" s="178" t="s">
        <v>3</v>
      </c>
      <c r="N404" s="179" t="s">
        <v>44</v>
      </c>
      <c r="O404" s="71"/>
      <c r="P404" s="180">
        <f>O404*H404</f>
        <v>0</v>
      </c>
      <c r="Q404" s="180">
        <v>0.00071000000000000002</v>
      </c>
      <c r="R404" s="180">
        <f>Q404*H404</f>
        <v>0.21694050000000001</v>
      </c>
      <c r="S404" s="180">
        <v>0</v>
      </c>
      <c r="T404" s="181">
        <f>S404*H404</f>
        <v>0</v>
      </c>
      <c r="AR404" s="182" t="s">
        <v>139</v>
      </c>
      <c r="AT404" s="182" t="s">
        <v>136</v>
      </c>
      <c r="AU404" s="182" t="s">
        <v>84</v>
      </c>
      <c r="AY404" s="19" t="s">
        <v>133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19" t="s">
        <v>81</v>
      </c>
      <c r="BK404" s="183">
        <f>ROUND(I404*H404,2)</f>
        <v>0</v>
      </c>
      <c r="BL404" s="19" t="s">
        <v>139</v>
      </c>
      <c r="BM404" s="182" t="s">
        <v>622</v>
      </c>
    </row>
    <row r="405" s="1" customFormat="1">
      <c r="B405" s="38"/>
      <c r="D405" s="184" t="s">
        <v>141</v>
      </c>
      <c r="F405" s="185" t="s">
        <v>613</v>
      </c>
      <c r="I405" s="115"/>
      <c r="L405" s="38"/>
      <c r="M405" s="186"/>
      <c r="N405" s="71"/>
      <c r="O405" s="71"/>
      <c r="P405" s="71"/>
      <c r="Q405" s="71"/>
      <c r="R405" s="71"/>
      <c r="S405" s="71"/>
      <c r="T405" s="72"/>
      <c r="AT405" s="19" t="s">
        <v>141</v>
      </c>
      <c r="AU405" s="19" t="s">
        <v>84</v>
      </c>
    </row>
    <row r="406" s="14" customFormat="1">
      <c r="B406" s="204"/>
      <c r="D406" s="184" t="s">
        <v>176</v>
      </c>
      <c r="E406" s="205" t="s">
        <v>3</v>
      </c>
      <c r="F406" s="206" t="s">
        <v>600</v>
      </c>
      <c r="H406" s="205" t="s">
        <v>3</v>
      </c>
      <c r="I406" s="207"/>
      <c r="L406" s="204"/>
      <c r="M406" s="208"/>
      <c r="N406" s="209"/>
      <c r="O406" s="209"/>
      <c r="P406" s="209"/>
      <c r="Q406" s="209"/>
      <c r="R406" s="209"/>
      <c r="S406" s="209"/>
      <c r="T406" s="210"/>
      <c r="AT406" s="205" t="s">
        <v>176</v>
      </c>
      <c r="AU406" s="205" t="s">
        <v>84</v>
      </c>
      <c r="AV406" s="14" t="s">
        <v>81</v>
      </c>
      <c r="AW406" s="14" t="s">
        <v>34</v>
      </c>
      <c r="AX406" s="14" t="s">
        <v>73</v>
      </c>
      <c r="AY406" s="205" t="s">
        <v>133</v>
      </c>
    </row>
    <row r="407" s="12" customFormat="1">
      <c r="B407" s="188"/>
      <c r="D407" s="184" t="s">
        <v>176</v>
      </c>
      <c r="E407" s="189" t="s">
        <v>3</v>
      </c>
      <c r="F407" s="190" t="s">
        <v>623</v>
      </c>
      <c r="H407" s="191">
        <v>305.55000000000001</v>
      </c>
      <c r="I407" s="192"/>
      <c r="L407" s="188"/>
      <c r="M407" s="193"/>
      <c r="N407" s="194"/>
      <c r="O407" s="194"/>
      <c r="P407" s="194"/>
      <c r="Q407" s="194"/>
      <c r="R407" s="194"/>
      <c r="S407" s="194"/>
      <c r="T407" s="195"/>
      <c r="AT407" s="189" t="s">
        <v>176</v>
      </c>
      <c r="AU407" s="189" t="s">
        <v>84</v>
      </c>
      <c r="AV407" s="12" t="s">
        <v>84</v>
      </c>
      <c r="AW407" s="12" t="s">
        <v>34</v>
      </c>
      <c r="AX407" s="12" t="s">
        <v>81</v>
      </c>
      <c r="AY407" s="189" t="s">
        <v>133</v>
      </c>
    </row>
    <row r="408" s="1" customFormat="1" ht="16.5" customHeight="1">
      <c r="B408" s="170"/>
      <c r="C408" s="171" t="s">
        <v>624</v>
      </c>
      <c r="D408" s="171" t="s">
        <v>136</v>
      </c>
      <c r="E408" s="172" t="s">
        <v>625</v>
      </c>
      <c r="F408" s="173" t="s">
        <v>626</v>
      </c>
      <c r="G408" s="174" t="s">
        <v>279</v>
      </c>
      <c r="H408" s="175">
        <v>305.55000000000001</v>
      </c>
      <c r="I408" s="176"/>
      <c r="J408" s="177">
        <f>ROUND(I408*H408,2)</f>
        <v>0</v>
      </c>
      <c r="K408" s="173" t="s">
        <v>171</v>
      </c>
      <c r="L408" s="38"/>
      <c r="M408" s="178" t="s">
        <v>3</v>
      </c>
      <c r="N408" s="179" t="s">
        <v>44</v>
      </c>
      <c r="O408" s="71"/>
      <c r="P408" s="180">
        <f>O408*H408</f>
        <v>0</v>
      </c>
      <c r="Q408" s="180">
        <v>0.12966</v>
      </c>
      <c r="R408" s="180">
        <f>Q408*H408</f>
        <v>39.617612999999999</v>
      </c>
      <c r="S408" s="180">
        <v>0</v>
      </c>
      <c r="T408" s="181">
        <f>S408*H408</f>
        <v>0</v>
      </c>
      <c r="AR408" s="182" t="s">
        <v>139</v>
      </c>
      <c r="AT408" s="182" t="s">
        <v>136</v>
      </c>
      <c r="AU408" s="182" t="s">
        <v>84</v>
      </c>
      <c r="AY408" s="19" t="s">
        <v>133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9" t="s">
        <v>81</v>
      </c>
      <c r="BK408" s="183">
        <f>ROUND(I408*H408,2)</f>
        <v>0</v>
      </c>
      <c r="BL408" s="19" t="s">
        <v>139</v>
      </c>
      <c r="BM408" s="182" t="s">
        <v>627</v>
      </c>
    </row>
    <row r="409" s="1" customFormat="1">
      <c r="B409" s="38"/>
      <c r="D409" s="184" t="s">
        <v>141</v>
      </c>
      <c r="F409" s="185" t="s">
        <v>628</v>
      </c>
      <c r="I409" s="115"/>
      <c r="L409" s="38"/>
      <c r="M409" s="186"/>
      <c r="N409" s="71"/>
      <c r="O409" s="71"/>
      <c r="P409" s="71"/>
      <c r="Q409" s="71"/>
      <c r="R409" s="71"/>
      <c r="S409" s="71"/>
      <c r="T409" s="72"/>
      <c r="AT409" s="19" t="s">
        <v>141</v>
      </c>
      <c r="AU409" s="19" t="s">
        <v>84</v>
      </c>
    </row>
    <row r="410" s="1" customFormat="1">
      <c r="B410" s="38"/>
      <c r="D410" s="184" t="s">
        <v>174</v>
      </c>
      <c r="F410" s="187" t="s">
        <v>629</v>
      </c>
      <c r="I410" s="115"/>
      <c r="L410" s="38"/>
      <c r="M410" s="186"/>
      <c r="N410" s="71"/>
      <c r="O410" s="71"/>
      <c r="P410" s="71"/>
      <c r="Q410" s="71"/>
      <c r="R410" s="71"/>
      <c r="S410" s="71"/>
      <c r="T410" s="72"/>
      <c r="AT410" s="19" t="s">
        <v>174</v>
      </c>
      <c r="AU410" s="19" t="s">
        <v>84</v>
      </c>
    </row>
    <row r="411" s="14" customFormat="1">
      <c r="B411" s="204"/>
      <c r="D411" s="184" t="s">
        <v>176</v>
      </c>
      <c r="E411" s="205" t="s">
        <v>3</v>
      </c>
      <c r="F411" s="206" t="s">
        <v>600</v>
      </c>
      <c r="H411" s="205" t="s">
        <v>3</v>
      </c>
      <c r="I411" s="207"/>
      <c r="L411" s="204"/>
      <c r="M411" s="208"/>
      <c r="N411" s="209"/>
      <c r="O411" s="209"/>
      <c r="P411" s="209"/>
      <c r="Q411" s="209"/>
      <c r="R411" s="209"/>
      <c r="S411" s="209"/>
      <c r="T411" s="210"/>
      <c r="AT411" s="205" t="s">
        <v>176</v>
      </c>
      <c r="AU411" s="205" t="s">
        <v>84</v>
      </c>
      <c r="AV411" s="14" t="s">
        <v>81</v>
      </c>
      <c r="AW411" s="14" t="s">
        <v>34</v>
      </c>
      <c r="AX411" s="14" t="s">
        <v>73</v>
      </c>
      <c r="AY411" s="205" t="s">
        <v>133</v>
      </c>
    </row>
    <row r="412" s="12" customFormat="1">
      <c r="B412" s="188"/>
      <c r="D412" s="184" t="s">
        <v>176</v>
      </c>
      <c r="E412" s="189" t="s">
        <v>3</v>
      </c>
      <c r="F412" s="190" t="s">
        <v>623</v>
      </c>
      <c r="H412" s="191">
        <v>305.55000000000001</v>
      </c>
      <c r="I412" s="192"/>
      <c r="L412" s="188"/>
      <c r="M412" s="193"/>
      <c r="N412" s="194"/>
      <c r="O412" s="194"/>
      <c r="P412" s="194"/>
      <c r="Q412" s="194"/>
      <c r="R412" s="194"/>
      <c r="S412" s="194"/>
      <c r="T412" s="195"/>
      <c r="AT412" s="189" t="s">
        <v>176</v>
      </c>
      <c r="AU412" s="189" t="s">
        <v>84</v>
      </c>
      <c r="AV412" s="12" t="s">
        <v>84</v>
      </c>
      <c r="AW412" s="12" t="s">
        <v>34</v>
      </c>
      <c r="AX412" s="12" t="s">
        <v>81</v>
      </c>
      <c r="AY412" s="189" t="s">
        <v>133</v>
      </c>
    </row>
    <row r="413" s="1" customFormat="1" ht="16.5" customHeight="1">
      <c r="B413" s="170"/>
      <c r="C413" s="171" t="s">
        <v>630</v>
      </c>
      <c r="D413" s="171" t="s">
        <v>136</v>
      </c>
      <c r="E413" s="172" t="s">
        <v>631</v>
      </c>
      <c r="F413" s="173" t="s">
        <v>632</v>
      </c>
      <c r="G413" s="174" t="s">
        <v>189</v>
      </c>
      <c r="H413" s="175">
        <v>194</v>
      </c>
      <c r="I413" s="176"/>
      <c r="J413" s="177">
        <f>ROUND(I413*H413,2)</f>
        <v>0</v>
      </c>
      <c r="K413" s="173" t="s">
        <v>3</v>
      </c>
      <c r="L413" s="38"/>
      <c r="M413" s="178" t="s">
        <v>3</v>
      </c>
      <c r="N413" s="179" t="s">
        <v>44</v>
      </c>
      <c r="O413" s="71"/>
      <c r="P413" s="180">
        <f>O413*H413</f>
        <v>0</v>
      </c>
      <c r="Q413" s="180">
        <v>0</v>
      </c>
      <c r="R413" s="180">
        <f>Q413*H413</f>
        <v>0</v>
      </c>
      <c r="S413" s="180">
        <v>0</v>
      </c>
      <c r="T413" s="181">
        <f>S413*H413</f>
        <v>0</v>
      </c>
      <c r="AR413" s="182" t="s">
        <v>139</v>
      </c>
      <c r="AT413" s="182" t="s">
        <v>136</v>
      </c>
      <c r="AU413" s="182" t="s">
        <v>84</v>
      </c>
      <c r="AY413" s="19" t="s">
        <v>133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9" t="s">
        <v>81</v>
      </c>
      <c r="BK413" s="183">
        <f>ROUND(I413*H413,2)</f>
        <v>0</v>
      </c>
      <c r="BL413" s="19" t="s">
        <v>139</v>
      </c>
      <c r="BM413" s="182" t="s">
        <v>633</v>
      </c>
    </row>
    <row r="414" s="14" customFormat="1">
      <c r="B414" s="204"/>
      <c r="D414" s="184" t="s">
        <v>176</v>
      </c>
      <c r="E414" s="205" t="s">
        <v>3</v>
      </c>
      <c r="F414" s="206" t="s">
        <v>600</v>
      </c>
      <c r="H414" s="205" t="s">
        <v>3</v>
      </c>
      <c r="I414" s="207"/>
      <c r="L414" s="204"/>
      <c r="M414" s="208"/>
      <c r="N414" s="209"/>
      <c r="O414" s="209"/>
      <c r="P414" s="209"/>
      <c r="Q414" s="209"/>
      <c r="R414" s="209"/>
      <c r="S414" s="209"/>
      <c r="T414" s="210"/>
      <c r="AT414" s="205" t="s">
        <v>176</v>
      </c>
      <c r="AU414" s="205" t="s">
        <v>84</v>
      </c>
      <c r="AV414" s="14" t="s">
        <v>81</v>
      </c>
      <c r="AW414" s="14" t="s">
        <v>34</v>
      </c>
      <c r="AX414" s="14" t="s">
        <v>73</v>
      </c>
      <c r="AY414" s="205" t="s">
        <v>133</v>
      </c>
    </row>
    <row r="415" s="12" customFormat="1">
      <c r="B415" s="188"/>
      <c r="D415" s="184" t="s">
        <v>176</v>
      </c>
      <c r="E415" s="189" t="s">
        <v>3</v>
      </c>
      <c r="F415" s="190" t="s">
        <v>634</v>
      </c>
      <c r="H415" s="191">
        <v>194</v>
      </c>
      <c r="I415" s="192"/>
      <c r="L415" s="188"/>
      <c r="M415" s="193"/>
      <c r="N415" s="194"/>
      <c r="O415" s="194"/>
      <c r="P415" s="194"/>
      <c r="Q415" s="194"/>
      <c r="R415" s="194"/>
      <c r="S415" s="194"/>
      <c r="T415" s="195"/>
      <c r="AT415" s="189" t="s">
        <v>176</v>
      </c>
      <c r="AU415" s="189" t="s">
        <v>84</v>
      </c>
      <c r="AV415" s="12" t="s">
        <v>84</v>
      </c>
      <c r="AW415" s="12" t="s">
        <v>34</v>
      </c>
      <c r="AX415" s="12" t="s">
        <v>81</v>
      </c>
      <c r="AY415" s="189" t="s">
        <v>133</v>
      </c>
    </row>
    <row r="416" s="1" customFormat="1" ht="16.5" customHeight="1">
      <c r="B416" s="170"/>
      <c r="C416" s="171" t="s">
        <v>635</v>
      </c>
      <c r="D416" s="171" t="s">
        <v>136</v>
      </c>
      <c r="E416" s="172" t="s">
        <v>636</v>
      </c>
      <c r="F416" s="173" t="s">
        <v>637</v>
      </c>
      <c r="G416" s="174" t="s">
        <v>279</v>
      </c>
      <c r="H416" s="175">
        <v>1.7250000000000001</v>
      </c>
      <c r="I416" s="176"/>
      <c r="J416" s="177">
        <f>ROUND(I416*H416,2)</f>
        <v>0</v>
      </c>
      <c r="K416" s="173" t="s">
        <v>3</v>
      </c>
      <c r="L416" s="38"/>
      <c r="M416" s="178" t="s">
        <v>3</v>
      </c>
      <c r="N416" s="179" t="s">
        <v>44</v>
      </c>
      <c r="O416" s="71"/>
      <c r="P416" s="180">
        <f>O416*H416</f>
        <v>0</v>
      </c>
      <c r="Q416" s="180">
        <v>0</v>
      </c>
      <c r="R416" s="180">
        <f>Q416*H416</f>
        <v>0</v>
      </c>
      <c r="S416" s="180">
        <v>0</v>
      </c>
      <c r="T416" s="181">
        <f>S416*H416</f>
        <v>0</v>
      </c>
      <c r="AR416" s="182" t="s">
        <v>139</v>
      </c>
      <c r="AT416" s="182" t="s">
        <v>136</v>
      </c>
      <c r="AU416" s="182" t="s">
        <v>84</v>
      </c>
      <c r="AY416" s="19" t="s">
        <v>133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9" t="s">
        <v>81</v>
      </c>
      <c r="BK416" s="183">
        <f>ROUND(I416*H416,2)</f>
        <v>0</v>
      </c>
      <c r="BL416" s="19" t="s">
        <v>139</v>
      </c>
      <c r="BM416" s="182" t="s">
        <v>638</v>
      </c>
    </row>
    <row r="417" s="1" customFormat="1">
      <c r="B417" s="38"/>
      <c r="D417" s="184" t="s">
        <v>141</v>
      </c>
      <c r="F417" s="185" t="s">
        <v>637</v>
      </c>
      <c r="I417" s="115"/>
      <c r="L417" s="38"/>
      <c r="M417" s="186"/>
      <c r="N417" s="71"/>
      <c r="O417" s="71"/>
      <c r="P417" s="71"/>
      <c r="Q417" s="71"/>
      <c r="R417" s="71"/>
      <c r="S417" s="71"/>
      <c r="T417" s="72"/>
      <c r="AT417" s="19" t="s">
        <v>141</v>
      </c>
      <c r="AU417" s="19" t="s">
        <v>84</v>
      </c>
    </row>
    <row r="418" s="14" customFormat="1">
      <c r="B418" s="204"/>
      <c r="D418" s="184" t="s">
        <v>176</v>
      </c>
      <c r="E418" s="205" t="s">
        <v>3</v>
      </c>
      <c r="F418" s="206" t="s">
        <v>639</v>
      </c>
      <c r="H418" s="205" t="s">
        <v>3</v>
      </c>
      <c r="I418" s="207"/>
      <c r="L418" s="204"/>
      <c r="M418" s="208"/>
      <c r="N418" s="209"/>
      <c r="O418" s="209"/>
      <c r="P418" s="209"/>
      <c r="Q418" s="209"/>
      <c r="R418" s="209"/>
      <c r="S418" s="209"/>
      <c r="T418" s="210"/>
      <c r="AT418" s="205" t="s">
        <v>176</v>
      </c>
      <c r="AU418" s="205" t="s">
        <v>84</v>
      </c>
      <c r="AV418" s="14" t="s">
        <v>81</v>
      </c>
      <c r="AW418" s="14" t="s">
        <v>34</v>
      </c>
      <c r="AX418" s="14" t="s">
        <v>73</v>
      </c>
      <c r="AY418" s="205" t="s">
        <v>133</v>
      </c>
    </row>
    <row r="419" s="14" customFormat="1">
      <c r="B419" s="204"/>
      <c r="D419" s="184" t="s">
        <v>176</v>
      </c>
      <c r="E419" s="205" t="s">
        <v>3</v>
      </c>
      <c r="F419" s="206" t="s">
        <v>640</v>
      </c>
      <c r="H419" s="205" t="s">
        <v>3</v>
      </c>
      <c r="I419" s="207"/>
      <c r="L419" s="204"/>
      <c r="M419" s="208"/>
      <c r="N419" s="209"/>
      <c r="O419" s="209"/>
      <c r="P419" s="209"/>
      <c r="Q419" s="209"/>
      <c r="R419" s="209"/>
      <c r="S419" s="209"/>
      <c r="T419" s="210"/>
      <c r="AT419" s="205" t="s">
        <v>176</v>
      </c>
      <c r="AU419" s="205" t="s">
        <v>84</v>
      </c>
      <c r="AV419" s="14" t="s">
        <v>81</v>
      </c>
      <c r="AW419" s="14" t="s">
        <v>34</v>
      </c>
      <c r="AX419" s="14" t="s">
        <v>73</v>
      </c>
      <c r="AY419" s="205" t="s">
        <v>133</v>
      </c>
    </row>
    <row r="420" s="14" customFormat="1">
      <c r="B420" s="204"/>
      <c r="D420" s="184" t="s">
        <v>176</v>
      </c>
      <c r="E420" s="205" t="s">
        <v>3</v>
      </c>
      <c r="F420" s="206" t="s">
        <v>641</v>
      </c>
      <c r="H420" s="205" t="s">
        <v>3</v>
      </c>
      <c r="I420" s="207"/>
      <c r="L420" s="204"/>
      <c r="M420" s="208"/>
      <c r="N420" s="209"/>
      <c r="O420" s="209"/>
      <c r="P420" s="209"/>
      <c r="Q420" s="209"/>
      <c r="R420" s="209"/>
      <c r="S420" s="209"/>
      <c r="T420" s="210"/>
      <c r="AT420" s="205" t="s">
        <v>176</v>
      </c>
      <c r="AU420" s="205" t="s">
        <v>84</v>
      </c>
      <c r="AV420" s="14" t="s">
        <v>81</v>
      </c>
      <c r="AW420" s="14" t="s">
        <v>34</v>
      </c>
      <c r="AX420" s="14" t="s">
        <v>73</v>
      </c>
      <c r="AY420" s="205" t="s">
        <v>133</v>
      </c>
    </row>
    <row r="421" s="14" customFormat="1">
      <c r="B421" s="204"/>
      <c r="D421" s="184" t="s">
        <v>176</v>
      </c>
      <c r="E421" s="205" t="s">
        <v>3</v>
      </c>
      <c r="F421" s="206" t="s">
        <v>509</v>
      </c>
      <c r="H421" s="205" t="s">
        <v>3</v>
      </c>
      <c r="I421" s="207"/>
      <c r="L421" s="204"/>
      <c r="M421" s="208"/>
      <c r="N421" s="209"/>
      <c r="O421" s="209"/>
      <c r="P421" s="209"/>
      <c r="Q421" s="209"/>
      <c r="R421" s="209"/>
      <c r="S421" s="209"/>
      <c r="T421" s="210"/>
      <c r="AT421" s="205" t="s">
        <v>176</v>
      </c>
      <c r="AU421" s="205" t="s">
        <v>84</v>
      </c>
      <c r="AV421" s="14" t="s">
        <v>81</v>
      </c>
      <c r="AW421" s="14" t="s">
        <v>34</v>
      </c>
      <c r="AX421" s="14" t="s">
        <v>73</v>
      </c>
      <c r="AY421" s="205" t="s">
        <v>133</v>
      </c>
    </row>
    <row r="422" s="12" customFormat="1">
      <c r="B422" s="188"/>
      <c r="D422" s="184" t="s">
        <v>176</v>
      </c>
      <c r="E422" s="189" t="s">
        <v>3</v>
      </c>
      <c r="F422" s="190" t="s">
        <v>642</v>
      </c>
      <c r="H422" s="191">
        <v>1.7250000000000001</v>
      </c>
      <c r="I422" s="192"/>
      <c r="L422" s="188"/>
      <c r="M422" s="193"/>
      <c r="N422" s="194"/>
      <c r="O422" s="194"/>
      <c r="P422" s="194"/>
      <c r="Q422" s="194"/>
      <c r="R422" s="194"/>
      <c r="S422" s="194"/>
      <c r="T422" s="195"/>
      <c r="AT422" s="189" t="s">
        <v>176</v>
      </c>
      <c r="AU422" s="189" t="s">
        <v>84</v>
      </c>
      <c r="AV422" s="12" t="s">
        <v>84</v>
      </c>
      <c r="AW422" s="12" t="s">
        <v>34</v>
      </c>
      <c r="AX422" s="12" t="s">
        <v>81</v>
      </c>
      <c r="AY422" s="189" t="s">
        <v>133</v>
      </c>
    </row>
    <row r="423" s="1" customFormat="1" ht="16.5" customHeight="1">
      <c r="B423" s="170"/>
      <c r="C423" s="171" t="s">
        <v>643</v>
      </c>
      <c r="D423" s="171" t="s">
        <v>136</v>
      </c>
      <c r="E423" s="172" t="s">
        <v>644</v>
      </c>
      <c r="F423" s="173" t="s">
        <v>645</v>
      </c>
      <c r="G423" s="174" t="s">
        <v>189</v>
      </c>
      <c r="H423" s="175">
        <v>8</v>
      </c>
      <c r="I423" s="176"/>
      <c r="J423" s="177">
        <f>ROUND(I423*H423,2)</f>
        <v>0</v>
      </c>
      <c r="K423" s="173" t="s">
        <v>171</v>
      </c>
      <c r="L423" s="38"/>
      <c r="M423" s="178" t="s">
        <v>3</v>
      </c>
      <c r="N423" s="179" t="s">
        <v>44</v>
      </c>
      <c r="O423" s="71"/>
      <c r="P423" s="180">
        <f>O423*H423</f>
        <v>0</v>
      </c>
      <c r="Q423" s="180">
        <v>0</v>
      </c>
      <c r="R423" s="180">
        <f>Q423*H423</f>
        <v>0</v>
      </c>
      <c r="S423" s="180">
        <v>0.28999999999999998</v>
      </c>
      <c r="T423" s="181">
        <f>S423*H423</f>
        <v>2.3199999999999998</v>
      </c>
      <c r="AR423" s="182" t="s">
        <v>139</v>
      </c>
      <c r="AT423" s="182" t="s">
        <v>136</v>
      </c>
      <c r="AU423" s="182" t="s">
        <v>84</v>
      </c>
      <c r="AY423" s="19" t="s">
        <v>133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9" t="s">
        <v>81</v>
      </c>
      <c r="BK423" s="183">
        <f>ROUND(I423*H423,2)</f>
        <v>0</v>
      </c>
      <c r="BL423" s="19" t="s">
        <v>139</v>
      </c>
      <c r="BM423" s="182" t="s">
        <v>646</v>
      </c>
    </row>
    <row r="424" s="1" customFormat="1">
      <c r="B424" s="38"/>
      <c r="D424" s="184" t="s">
        <v>141</v>
      </c>
      <c r="F424" s="185" t="s">
        <v>647</v>
      </c>
      <c r="I424" s="115"/>
      <c r="L424" s="38"/>
      <c r="M424" s="186"/>
      <c r="N424" s="71"/>
      <c r="O424" s="71"/>
      <c r="P424" s="71"/>
      <c r="Q424" s="71"/>
      <c r="R424" s="71"/>
      <c r="S424" s="71"/>
      <c r="T424" s="72"/>
      <c r="AT424" s="19" t="s">
        <v>141</v>
      </c>
      <c r="AU424" s="19" t="s">
        <v>84</v>
      </c>
    </row>
    <row r="425" s="1" customFormat="1">
      <c r="B425" s="38"/>
      <c r="D425" s="184" t="s">
        <v>174</v>
      </c>
      <c r="F425" s="187" t="s">
        <v>648</v>
      </c>
      <c r="I425" s="115"/>
      <c r="L425" s="38"/>
      <c r="M425" s="186"/>
      <c r="N425" s="71"/>
      <c r="O425" s="71"/>
      <c r="P425" s="71"/>
      <c r="Q425" s="71"/>
      <c r="R425" s="71"/>
      <c r="S425" s="71"/>
      <c r="T425" s="72"/>
      <c r="AT425" s="19" t="s">
        <v>174</v>
      </c>
      <c r="AU425" s="19" t="s">
        <v>84</v>
      </c>
    </row>
    <row r="426" s="1" customFormat="1" ht="16.5" customHeight="1">
      <c r="B426" s="170"/>
      <c r="C426" s="171" t="s">
        <v>649</v>
      </c>
      <c r="D426" s="171" t="s">
        <v>136</v>
      </c>
      <c r="E426" s="172" t="s">
        <v>650</v>
      </c>
      <c r="F426" s="173" t="s">
        <v>651</v>
      </c>
      <c r="G426" s="174" t="s">
        <v>189</v>
      </c>
      <c r="H426" s="175">
        <v>8</v>
      </c>
      <c r="I426" s="176"/>
      <c r="J426" s="177">
        <f>ROUND(I426*H426,2)</f>
        <v>0</v>
      </c>
      <c r="K426" s="173" t="s">
        <v>171</v>
      </c>
      <c r="L426" s="38"/>
      <c r="M426" s="178" t="s">
        <v>3</v>
      </c>
      <c r="N426" s="179" t="s">
        <v>44</v>
      </c>
      <c r="O426" s="71"/>
      <c r="P426" s="180">
        <f>O426*H426</f>
        <v>0</v>
      </c>
      <c r="Q426" s="180">
        <v>0.29999999999999999</v>
      </c>
      <c r="R426" s="180">
        <f>Q426*H426</f>
        <v>2.3999999999999999</v>
      </c>
      <c r="S426" s="180">
        <v>0</v>
      </c>
      <c r="T426" s="181">
        <f>S426*H426</f>
        <v>0</v>
      </c>
      <c r="AR426" s="182" t="s">
        <v>139</v>
      </c>
      <c r="AT426" s="182" t="s">
        <v>136</v>
      </c>
      <c r="AU426" s="182" t="s">
        <v>84</v>
      </c>
      <c r="AY426" s="19" t="s">
        <v>133</v>
      </c>
      <c r="BE426" s="183">
        <f>IF(N426="základní",J426,0)</f>
        <v>0</v>
      </c>
      <c r="BF426" s="183">
        <f>IF(N426="snížená",J426,0)</f>
        <v>0</v>
      </c>
      <c r="BG426" s="183">
        <f>IF(N426="zákl. přenesená",J426,0)</f>
        <v>0</v>
      </c>
      <c r="BH426" s="183">
        <f>IF(N426="sníž. přenesená",J426,0)</f>
        <v>0</v>
      </c>
      <c r="BI426" s="183">
        <f>IF(N426="nulová",J426,0)</f>
        <v>0</v>
      </c>
      <c r="BJ426" s="19" t="s">
        <v>81</v>
      </c>
      <c r="BK426" s="183">
        <f>ROUND(I426*H426,2)</f>
        <v>0</v>
      </c>
      <c r="BL426" s="19" t="s">
        <v>139</v>
      </c>
      <c r="BM426" s="182" t="s">
        <v>652</v>
      </c>
    </row>
    <row r="427" s="1" customFormat="1">
      <c r="B427" s="38"/>
      <c r="D427" s="184" t="s">
        <v>141</v>
      </c>
      <c r="F427" s="185" t="s">
        <v>653</v>
      </c>
      <c r="I427" s="115"/>
      <c r="L427" s="38"/>
      <c r="M427" s="186"/>
      <c r="N427" s="71"/>
      <c r="O427" s="71"/>
      <c r="P427" s="71"/>
      <c r="Q427" s="71"/>
      <c r="R427" s="71"/>
      <c r="S427" s="71"/>
      <c r="T427" s="72"/>
      <c r="AT427" s="19" t="s">
        <v>141</v>
      </c>
      <c r="AU427" s="19" t="s">
        <v>84</v>
      </c>
    </row>
    <row r="428" s="1" customFormat="1">
      <c r="B428" s="38"/>
      <c r="D428" s="184" t="s">
        <v>174</v>
      </c>
      <c r="F428" s="187" t="s">
        <v>654</v>
      </c>
      <c r="I428" s="115"/>
      <c r="L428" s="38"/>
      <c r="M428" s="186"/>
      <c r="N428" s="71"/>
      <c r="O428" s="71"/>
      <c r="P428" s="71"/>
      <c r="Q428" s="71"/>
      <c r="R428" s="71"/>
      <c r="S428" s="71"/>
      <c r="T428" s="72"/>
      <c r="AT428" s="19" t="s">
        <v>174</v>
      </c>
      <c r="AU428" s="19" t="s">
        <v>84</v>
      </c>
    </row>
    <row r="429" s="14" customFormat="1">
      <c r="B429" s="204"/>
      <c r="D429" s="184" t="s">
        <v>176</v>
      </c>
      <c r="E429" s="205" t="s">
        <v>3</v>
      </c>
      <c r="F429" s="206" t="s">
        <v>655</v>
      </c>
      <c r="H429" s="205" t="s">
        <v>3</v>
      </c>
      <c r="I429" s="207"/>
      <c r="L429" s="204"/>
      <c r="M429" s="208"/>
      <c r="N429" s="209"/>
      <c r="O429" s="209"/>
      <c r="P429" s="209"/>
      <c r="Q429" s="209"/>
      <c r="R429" s="209"/>
      <c r="S429" s="209"/>
      <c r="T429" s="210"/>
      <c r="AT429" s="205" t="s">
        <v>176</v>
      </c>
      <c r="AU429" s="205" t="s">
        <v>84</v>
      </c>
      <c r="AV429" s="14" t="s">
        <v>81</v>
      </c>
      <c r="AW429" s="14" t="s">
        <v>34</v>
      </c>
      <c r="AX429" s="14" t="s">
        <v>73</v>
      </c>
      <c r="AY429" s="205" t="s">
        <v>133</v>
      </c>
    </row>
    <row r="430" s="12" customFormat="1">
      <c r="B430" s="188"/>
      <c r="D430" s="184" t="s">
        <v>176</v>
      </c>
      <c r="E430" s="189" t="s">
        <v>3</v>
      </c>
      <c r="F430" s="190" t="s">
        <v>656</v>
      </c>
      <c r="H430" s="191">
        <v>8</v>
      </c>
      <c r="I430" s="192"/>
      <c r="L430" s="188"/>
      <c r="M430" s="193"/>
      <c r="N430" s="194"/>
      <c r="O430" s="194"/>
      <c r="P430" s="194"/>
      <c r="Q430" s="194"/>
      <c r="R430" s="194"/>
      <c r="S430" s="194"/>
      <c r="T430" s="195"/>
      <c r="AT430" s="189" t="s">
        <v>176</v>
      </c>
      <c r="AU430" s="189" t="s">
        <v>84</v>
      </c>
      <c r="AV430" s="12" t="s">
        <v>84</v>
      </c>
      <c r="AW430" s="12" t="s">
        <v>34</v>
      </c>
      <c r="AX430" s="12" t="s">
        <v>81</v>
      </c>
      <c r="AY430" s="189" t="s">
        <v>133</v>
      </c>
    </row>
    <row r="431" s="1" customFormat="1" ht="16.5" customHeight="1">
      <c r="B431" s="170"/>
      <c r="C431" s="171" t="s">
        <v>657</v>
      </c>
      <c r="D431" s="171" t="s">
        <v>136</v>
      </c>
      <c r="E431" s="172" t="s">
        <v>658</v>
      </c>
      <c r="F431" s="173" t="s">
        <v>659</v>
      </c>
      <c r="G431" s="174" t="s">
        <v>189</v>
      </c>
      <c r="H431" s="175">
        <v>8</v>
      </c>
      <c r="I431" s="176"/>
      <c r="J431" s="177">
        <f>ROUND(I431*H431,2)</f>
        <v>0</v>
      </c>
      <c r="K431" s="173" t="s">
        <v>171</v>
      </c>
      <c r="L431" s="38"/>
      <c r="M431" s="178" t="s">
        <v>3</v>
      </c>
      <c r="N431" s="179" t="s">
        <v>44</v>
      </c>
      <c r="O431" s="71"/>
      <c r="P431" s="180">
        <f>O431*H431</f>
        <v>0</v>
      </c>
      <c r="Q431" s="180">
        <v>0</v>
      </c>
      <c r="R431" s="180">
        <f>Q431*H431</f>
        <v>0</v>
      </c>
      <c r="S431" s="180">
        <v>0</v>
      </c>
      <c r="T431" s="181">
        <f>S431*H431</f>
        <v>0</v>
      </c>
      <c r="AR431" s="182" t="s">
        <v>139</v>
      </c>
      <c r="AT431" s="182" t="s">
        <v>136</v>
      </c>
      <c r="AU431" s="182" t="s">
        <v>84</v>
      </c>
      <c r="AY431" s="19" t="s">
        <v>133</v>
      </c>
      <c r="BE431" s="183">
        <f>IF(N431="základní",J431,0)</f>
        <v>0</v>
      </c>
      <c r="BF431" s="183">
        <f>IF(N431="snížená",J431,0)</f>
        <v>0</v>
      </c>
      <c r="BG431" s="183">
        <f>IF(N431="zákl. přenesená",J431,0)</f>
        <v>0</v>
      </c>
      <c r="BH431" s="183">
        <f>IF(N431="sníž. přenesená",J431,0)</f>
        <v>0</v>
      </c>
      <c r="BI431" s="183">
        <f>IF(N431="nulová",J431,0)</f>
        <v>0</v>
      </c>
      <c r="BJ431" s="19" t="s">
        <v>81</v>
      </c>
      <c r="BK431" s="183">
        <f>ROUND(I431*H431,2)</f>
        <v>0</v>
      </c>
      <c r="BL431" s="19" t="s">
        <v>139</v>
      </c>
      <c r="BM431" s="182" t="s">
        <v>660</v>
      </c>
    </row>
    <row r="432" s="1" customFormat="1">
      <c r="B432" s="38"/>
      <c r="D432" s="184" t="s">
        <v>141</v>
      </c>
      <c r="F432" s="185" t="s">
        <v>661</v>
      </c>
      <c r="I432" s="115"/>
      <c r="L432" s="38"/>
      <c r="M432" s="186"/>
      <c r="N432" s="71"/>
      <c r="O432" s="71"/>
      <c r="P432" s="71"/>
      <c r="Q432" s="71"/>
      <c r="R432" s="71"/>
      <c r="S432" s="71"/>
      <c r="T432" s="72"/>
      <c r="AT432" s="19" t="s">
        <v>141</v>
      </c>
      <c r="AU432" s="19" t="s">
        <v>84</v>
      </c>
    </row>
    <row r="433" s="1" customFormat="1">
      <c r="B433" s="38"/>
      <c r="D433" s="184" t="s">
        <v>174</v>
      </c>
      <c r="F433" s="187" t="s">
        <v>662</v>
      </c>
      <c r="I433" s="115"/>
      <c r="L433" s="38"/>
      <c r="M433" s="186"/>
      <c r="N433" s="71"/>
      <c r="O433" s="71"/>
      <c r="P433" s="71"/>
      <c r="Q433" s="71"/>
      <c r="R433" s="71"/>
      <c r="S433" s="71"/>
      <c r="T433" s="72"/>
      <c r="AT433" s="19" t="s">
        <v>174</v>
      </c>
      <c r="AU433" s="19" t="s">
        <v>84</v>
      </c>
    </row>
    <row r="434" s="1" customFormat="1" ht="16.5" customHeight="1">
      <c r="B434" s="170"/>
      <c r="C434" s="171" t="s">
        <v>663</v>
      </c>
      <c r="D434" s="171" t="s">
        <v>136</v>
      </c>
      <c r="E434" s="172" t="s">
        <v>664</v>
      </c>
      <c r="F434" s="173" t="s">
        <v>665</v>
      </c>
      <c r="G434" s="174" t="s">
        <v>364</v>
      </c>
      <c r="H434" s="175">
        <v>242.33600000000001</v>
      </c>
      <c r="I434" s="176"/>
      <c r="J434" s="177">
        <f>ROUND(I434*H434,2)</f>
        <v>0</v>
      </c>
      <c r="K434" s="173" t="s">
        <v>171</v>
      </c>
      <c r="L434" s="38"/>
      <c r="M434" s="178" t="s">
        <v>3</v>
      </c>
      <c r="N434" s="179" t="s">
        <v>44</v>
      </c>
      <c r="O434" s="71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AR434" s="182" t="s">
        <v>139</v>
      </c>
      <c r="AT434" s="182" t="s">
        <v>136</v>
      </c>
      <c r="AU434" s="182" t="s">
        <v>84</v>
      </c>
      <c r="AY434" s="19" t="s">
        <v>133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9" t="s">
        <v>81</v>
      </c>
      <c r="BK434" s="183">
        <f>ROUND(I434*H434,2)</f>
        <v>0</v>
      </c>
      <c r="BL434" s="19" t="s">
        <v>139</v>
      </c>
      <c r="BM434" s="182" t="s">
        <v>666</v>
      </c>
    </row>
    <row r="435" s="1" customFormat="1">
      <c r="B435" s="38"/>
      <c r="D435" s="184" t="s">
        <v>141</v>
      </c>
      <c r="F435" s="185" t="s">
        <v>667</v>
      </c>
      <c r="I435" s="115"/>
      <c r="L435" s="38"/>
      <c r="M435" s="186"/>
      <c r="N435" s="71"/>
      <c r="O435" s="71"/>
      <c r="P435" s="71"/>
      <c r="Q435" s="71"/>
      <c r="R435" s="71"/>
      <c r="S435" s="71"/>
      <c r="T435" s="72"/>
      <c r="AT435" s="19" t="s">
        <v>141</v>
      </c>
      <c r="AU435" s="19" t="s">
        <v>84</v>
      </c>
    </row>
    <row r="436" s="1" customFormat="1">
      <c r="B436" s="38"/>
      <c r="D436" s="184" t="s">
        <v>174</v>
      </c>
      <c r="F436" s="187" t="s">
        <v>668</v>
      </c>
      <c r="I436" s="115"/>
      <c r="L436" s="38"/>
      <c r="M436" s="186"/>
      <c r="N436" s="71"/>
      <c r="O436" s="71"/>
      <c r="P436" s="71"/>
      <c r="Q436" s="71"/>
      <c r="R436" s="71"/>
      <c r="S436" s="71"/>
      <c r="T436" s="72"/>
      <c r="AT436" s="19" t="s">
        <v>174</v>
      </c>
      <c r="AU436" s="19" t="s">
        <v>84</v>
      </c>
    </row>
    <row r="437" s="11" customFormat="1" ht="22.8" customHeight="1">
      <c r="B437" s="157"/>
      <c r="D437" s="158" t="s">
        <v>72</v>
      </c>
      <c r="E437" s="168" t="s">
        <v>669</v>
      </c>
      <c r="F437" s="168" t="s">
        <v>670</v>
      </c>
      <c r="I437" s="160"/>
      <c r="J437" s="169">
        <f>BK437</f>
        <v>0</v>
      </c>
      <c r="L437" s="157"/>
      <c r="M437" s="162"/>
      <c r="N437" s="163"/>
      <c r="O437" s="163"/>
      <c r="P437" s="164">
        <f>SUM(P438:P488)</f>
        <v>0</v>
      </c>
      <c r="Q437" s="163"/>
      <c r="R437" s="164">
        <f>SUM(R438:R488)</f>
        <v>0.015277500000000001</v>
      </c>
      <c r="S437" s="163"/>
      <c r="T437" s="165">
        <f>SUM(T438:T488)</f>
        <v>186.35639999999998</v>
      </c>
      <c r="AR437" s="158" t="s">
        <v>81</v>
      </c>
      <c r="AT437" s="166" t="s">
        <v>72</v>
      </c>
      <c r="AU437" s="166" t="s">
        <v>81</v>
      </c>
      <c r="AY437" s="158" t="s">
        <v>133</v>
      </c>
      <c r="BK437" s="167">
        <f>SUM(BK438:BK488)</f>
        <v>0</v>
      </c>
    </row>
    <row r="438" s="1" customFormat="1" ht="16.5" customHeight="1">
      <c r="B438" s="170"/>
      <c r="C438" s="171" t="s">
        <v>671</v>
      </c>
      <c r="D438" s="171" t="s">
        <v>136</v>
      </c>
      <c r="E438" s="172" t="s">
        <v>672</v>
      </c>
      <c r="F438" s="173" t="s">
        <v>673</v>
      </c>
      <c r="G438" s="174" t="s">
        <v>279</v>
      </c>
      <c r="H438" s="175">
        <v>320.10000000000002</v>
      </c>
      <c r="I438" s="176"/>
      <c r="J438" s="177">
        <f>ROUND(I438*H438,2)</f>
        <v>0</v>
      </c>
      <c r="K438" s="173" t="s">
        <v>171</v>
      </c>
      <c r="L438" s="38"/>
      <c r="M438" s="178" t="s">
        <v>3</v>
      </c>
      <c r="N438" s="179" t="s">
        <v>44</v>
      </c>
      <c r="O438" s="71"/>
      <c r="P438" s="180">
        <f>O438*H438</f>
        <v>0</v>
      </c>
      <c r="Q438" s="180">
        <v>0</v>
      </c>
      <c r="R438" s="180">
        <f>Q438*H438</f>
        <v>0</v>
      </c>
      <c r="S438" s="180">
        <v>0.28999999999999998</v>
      </c>
      <c r="T438" s="181">
        <f>S438*H438</f>
        <v>92.828999999999994</v>
      </c>
      <c r="AR438" s="182" t="s">
        <v>139</v>
      </c>
      <c r="AT438" s="182" t="s">
        <v>136</v>
      </c>
      <c r="AU438" s="182" t="s">
        <v>84</v>
      </c>
      <c r="AY438" s="19" t="s">
        <v>133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9" t="s">
        <v>81</v>
      </c>
      <c r="BK438" s="183">
        <f>ROUND(I438*H438,2)</f>
        <v>0</v>
      </c>
      <c r="BL438" s="19" t="s">
        <v>139</v>
      </c>
      <c r="BM438" s="182" t="s">
        <v>674</v>
      </c>
    </row>
    <row r="439" s="1" customFormat="1">
      <c r="B439" s="38"/>
      <c r="D439" s="184" t="s">
        <v>141</v>
      </c>
      <c r="F439" s="185" t="s">
        <v>675</v>
      </c>
      <c r="I439" s="115"/>
      <c r="L439" s="38"/>
      <c r="M439" s="186"/>
      <c r="N439" s="71"/>
      <c r="O439" s="71"/>
      <c r="P439" s="71"/>
      <c r="Q439" s="71"/>
      <c r="R439" s="71"/>
      <c r="S439" s="71"/>
      <c r="T439" s="72"/>
      <c r="AT439" s="19" t="s">
        <v>141</v>
      </c>
      <c r="AU439" s="19" t="s">
        <v>84</v>
      </c>
    </row>
    <row r="440" s="1" customFormat="1">
      <c r="B440" s="38"/>
      <c r="D440" s="184" t="s">
        <v>174</v>
      </c>
      <c r="F440" s="187" t="s">
        <v>676</v>
      </c>
      <c r="I440" s="115"/>
      <c r="L440" s="38"/>
      <c r="M440" s="186"/>
      <c r="N440" s="71"/>
      <c r="O440" s="71"/>
      <c r="P440" s="71"/>
      <c r="Q440" s="71"/>
      <c r="R440" s="71"/>
      <c r="S440" s="71"/>
      <c r="T440" s="72"/>
      <c r="AT440" s="19" t="s">
        <v>174</v>
      </c>
      <c r="AU440" s="19" t="s">
        <v>84</v>
      </c>
    </row>
    <row r="441" s="14" customFormat="1">
      <c r="B441" s="204"/>
      <c r="D441" s="184" t="s">
        <v>176</v>
      </c>
      <c r="E441" s="205" t="s">
        <v>3</v>
      </c>
      <c r="F441" s="206" t="s">
        <v>600</v>
      </c>
      <c r="H441" s="205" t="s">
        <v>3</v>
      </c>
      <c r="I441" s="207"/>
      <c r="L441" s="204"/>
      <c r="M441" s="208"/>
      <c r="N441" s="209"/>
      <c r="O441" s="209"/>
      <c r="P441" s="209"/>
      <c r="Q441" s="209"/>
      <c r="R441" s="209"/>
      <c r="S441" s="209"/>
      <c r="T441" s="210"/>
      <c r="AT441" s="205" t="s">
        <v>176</v>
      </c>
      <c r="AU441" s="205" t="s">
        <v>84</v>
      </c>
      <c r="AV441" s="14" t="s">
        <v>81</v>
      </c>
      <c r="AW441" s="14" t="s">
        <v>34</v>
      </c>
      <c r="AX441" s="14" t="s">
        <v>73</v>
      </c>
      <c r="AY441" s="205" t="s">
        <v>133</v>
      </c>
    </row>
    <row r="442" s="12" customFormat="1">
      <c r="B442" s="188"/>
      <c r="D442" s="184" t="s">
        <v>176</v>
      </c>
      <c r="E442" s="189" t="s">
        <v>3</v>
      </c>
      <c r="F442" s="190" t="s">
        <v>601</v>
      </c>
      <c r="H442" s="191">
        <v>130.94999999999999</v>
      </c>
      <c r="I442" s="192"/>
      <c r="L442" s="188"/>
      <c r="M442" s="193"/>
      <c r="N442" s="194"/>
      <c r="O442" s="194"/>
      <c r="P442" s="194"/>
      <c r="Q442" s="194"/>
      <c r="R442" s="194"/>
      <c r="S442" s="194"/>
      <c r="T442" s="195"/>
      <c r="AT442" s="189" t="s">
        <v>176</v>
      </c>
      <c r="AU442" s="189" t="s">
        <v>84</v>
      </c>
      <c r="AV442" s="12" t="s">
        <v>84</v>
      </c>
      <c r="AW442" s="12" t="s">
        <v>34</v>
      </c>
      <c r="AX442" s="12" t="s">
        <v>73</v>
      </c>
      <c r="AY442" s="189" t="s">
        <v>133</v>
      </c>
    </row>
    <row r="443" s="12" customFormat="1">
      <c r="B443" s="188"/>
      <c r="D443" s="184" t="s">
        <v>176</v>
      </c>
      <c r="E443" s="189" t="s">
        <v>3</v>
      </c>
      <c r="F443" s="190" t="s">
        <v>608</v>
      </c>
      <c r="H443" s="191">
        <v>189.15000000000001</v>
      </c>
      <c r="I443" s="192"/>
      <c r="L443" s="188"/>
      <c r="M443" s="193"/>
      <c r="N443" s="194"/>
      <c r="O443" s="194"/>
      <c r="P443" s="194"/>
      <c r="Q443" s="194"/>
      <c r="R443" s="194"/>
      <c r="S443" s="194"/>
      <c r="T443" s="195"/>
      <c r="AT443" s="189" t="s">
        <v>176</v>
      </c>
      <c r="AU443" s="189" t="s">
        <v>84</v>
      </c>
      <c r="AV443" s="12" t="s">
        <v>84</v>
      </c>
      <c r="AW443" s="12" t="s">
        <v>34</v>
      </c>
      <c r="AX443" s="12" t="s">
        <v>73</v>
      </c>
      <c r="AY443" s="189" t="s">
        <v>133</v>
      </c>
    </row>
    <row r="444" s="13" customFormat="1">
      <c r="B444" s="196"/>
      <c r="D444" s="184" t="s">
        <v>176</v>
      </c>
      <c r="E444" s="197" t="s">
        <v>3</v>
      </c>
      <c r="F444" s="198" t="s">
        <v>195</v>
      </c>
      <c r="H444" s="199">
        <v>320.10000000000002</v>
      </c>
      <c r="I444" s="200"/>
      <c r="L444" s="196"/>
      <c r="M444" s="201"/>
      <c r="N444" s="202"/>
      <c r="O444" s="202"/>
      <c r="P444" s="202"/>
      <c r="Q444" s="202"/>
      <c r="R444" s="202"/>
      <c r="S444" s="202"/>
      <c r="T444" s="203"/>
      <c r="AT444" s="197" t="s">
        <v>176</v>
      </c>
      <c r="AU444" s="197" t="s">
        <v>84</v>
      </c>
      <c r="AV444" s="13" t="s">
        <v>139</v>
      </c>
      <c r="AW444" s="13" t="s">
        <v>34</v>
      </c>
      <c r="AX444" s="13" t="s">
        <v>81</v>
      </c>
      <c r="AY444" s="197" t="s">
        <v>133</v>
      </c>
    </row>
    <row r="445" s="1" customFormat="1" ht="16.5" customHeight="1">
      <c r="B445" s="170"/>
      <c r="C445" s="171" t="s">
        <v>677</v>
      </c>
      <c r="D445" s="171" t="s">
        <v>136</v>
      </c>
      <c r="E445" s="172" t="s">
        <v>678</v>
      </c>
      <c r="F445" s="173" t="s">
        <v>679</v>
      </c>
      <c r="G445" s="174" t="s">
        <v>279</v>
      </c>
      <c r="H445" s="175">
        <v>247.34999999999999</v>
      </c>
      <c r="I445" s="176"/>
      <c r="J445" s="177">
        <f>ROUND(I445*H445,2)</f>
        <v>0</v>
      </c>
      <c r="K445" s="173" t="s">
        <v>171</v>
      </c>
      <c r="L445" s="38"/>
      <c r="M445" s="178" t="s">
        <v>3</v>
      </c>
      <c r="N445" s="179" t="s">
        <v>44</v>
      </c>
      <c r="O445" s="71"/>
      <c r="P445" s="180">
        <f>O445*H445</f>
        <v>0</v>
      </c>
      <c r="Q445" s="180">
        <v>0</v>
      </c>
      <c r="R445" s="180">
        <f>Q445*H445</f>
        <v>0</v>
      </c>
      <c r="S445" s="180">
        <v>0.22</v>
      </c>
      <c r="T445" s="181">
        <f>S445*H445</f>
        <v>54.417000000000002</v>
      </c>
      <c r="AR445" s="182" t="s">
        <v>139</v>
      </c>
      <c r="AT445" s="182" t="s">
        <v>136</v>
      </c>
      <c r="AU445" s="182" t="s">
        <v>84</v>
      </c>
      <c r="AY445" s="19" t="s">
        <v>133</v>
      </c>
      <c r="BE445" s="183">
        <f>IF(N445="základní",J445,0)</f>
        <v>0</v>
      </c>
      <c r="BF445" s="183">
        <f>IF(N445="snížená",J445,0)</f>
        <v>0</v>
      </c>
      <c r="BG445" s="183">
        <f>IF(N445="zákl. přenesená",J445,0)</f>
        <v>0</v>
      </c>
      <c r="BH445" s="183">
        <f>IF(N445="sníž. přenesená",J445,0)</f>
        <v>0</v>
      </c>
      <c r="BI445" s="183">
        <f>IF(N445="nulová",J445,0)</f>
        <v>0</v>
      </c>
      <c r="BJ445" s="19" t="s">
        <v>81</v>
      </c>
      <c r="BK445" s="183">
        <f>ROUND(I445*H445,2)</f>
        <v>0</v>
      </c>
      <c r="BL445" s="19" t="s">
        <v>139</v>
      </c>
      <c r="BM445" s="182" t="s">
        <v>680</v>
      </c>
    </row>
    <row r="446" s="1" customFormat="1">
      <c r="B446" s="38"/>
      <c r="D446" s="184" t="s">
        <v>141</v>
      </c>
      <c r="F446" s="185" t="s">
        <v>681</v>
      </c>
      <c r="I446" s="115"/>
      <c r="L446" s="38"/>
      <c r="M446" s="186"/>
      <c r="N446" s="71"/>
      <c r="O446" s="71"/>
      <c r="P446" s="71"/>
      <c r="Q446" s="71"/>
      <c r="R446" s="71"/>
      <c r="S446" s="71"/>
      <c r="T446" s="72"/>
      <c r="AT446" s="19" t="s">
        <v>141</v>
      </c>
      <c r="AU446" s="19" t="s">
        <v>84</v>
      </c>
    </row>
    <row r="447" s="1" customFormat="1">
      <c r="B447" s="38"/>
      <c r="D447" s="184" t="s">
        <v>174</v>
      </c>
      <c r="F447" s="187" t="s">
        <v>676</v>
      </c>
      <c r="I447" s="115"/>
      <c r="L447" s="38"/>
      <c r="M447" s="186"/>
      <c r="N447" s="71"/>
      <c r="O447" s="71"/>
      <c r="P447" s="71"/>
      <c r="Q447" s="71"/>
      <c r="R447" s="71"/>
      <c r="S447" s="71"/>
      <c r="T447" s="72"/>
      <c r="AT447" s="19" t="s">
        <v>174</v>
      </c>
      <c r="AU447" s="19" t="s">
        <v>84</v>
      </c>
    </row>
    <row r="448" s="14" customFormat="1">
      <c r="B448" s="204"/>
      <c r="D448" s="184" t="s">
        <v>176</v>
      </c>
      <c r="E448" s="205" t="s">
        <v>3</v>
      </c>
      <c r="F448" s="206" t="s">
        <v>600</v>
      </c>
      <c r="H448" s="205" t="s">
        <v>3</v>
      </c>
      <c r="I448" s="207"/>
      <c r="L448" s="204"/>
      <c r="M448" s="208"/>
      <c r="N448" s="209"/>
      <c r="O448" s="209"/>
      <c r="P448" s="209"/>
      <c r="Q448" s="209"/>
      <c r="R448" s="209"/>
      <c r="S448" s="209"/>
      <c r="T448" s="210"/>
      <c r="AT448" s="205" t="s">
        <v>176</v>
      </c>
      <c r="AU448" s="205" t="s">
        <v>84</v>
      </c>
      <c r="AV448" s="14" t="s">
        <v>81</v>
      </c>
      <c r="AW448" s="14" t="s">
        <v>34</v>
      </c>
      <c r="AX448" s="14" t="s">
        <v>73</v>
      </c>
      <c r="AY448" s="205" t="s">
        <v>133</v>
      </c>
    </row>
    <row r="449" s="12" customFormat="1">
      <c r="B449" s="188"/>
      <c r="D449" s="184" t="s">
        <v>176</v>
      </c>
      <c r="E449" s="189" t="s">
        <v>3</v>
      </c>
      <c r="F449" s="190" t="s">
        <v>614</v>
      </c>
      <c r="H449" s="191">
        <v>247.34999999999999</v>
      </c>
      <c r="I449" s="192"/>
      <c r="L449" s="188"/>
      <c r="M449" s="193"/>
      <c r="N449" s="194"/>
      <c r="O449" s="194"/>
      <c r="P449" s="194"/>
      <c r="Q449" s="194"/>
      <c r="R449" s="194"/>
      <c r="S449" s="194"/>
      <c r="T449" s="195"/>
      <c r="AT449" s="189" t="s">
        <v>176</v>
      </c>
      <c r="AU449" s="189" t="s">
        <v>84</v>
      </c>
      <c r="AV449" s="12" t="s">
        <v>84</v>
      </c>
      <c r="AW449" s="12" t="s">
        <v>34</v>
      </c>
      <c r="AX449" s="12" t="s">
        <v>81</v>
      </c>
      <c r="AY449" s="189" t="s">
        <v>133</v>
      </c>
    </row>
    <row r="450" s="1" customFormat="1" ht="16.5" customHeight="1">
      <c r="B450" s="170"/>
      <c r="C450" s="171" t="s">
        <v>682</v>
      </c>
      <c r="D450" s="171" t="s">
        <v>136</v>
      </c>
      <c r="E450" s="172" t="s">
        <v>683</v>
      </c>
      <c r="F450" s="173" t="s">
        <v>684</v>
      </c>
      <c r="G450" s="174" t="s">
        <v>189</v>
      </c>
      <c r="H450" s="175">
        <v>194</v>
      </c>
      <c r="I450" s="176"/>
      <c r="J450" s="177">
        <f>ROUND(I450*H450,2)</f>
        <v>0</v>
      </c>
      <c r="K450" s="173" t="s">
        <v>171</v>
      </c>
      <c r="L450" s="38"/>
      <c r="M450" s="178" t="s">
        <v>3</v>
      </c>
      <c r="N450" s="179" t="s">
        <v>44</v>
      </c>
      <c r="O450" s="71"/>
      <c r="P450" s="180">
        <f>O450*H450</f>
        <v>0</v>
      </c>
      <c r="Q450" s="180">
        <v>0</v>
      </c>
      <c r="R450" s="180">
        <f>Q450*H450</f>
        <v>0</v>
      </c>
      <c r="S450" s="180">
        <v>0</v>
      </c>
      <c r="T450" s="181">
        <f>S450*H450</f>
        <v>0</v>
      </c>
      <c r="AR450" s="182" t="s">
        <v>139</v>
      </c>
      <c r="AT450" s="182" t="s">
        <v>136</v>
      </c>
      <c r="AU450" s="182" t="s">
        <v>84</v>
      </c>
      <c r="AY450" s="19" t="s">
        <v>133</v>
      </c>
      <c r="BE450" s="183">
        <f>IF(N450="základní",J450,0)</f>
        <v>0</v>
      </c>
      <c r="BF450" s="183">
        <f>IF(N450="snížená",J450,0)</f>
        <v>0</v>
      </c>
      <c r="BG450" s="183">
        <f>IF(N450="zákl. přenesená",J450,0)</f>
        <v>0</v>
      </c>
      <c r="BH450" s="183">
        <f>IF(N450="sníž. přenesená",J450,0)</f>
        <v>0</v>
      </c>
      <c r="BI450" s="183">
        <f>IF(N450="nulová",J450,0)</f>
        <v>0</v>
      </c>
      <c r="BJ450" s="19" t="s">
        <v>81</v>
      </c>
      <c r="BK450" s="183">
        <f>ROUND(I450*H450,2)</f>
        <v>0</v>
      </c>
      <c r="BL450" s="19" t="s">
        <v>139</v>
      </c>
      <c r="BM450" s="182" t="s">
        <v>685</v>
      </c>
    </row>
    <row r="451" s="1" customFormat="1">
      <c r="B451" s="38"/>
      <c r="D451" s="184" t="s">
        <v>141</v>
      </c>
      <c r="F451" s="185" t="s">
        <v>686</v>
      </c>
      <c r="I451" s="115"/>
      <c r="L451" s="38"/>
      <c r="M451" s="186"/>
      <c r="N451" s="71"/>
      <c r="O451" s="71"/>
      <c r="P451" s="71"/>
      <c r="Q451" s="71"/>
      <c r="R451" s="71"/>
      <c r="S451" s="71"/>
      <c r="T451" s="72"/>
      <c r="AT451" s="19" t="s">
        <v>141</v>
      </c>
      <c r="AU451" s="19" t="s">
        <v>84</v>
      </c>
    </row>
    <row r="452" s="1" customFormat="1">
      <c r="B452" s="38"/>
      <c r="D452" s="184" t="s">
        <v>174</v>
      </c>
      <c r="F452" s="187" t="s">
        <v>687</v>
      </c>
      <c r="I452" s="115"/>
      <c r="L452" s="38"/>
      <c r="M452" s="186"/>
      <c r="N452" s="71"/>
      <c r="O452" s="71"/>
      <c r="P452" s="71"/>
      <c r="Q452" s="71"/>
      <c r="R452" s="71"/>
      <c r="S452" s="71"/>
      <c r="T452" s="72"/>
      <c r="AT452" s="19" t="s">
        <v>174</v>
      </c>
      <c r="AU452" s="19" t="s">
        <v>84</v>
      </c>
    </row>
    <row r="453" s="14" customFormat="1">
      <c r="B453" s="204"/>
      <c r="D453" s="184" t="s">
        <v>176</v>
      </c>
      <c r="E453" s="205" t="s">
        <v>3</v>
      </c>
      <c r="F453" s="206" t="s">
        <v>600</v>
      </c>
      <c r="H453" s="205" t="s">
        <v>3</v>
      </c>
      <c r="I453" s="207"/>
      <c r="L453" s="204"/>
      <c r="M453" s="208"/>
      <c r="N453" s="209"/>
      <c r="O453" s="209"/>
      <c r="P453" s="209"/>
      <c r="Q453" s="209"/>
      <c r="R453" s="209"/>
      <c r="S453" s="209"/>
      <c r="T453" s="210"/>
      <c r="AT453" s="205" t="s">
        <v>176</v>
      </c>
      <c r="AU453" s="205" t="s">
        <v>84</v>
      </c>
      <c r="AV453" s="14" t="s">
        <v>81</v>
      </c>
      <c r="AW453" s="14" t="s">
        <v>34</v>
      </c>
      <c r="AX453" s="14" t="s">
        <v>73</v>
      </c>
      <c r="AY453" s="205" t="s">
        <v>133</v>
      </c>
    </row>
    <row r="454" s="12" customFormat="1">
      <c r="B454" s="188"/>
      <c r="D454" s="184" t="s">
        <v>176</v>
      </c>
      <c r="E454" s="189" t="s">
        <v>3</v>
      </c>
      <c r="F454" s="190" t="s">
        <v>634</v>
      </c>
      <c r="H454" s="191">
        <v>194</v>
      </c>
      <c r="I454" s="192"/>
      <c r="L454" s="188"/>
      <c r="M454" s="193"/>
      <c r="N454" s="194"/>
      <c r="O454" s="194"/>
      <c r="P454" s="194"/>
      <c r="Q454" s="194"/>
      <c r="R454" s="194"/>
      <c r="S454" s="194"/>
      <c r="T454" s="195"/>
      <c r="AT454" s="189" t="s">
        <v>176</v>
      </c>
      <c r="AU454" s="189" t="s">
        <v>84</v>
      </c>
      <c r="AV454" s="12" t="s">
        <v>84</v>
      </c>
      <c r="AW454" s="12" t="s">
        <v>34</v>
      </c>
      <c r="AX454" s="12" t="s">
        <v>81</v>
      </c>
      <c r="AY454" s="189" t="s">
        <v>133</v>
      </c>
    </row>
    <row r="455" s="1" customFormat="1" ht="16.5" customHeight="1">
      <c r="B455" s="170"/>
      <c r="C455" s="171" t="s">
        <v>688</v>
      </c>
      <c r="D455" s="171" t="s">
        <v>136</v>
      </c>
      <c r="E455" s="172" t="s">
        <v>689</v>
      </c>
      <c r="F455" s="173" t="s">
        <v>690</v>
      </c>
      <c r="G455" s="174" t="s">
        <v>279</v>
      </c>
      <c r="H455" s="175">
        <v>305.55000000000001</v>
      </c>
      <c r="I455" s="176"/>
      <c r="J455" s="177">
        <f>ROUND(I455*H455,2)</f>
        <v>0</v>
      </c>
      <c r="K455" s="173" t="s">
        <v>171</v>
      </c>
      <c r="L455" s="38"/>
      <c r="M455" s="178" t="s">
        <v>3</v>
      </c>
      <c r="N455" s="179" t="s">
        <v>44</v>
      </c>
      <c r="O455" s="71"/>
      <c r="P455" s="180">
        <f>O455*H455</f>
        <v>0</v>
      </c>
      <c r="Q455" s="180">
        <v>5.0000000000000002E-05</v>
      </c>
      <c r="R455" s="180">
        <f>Q455*H455</f>
        <v>0.015277500000000001</v>
      </c>
      <c r="S455" s="180">
        <v>0.128</v>
      </c>
      <c r="T455" s="181">
        <f>S455*H455</f>
        <v>39.110400000000006</v>
      </c>
      <c r="AR455" s="182" t="s">
        <v>139</v>
      </c>
      <c r="AT455" s="182" t="s">
        <v>136</v>
      </c>
      <c r="AU455" s="182" t="s">
        <v>84</v>
      </c>
      <c r="AY455" s="19" t="s">
        <v>133</v>
      </c>
      <c r="BE455" s="183">
        <f>IF(N455="základní",J455,0)</f>
        <v>0</v>
      </c>
      <c r="BF455" s="183">
        <f>IF(N455="snížená",J455,0)</f>
        <v>0</v>
      </c>
      <c r="BG455" s="183">
        <f>IF(N455="zákl. přenesená",J455,0)</f>
        <v>0</v>
      </c>
      <c r="BH455" s="183">
        <f>IF(N455="sníž. přenesená",J455,0)</f>
        <v>0</v>
      </c>
      <c r="BI455" s="183">
        <f>IF(N455="nulová",J455,0)</f>
        <v>0</v>
      </c>
      <c r="BJ455" s="19" t="s">
        <v>81</v>
      </c>
      <c r="BK455" s="183">
        <f>ROUND(I455*H455,2)</f>
        <v>0</v>
      </c>
      <c r="BL455" s="19" t="s">
        <v>139</v>
      </c>
      <c r="BM455" s="182" t="s">
        <v>691</v>
      </c>
    </row>
    <row r="456" s="1" customFormat="1">
      <c r="B456" s="38"/>
      <c r="D456" s="184" t="s">
        <v>141</v>
      </c>
      <c r="F456" s="185" t="s">
        <v>692</v>
      </c>
      <c r="I456" s="115"/>
      <c r="L456" s="38"/>
      <c r="M456" s="186"/>
      <c r="N456" s="71"/>
      <c r="O456" s="71"/>
      <c r="P456" s="71"/>
      <c r="Q456" s="71"/>
      <c r="R456" s="71"/>
      <c r="S456" s="71"/>
      <c r="T456" s="72"/>
      <c r="AT456" s="19" t="s">
        <v>141</v>
      </c>
      <c r="AU456" s="19" t="s">
        <v>84</v>
      </c>
    </row>
    <row r="457" s="1" customFormat="1">
      <c r="B457" s="38"/>
      <c r="D457" s="184" t="s">
        <v>174</v>
      </c>
      <c r="F457" s="187" t="s">
        <v>693</v>
      </c>
      <c r="I457" s="115"/>
      <c r="L457" s="38"/>
      <c r="M457" s="186"/>
      <c r="N457" s="71"/>
      <c r="O457" s="71"/>
      <c r="P457" s="71"/>
      <c r="Q457" s="71"/>
      <c r="R457" s="71"/>
      <c r="S457" s="71"/>
      <c r="T457" s="72"/>
      <c r="AT457" s="19" t="s">
        <v>174</v>
      </c>
      <c r="AU457" s="19" t="s">
        <v>84</v>
      </c>
    </row>
    <row r="458" s="14" customFormat="1">
      <c r="B458" s="204"/>
      <c r="D458" s="184" t="s">
        <v>176</v>
      </c>
      <c r="E458" s="205" t="s">
        <v>3</v>
      </c>
      <c r="F458" s="206" t="s">
        <v>600</v>
      </c>
      <c r="H458" s="205" t="s">
        <v>3</v>
      </c>
      <c r="I458" s="207"/>
      <c r="L458" s="204"/>
      <c r="M458" s="208"/>
      <c r="N458" s="209"/>
      <c r="O458" s="209"/>
      <c r="P458" s="209"/>
      <c r="Q458" s="209"/>
      <c r="R458" s="209"/>
      <c r="S458" s="209"/>
      <c r="T458" s="210"/>
      <c r="AT458" s="205" t="s">
        <v>176</v>
      </c>
      <c r="AU458" s="205" t="s">
        <v>84</v>
      </c>
      <c r="AV458" s="14" t="s">
        <v>81</v>
      </c>
      <c r="AW458" s="14" t="s">
        <v>34</v>
      </c>
      <c r="AX458" s="14" t="s">
        <v>73</v>
      </c>
      <c r="AY458" s="205" t="s">
        <v>133</v>
      </c>
    </row>
    <row r="459" s="12" customFormat="1">
      <c r="B459" s="188"/>
      <c r="D459" s="184" t="s">
        <v>176</v>
      </c>
      <c r="E459" s="189" t="s">
        <v>3</v>
      </c>
      <c r="F459" s="190" t="s">
        <v>623</v>
      </c>
      <c r="H459" s="191">
        <v>305.55000000000001</v>
      </c>
      <c r="I459" s="192"/>
      <c r="L459" s="188"/>
      <c r="M459" s="193"/>
      <c r="N459" s="194"/>
      <c r="O459" s="194"/>
      <c r="P459" s="194"/>
      <c r="Q459" s="194"/>
      <c r="R459" s="194"/>
      <c r="S459" s="194"/>
      <c r="T459" s="195"/>
      <c r="AT459" s="189" t="s">
        <v>176</v>
      </c>
      <c r="AU459" s="189" t="s">
        <v>84</v>
      </c>
      <c r="AV459" s="12" t="s">
        <v>84</v>
      </c>
      <c r="AW459" s="12" t="s">
        <v>34</v>
      </c>
      <c r="AX459" s="12" t="s">
        <v>81</v>
      </c>
      <c r="AY459" s="189" t="s">
        <v>133</v>
      </c>
    </row>
    <row r="460" s="1" customFormat="1" ht="16.5" customHeight="1">
      <c r="B460" s="170"/>
      <c r="C460" s="171" t="s">
        <v>694</v>
      </c>
      <c r="D460" s="171" t="s">
        <v>136</v>
      </c>
      <c r="E460" s="172" t="s">
        <v>695</v>
      </c>
      <c r="F460" s="173" t="s">
        <v>696</v>
      </c>
      <c r="G460" s="174" t="s">
        <v>189</v>
      </c>
      <c r="H460" s="175">
        <v>194</v>
      </c>
      <c r="I460" s="176"/>
      <c r="J460" s="177">
        <f>ROUND(I460*H460,2)</f>
        <v>0</v>
      </c>
      <c r="K460" s="173" t="s">
        <v>171</v>
      </c>
      <c r="L460" s="38"/>
      <c r="M460" s="178" t="s">
        <v>3</v>
      </c>
      <c r="N460" s="179" t="s">
        <v>44</v>
      </c>
      <c r="O460" s="71"/>
      <c r="P460" s="180">
        <f>O460*H460</f>
        <v>0</v>
      </c>
      <c r="Q460" s="180">
        <v>0</v>
      </c>
      <c r="R460" s="180">
        <f>Q460*H460</f>
        <v>0</v>
      </c>
      <c r="S460" s="180">
        <v>0</v>
      </c>
      <c r="T460" s="181">
        <f>S460*H460</f>
        <v>0</v>
      </c>
      <c r="AR460" s="182" t="s">
        <v>139</v>
      </c>
      <c r="AT460" s="182" t="s">
        <v>136</v>
      </c>
      <c r="AU460" s="182" t="s">
        <v>84</v>
      </c>
      <c r="AY460" s="19" t="s">
        <v>133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9" t="s">
        <v>81</v>
      </c>
      <c r="BK460" s="183">
        <f>ROUND(I460*H460,2)</f>
        <v>0</v>
      </c>
      <c r="BL460" s="19" t="s">
        <v>139</v>
      </c>
      <c r="BM460" s="182" t="s">
        <v>697</v>
      </c>
    </row>
    <row r="461" s="1" customFormat="1">
      <c r="B461" s="38"/>
      <c r="D461" s="184" t="s">
        <v>141</v>
      </c>
      <c r="F461" s="185" t="s">
        <v>698</v>
      </c>
      <c r="I461" s="115"/>
      <c r="L461" s="38"/>
      <c r="M461" s="186"/>
      <c r="N461" s="71"/>
      <c r="O461" s="71"/>
      <c r="P461" s="71"/>
      <c r="Q461" s="71"/>
      <c r="R461" s="71"/>
      <c r="S461" s="71"/>
      <c r="T461" s="72"/>
      <c r="AT461" s="19" t="s">
        <v>141</v>
      </c>
      <c r="AU461" s="19" t="s">
        <v>84</v>
      </c>
    </row>
    <row r="462" s="1" customFormat="1">
      <c r="B462" s="38"/>
      <c r="D462" s="184" t="s">
        <v>174</v>
      </c>
      <c r="F462" s="187" t="s">
        <v>687</v>
      </c>
      <c r="I462" s="115"/>
      <c r="L462" s="38"/>
      <c r="M462" s="186"/>
      <c r="N462" s="71"/>
      <c r="O462" s="71"/>
      <c r="P462" s="71"/>
      <c r="Q462" s="71"/>
      <c r="R462" s="71"/>
      <c r="S462" s="71"/>
      <c r="T462" s="72"/>
      <c r="AT462" s="19" t="s">
        <v>174</v>
      </c>
      <c r="AU462" s="19" t="s">
        <v>84</v>
      </c>
    </row>
    <row r="463" s="14" customFormat="1">
      <c r="B463" s="204"/>
      <c r="D463" s="184" t="s">
        <v>176</v>
      </c>
      <c r="E463" s="205" t="s">
        <v>3</v>
      </c>
      <c r="F463" s="206" t="s">
        <v>600</v>
      </c>
      <c r="H463" s="205" t="s">
        <v>3</v>
      </c>
      <c r="I463" s="207"/>
      <c r="L463" s="204"/>
      <c r="M463" s="208"/>
      <c r="N463" s="209"/>
      <c r="O463" s="209"/>
      <c r="P463" s="209"/>
      <c r="Q463" s="209"/>
      <c r="R463" s="209"/>
      <c r="S463" s="209"/>
      <c r="T463" s="210"/>
      <c r="AT463" s="205" t="s">
        <v>176</v>
      </c>
      <c r="AU463" s="205" t="s">
        <v>84</v>
      </c>
      <c r="AV463" s="14" t="s">
        <v>81</v>
      </c>
      <c r="AW463" s="14" t="s">
        <v>34</v>
      </c>
      <c r="AX463" s="14" t="s">
        <v>73</v>
      </c>
      <c r="AY463" s="205" t="s">
        <v>133</v>
      </c>
    </row>
    <row r="464" s="12" customFormat="1">
      <c r="B464" s="188"/>
      <c r="D464" s="184" t="s">
        <v>176</v>
      </c>
      <c r="E464" s="189" t="s">
        <v>3</v>
      </c>
      <c r="F464" s="190" t="s">
        <v>634</v>
      </c>
      <c r="H464" s="191">
        <v>194</v>
      </c>
      <c r="I464" s="192"/>
      <c r="L464" s="188"/>
      <c r="M464" s="193"/>
      <c r="N464" s="194"/>
      <c r="O464" s="194"/>
      <c r="P464" s="194"/>
      <c r="Q464" s="194"/>
      <c r="R464" s="194"/>
      <c r="S464" s="194"/>
      <c r="T464" s="195"/>
      <c r="AT464" s="189" t="s">
        <v>176</v>
      </c>
      <c r="AU464" s="189" t="s">
        <v>84</v>
      </c>
      <c r="AV464" s="12" t="s">
        <v>84</v>
      </c>
      <c r="AW464" s="12" t="s">
        <v>34</v>
      </c>
      <c r="AX464" s="12" t="s">
        <v>81</v>
      </c>
      <c r="AY464" s="189" t="s">
        <v>133</v>
      </c>
    </row>
    <row r="465" s="1" customFormat="1" ht="16.5" customHeight="1">
      <c r="B465" s="170"/>
      <c r="C465" s="171" t="s">
        <v>699</v>
      </c>
      <c r="D465" s="171" t="s">
        <v>136</v>
      </c>
      <c r="E465" s="172" t="s">
        <v>700</v>
      </c>
      <c r="F465" s="173" t="s">
        <v>701</v>
      </c>
      <c r="G465" s="174" t="s">
        <v>364</v>
      </c>
      <c r="H465" s="175">
        <v>186.356</v>
      </c>
      <c r="I465" s="176"/>
      <c r="J465" s="177">
        <f>ROUND(I465*H465,2)</f>
        <v>0</v>
      </c>
      <c r="K465" s="173" t="s">
        <v>171</v>
      </c>
      <c r="L465" s="38"/>
      <c r="M465" s="178" t="s">
        <v>3</v>
      </c>
      <c r="N465" s="179" t="s">
        <v>44</v>
      </c>
      <c r="O465" s="71"/>
      <c r="P465" s="180">
        <f>O465*H465</f>
        <v>0</v>
      </c>
      <c r="Q465" s="180">
        <v>0</v>
      </c>
      <c r="R465" s="180">
        <f>Q465*H465</f>
        <v>0</v>
      </c>
      <c r="S465" s="180">
        <v>0</v>
      </c>
      <c r="T465" s="181">
        <f>S465*H465</f>
        <v>0</v>
      </c>
      <c r="AR465" s="182" t="s">
        <v>139</v>
      </c>
      <c r="AT465" s="182" t="s">
        <v>136</v>
      </c>
      <c r="AU465" s="182" t="s">
        <v>84</v>
      </c>
      <c r="AY465" s="19" t="s">
        <v>133</v>
      </c>
      <c r="BE465" s="183">
        <f>IF(N465="základní",J465,0)</f>
        <v>0</v>
      </c>
      <c r="BF465" s="183">
        <f>IF(N465="snížená",J465,0)</f>
        <v>0</v>
      </c>
      <c r="BG465" s="183">
        <f>IF(N465="zákl. přenesená",J465,0)</f>
        <v>0</v>
      </c>
      <c r="BH465" s="183">
        <f>IF(N465="sníž. přenesená",J465,0)</f>
        <v>0</v>
      </c>
      <c r="BI465" s="183">
        <f>IF(N465="nulová",J465,0)</f>
        <v>0</v>
      </c>
      <c r="BJ465" s="19" t="s">
        <v>81</v>
      </c>
      <c r="BK465" s="183">
        <f>ROUND(I465*H465,2)</f>
        <v>0</v>
      </c>
      <c r="BL465" s="19" t="s">
        <v>139</v>
      </c>
      <c r="BM465" s="182" t="s">
        <v>702</v>
      </c>
    </row>
    <row r="466" s="1" customFormat="1">
      <c r="B466" s="38"/>
      <c r="D466" s="184" t="s">
        <v>141</v>
      </c>
      <c r="F466" s="185" t="s">
        <v>703</v>
      </c>
      <c r="I466" s="115"/>
      <c r="L466" s="38"/>
      <c r="M466" s="186"/>
      <c r="N466" s="71"/>
      <c r="O466" s="71"/>
      <c r="P466" s="71"/>
      <c r="Q466" s="71"/>
      <c r="R466" s="71"/>
      <c r="S466" s="71"/>
      <c r="T466" s="72"/>
      <c r="AT466" s="19" t="s">
        <v>141</v>
      </c>
      <c r="AU466" s="19" t="s">
        <v>84</v>
      </c>
    </row>
    <row r="467" s="1" customFormat="1">
      <c r="B467" s="38"/>
      <c r="D467" s="184" t="s">
        <v>174</v>
      </c>
      <c r="F467" s="187" t="s">
        <v>704</v>
      </c>
      <c r="I467" s="115"/>
      <c r="L467" s="38"/>
      <c r="M467" s="186"/>
      <c r="N467" s="71"/>
      <c r="O467" s="71"/>
      <c r="P467" s="71"/>
      <c r="Q467" s="71"/>
      <c r="R467" s="71"/>
      <c r="S467" s="71"/>
      <c r="T467" s="72"/>
      <c r="AT467" s="19" t="s">
        <v>174</v>
      </c>
      <c r="AU467" s="19" t="s">
        <v>84</v>
      </c>
    </row>
    <row r="468" s="14" customFormat="1">
      <c r="B468" s="204"/>
      <c r="D468" s="184" t="s">
        <v>176</v>
      </c>
      <c r="E468" s="205" t="s">
        <v>3</v>
      </c>
      <c r="F468" s="206" t="s">
        <v>600</v>
      </c>
      <c r="H468" s="205" t="s">
        <v>3</v>
      </c>
      <c r="I468" s="207"/>
      <c r="L468" s="204"/>
      <c r="M468" s="208"/>
      <c r="N468" s="209"/>
      <c r="O468" s="209"/>
      <c r="P468" s="209"/>
      <c r="Q468" s="209"/>
      <c r="R468" s="209"/>
      <c r="S468" s="209"/>
      <c r="T468" s="210"/>
      <c r="AT468" s="205" t="s">
        <v>176</v>
      </c>
      <c r="AU468" s="205" t="s">
        <v>84</v>
      </c>
      <c r="AV468" s="14" t="s">
        <v>81</v>
      </c>
      <c r="AW468" s="14" t="s">
        <v>34</v>
      </c>
      <c r="AX468" s="14" t="s">
        <v>73</v>
      </c>
      <c r="AY468" s="205" t="s">
        <v>133</v>
      </c>
    </row>
    <row r="469" s="12" customFormat="1">
      <c r="B469" s="188"/>
      <c r="D469" s="184" t="s">
        <v>176</v>
      </c>
      <c r="E469" s="189" t="s">
        <v>3</v>
      </c>
      <c r="F469" s="190" t="s">
        <v>705</v>
      </c>
      <c r="H469" s="191">
        <v>92.828999999999994</v>
      </c>
      <c r="I469" s="192"/>
      <c r="L469" s="188"/>
      <c r="M469" s="193"/>
      <c r="N469" s="194"/>
      <c r="O469" s="194"/>
      <c r="P469" s="194"/>
      <c r="Q469" s="194"/>
      <c r="R469" s="194"/>
      <c r="S469" s="194"/>
      <c r="T469" s="195"/>
      <c r="AT469" s="189" t="s">
        <v>176</v>
      </c>
      <c r="AU469" s="189" t="s">
        <v>84</v>
      </c>
      <c r="AV469" s="12" t="s">
        <v>84</v>
      </c>
      <c r="AW469" s="12" t="s">
        <v>34</v>
      </c>
      <c r="AX469" s="12" t="s">
        <v>73</v>
      </c>
      <c r="AY469" s="189" t="s">
        <v>133</v>
      </c>
    </row>
    <row r="470" s="12" customFormat="1">
      <c r="B470" s="188"/>
      <c r="D470" s="184" t="s">
        <v>176</v>
      </c>
      <c r="E470" s="189" t="s">
        <v>3</v>
      </c>
      <c r="F470" s="190" t="s">
        <v>706</v>
      </c>
      <c r="H470" s="191">
        <v>39.109999999999999</v>
      </c>
      <c r="I470" s="192"/>
      <c r="L470" s="188"/>
      <c r="M470" s="193"/>
      <c r="N470" s="194"/>
      <c r="O470" s="194"/>
      <c r="P470" s="194"/>
      <c r="Q470" s="194"/>
      <c r="R470" s="194"/>
      <c r="S470" s="194"/>
      <c r="T470" s="195"/>
      <c r="AT470" s="189" t="s">
        <v>176</v>
      </c>
      <c r="AU470" s="189" t="s">
        <v>84</v>
      </c>
      <c r="AV470" s="12" t="s">
        <v>84</v>
      </c>
      <c r="AW470" s="12" t="s">
        <v>34</v>
      </c>
      <c r="AX470" s="12" t="s">
        <v>73</v>
      </c>
      <c r="AY470" s="189" t="s">
        <v>133</v>
      </c>
    </row>
    <row r="471" s="12" customFormat="1">
      <c r="B471" s="188"/>
      <c r="D471" s="184" t="s">
        <v>176</v>
      </c>
      <c r="E471" s="189" t="s">
        <v>3</v>
      </c>
      <c r="F471" s="190" t="s">
        <v>707</v>
      </c>
      <c r="H471" s="191">
        <v>54.417000000000002</v>
      </c>
      <c r="I471" s="192"/>
      <c r="L471" s="188"/>
      <c r="M471" s="193"/>
      <c r="N471" s="194"/>
      <c r="O471" s="194"/>
      <c r="P471" s="194"/>
      <c r="Q471" s="194"/>
      <c r="R471" s="194"/>
      <c r="S471" s="194"/>
      <c r="T471" s="195"/>
      <c r="AT471" s="189" t="s">
        <v>176</v>
      </c>
      <c r="AU471" s="189" t="s">
        <v>84</v>
      </c>
      <c r="AV471" s="12" t="s">
        <v>84</v>
      </c>
      <c r="AW471" s="12" t="s">
        <v>34</v>
      </c>
      <c r="AX471" s="12" t="s">
        <v>73</v>
      </c>
      <c r="AY471" s="189" t="s">
        <v>133</v>
      </c>
    </row>
    <row r="472" s="13" customFormat="1">
      <c r="B472" s="196"/>
      <c r="D472" s="184" t="s">
        <v>176</v>
      </c>
      <c r="E472" s="197" t="s">
        <v>3</v>
      </c>
      <c r="F472" s="198" t="s">
        <v>195</v>
      </c>
      <c r="H472" s="199">
        <v>186.356</v>
      </c>
      <c r="I472" s="200"/>
      <c r="L472" s="196"/>
      <c r="M472" s="201"/>
      <c r="N472" s="202"/>
      <c r="O472" s="202"/>
      <c r="P472" s="202"/>
      <c r="Q472" s="202"/>
      <c r="R472" s="202"/>
      <c r="S472" s="202"/>
      <c r="T472" s="203"/>
      <c r="AT472" s="197" t="s">
        <v>176</v>
      </c>
      <c r="AU472" s="197" t="s">
        <v>84</v>
      </c>
      <c r="AV472" s="13" t="s">
        <v>139</v>
      </c>
      <c r="AW472" s="13" t="s">
        <v>34</v>
      </c>
      <c r="AX472" s="13" t="s">
        <v>81</v>
      </c>
      <c r="AY472" s="197" t="s">
        <v>133</v>
      </c>
    </row>
    <row r="473" s="1" customFormat="1" ht="16.5" customHeight="1">
      <c r="B473" s="170"/>
      <c r="C473" s="171" t="s">
        <v>708</v>
      </c>
      <c r="D473" s="171" t="s">
        <v>136</v>
      </c>
      <c r="E473" s="172" t="s">
        <v>709</v>
      </c>
      <c r="F473" s="173" t="s">
        <v>710</v>
      </c>
      <c r="G473" s="174" t="s">
        <v>364</v>
      </c>
      <c r="H473" s="175">
        <v>1304.492</v>
      </c>
      <c r="I473" s="176"/>
      <c r="J473" s="177">
        <f>ROUND(I473*H473,2)</f>
        <v>0</v>
      </c>
      <c r="K473" s="173" t="s">
        <v>171</v>
      </c>
      <c r="L473" s="38"/>
      <c r="M473" s="178" t="s">
        <v>3</v>
      </c>
      <c r="N473" s="179" t="s">
        <v>44</v>
      </c>
      <c r="O473" s="71"/>
      <c r="P473" s="180">
        <f>O473*H473</f>
        <v>0</v>
      </c>
      <c r="Q473" s="180">
        <v>0</v>
      </c>
      <c r="R473" s="180">
        <f>Q473*H473</f>
        <v>0</v>
      </c>
      <c r="S473" s="180">
        <v>0</v>
      </c>
      <c r="T473" s="181">
        <f>S473*H473</f>
        <v>0</v>
      </c>
      <c r="AR473" s="182" t="s">
        <v>139</v>
      </c>
      <c r="AT473" s="182" t="s">
        <v>136</v>
      </c>
      <c r="AU473" s="182" t="s">
        <v>84</v>
      </c>
      <c r="AY473" s="19" t="s">
        <v>133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9" t="s">
        <v>81</v>
      </c>
      <c r="BK473" s="183">
        <f>ROUND(I473*H473,2)</f>
        <v>0</v>
      </c>
      <c r="BL473" s="19" t="s">
        <v>139</v>
      </c>
      <c r="BM473" s="182" t="s">
        <v>711</v>
      </c>
    </row>
    <row r="474" s="1" customFormat="1">
      <c r="B474" s="38"/>
      <c r="D474" s="184" t="s">
        <v>141</v>
      </c>
      <c r="F474" s="185" t="s">
        <v>712</v>
      </c>
      <c r="I474" s="115"/>
      <c r="L474" s="38"/>
      <c r="M474" s="186"/>
      <c r="N474" s="71"/>
      <c r="O474" s="71"/>
      <c r="P474" s="71"/>
      <c r="Q474" s="71"/>
      <c r="R474" s="71"/>
      <c r="S474" s="71"/>
      <c r="T474" s="72"/>
      <c r="AT474" s="19" t="s">
        <v>141</v>
      </c>
      <c r="AU474" s="19" t="s">
        <v>84</v>
      </c>
    </row>
    <row r="475" s="1" customFormat="1">
      <c r="B475" s="38"/>
      <c r="D475" s="184" t="s">
        <v>174</v>
      </c>
      <c r="F475" s="187" t="s">
        <v>704</v>
      </c>
      <c r="I475" s="115"/>
      <c r="L475" s="38"/>
      <c r="M475" s="186"/>
      <c r="N475" s="71"/>
      <c r="O475" s="71"/>
      <c r="P475" s="71"/>
      <c r="Q475" s="71"/>
      <c r="R475" s="71"/>
      <c r="S475" s="71"/>
      <c r="T475" s="72"/>
      <c r="AT475" s="19" t="s">
        <v>174</v>
      </c>
      <c r="AU475" s="19" t="s">
        <v>84</v>
      </c>
    </row>
    <row r="476" s="12" customFormat="1">
      <c r="B476" s="188"/>
      <c r="D476" s="184" t="s">
        <v>176</v>
      </c>
      <c r="E476" s="189" t="s">
        <v>3</v>
      </c>
      <c r="F476" s="190" t="s">
        <v>713</v>
      </c>
      <c r="H476" s="191">
        <v>1304.492</v>
      </c>
      <c r="I476" s="192"/>
      <c r="L476" s="188"/>
      <c r="M476" s="193"/>
      <c r="N476" s="194"/>
      <c r="O476" s="194"/>
      <c r="P476" s="194"/>
      <c r="Q476" s="194"/>
      <c r="R476" s="194"/>
      <c r="S476" s="194"/>
      <c r="T476" s="195"/>
      <c r="AT476" s="189" t="s">
        <v>176</v>
      </c>
      <c r="AU476" s="189" t="s">
        <v>84</v>
      </c>
      <c r="AV476" s="12" t="s">
        <v>84</v>
      </c>
      <c r="AW476" s="12" t="s">
        <v>34</v>
      </c>
      <c r="AX476" s="12" t="s">
        <v>81</v>
      </c>
      <c r="AY476" s="189" t="s">
        <v>133</v>
      </c>
    </row>
    <row r="477" s="1" customFormat="1" ht="16.5" customHeight="1">
      <c r="B477" s="170"/>
      <c r="C477" s="171" t="s">
        <v>714</v>
      </c>
      <c r="D477" s="171" t="s">
        <v>136</v>
      </c>
      <c r="E477" s="172" t="s">
        <v>715</v>
      </c>
      <c r="F477" s="173" t="s">
        <v>716</v>
      </c>
      <c r="G477" s="174" t="s">
        <v>364</v>
      </c>
      <c r="H477" s="175">
        <v>93.527000000000001</v>
      </c>
      <c r="I477" s="176"/>
      <c r="J477" s="177">
        <f>ROUND(I477*H477,2)</f>
        <v>0</v>
      </c>
      <c r="K477" s="173" t="s">
        <v>171</v>
      </c>
      <c r="L477" s="38"/>
      <c r="M477" s="178" t="s">
        <v>3</v>
      </c>
      <c r="N477" s="179" t="s">
        <v>44</v>
      </c>
      <c r="O477" s="71"/>
      <c r="P477" s="180">
        <f>O477*H477</f>
        <v>0</v>
      </c>
      <c r="Q477" s="180">
        <v>0</v>
      </c>
      <c r="R477" s="180">
        <f>Q477*H477</f>
        <v>0</v>
      </c>
      <c r="S477" s="180">
        <v>0</v>
      </c>
      <c r="T477" s="181">
        <f>S477*H477</f>
        <v>0</v>
      </c>
      <c r="AR477" s="182" t="s">
        <v>139</v>
      </c>
      <c r="AT477" s="182" t="s">
        <v>136</v>
      </c>
      <c r="AU477" s="182" t="s">
        <v>84</v>
      </c>
      <c r="AY477" s="19" t="s">
        <v>133</v>
      </c>
      <c r="BE477" s="183">
        <f>IF(N477="základní",J477,0)</f>
        <v>0</v>
      </c>
      <c r="BF477" s="183">
        <f>IF(N477="snížená",J477,0)</f>
        <v>0</v>
      </c>
      <c r="BG477" s="183">
        <f>IF(N477="zákl. přenesená",J477,0)</f>
        <v>0</v>
      </c>
      <c r="BH477" s="183">
        <f>IF(N477="sníž. přenesená",J477,0)</f>
        <v>0</v>
      </c>
      <c r="BI477" s="183">
        <f>IF(N477="nulová",J477,0)</f>
        <v>0</v>
      </c>
      <c r="BJ477" s="19" t="s">
        <v>81</v>
      </c>
      <c r="BK477" s="183">
        <f>ROUND(I477*H477,2)</f>
        <v>0</v>
      </c>
      <c r="BL477" s="19" t="s">
        <v>139</v>
      </c>
      <c r="BM477" s="182" t="s">
        <v>717</v>
      </c>
    </row>
    <row r="478" s="1" customFormat="1">
      <c r="B478" s="38"/>
      <c r="D478" s="184" t="s">
        <v>141</v>
      </c>
      <c r="F478" s="185" t="s">
        <v>718</v>
      </c>
      <c r="I478" s="115"/>
      <c r="L478" s="38"/>
      <c r="M478" s="186"/>
      <c r="N478" s="71"/>
      <c r="O478" s="71"/>
      <c r="P478" s="71"/>
      <c r="Q478" s="71"/>
      <c r="R478" s="71"/>
      <c r="S478" s="71"/>
      <c r="T478" s="72"/>
      <c r="AT478" s="19" t="s">
        <v>141</v>
      </c>
      <c r="AU478" s="19" t="s">
        <v>84</v>
      </c>
    </row>
    <row r="479" s="1" customFormat="1">
      <c r="B479" s="38"/>
      <c r="D479" s="184" t="s">
        <v>174</v>
      </c>
      <c r="F479" s="187" t="s">
        <v>719</v>
      </c>
      <c r="I479" s="115"/>
      <c r="L479" s="38"/>
      <c r="M479" s="186"/>
      <c r="N479" s="71"/>
      <c r="O479" s="71"/>
      <c r="P479" s="71"/>
      <c r="Q479" s="71"/>
      <c r="R479" s="71"/>
      <c r="S479" s="71"/>
      <c r="T479" s="72"/>
      <c r="AT479" s="19" t="s">
        <v>174</v>
      </c>
      <c r="AU479" s="19" t="s">
        <v>84</v>
      </c>
    </row>
    <row r="480" s="14" customFormat="1">
      <c r="B480" s="204"/>
      <c r="D480" s="184" t="s">
        <v>176</v>
      </c>
      <c r="E480" s="205" t="s">
        <v>3</v>
      </c>
      <c r="F480" s="206" t="s">
        <v>600</v>
      </c>
      <c r="H480" s="205" t="s">
        <v>3</v>
      </c>
      <c r="I480" s="207"/>
      <c r="L480" s="204"/>
      <c r="M480" s="208"/>
      <c r="N480" s="209"/>
      <c r="O480" s="209"/>
      <c r="P480" s="209"/>
      <c r="Q480" s="209"/>
      <c r="R480" s="209"/>
      <c r="S480" s="209"/>
      <c r="T480" s="210"/>
      <c r="AT480" s="205" t="s">
        <v>176</v>
      </c>
      <c r="AU480" s="205" t="s">
        <v>84</v>
      </c>
      <c r="AV480" s="14" t="s">
        <v>81</v>
      </c>
      <c r="AW480" s="14" t="s">
        <v>34</v>
      </c>
      <c r="AX480" s="14" t="s">
        <v>73</v>
      </c>
      <c r="AY480" s="205" t="s">
        <v>133</v>
      </c>
    </row>
    <row r="481" s="12" customFormat="1">
      <c r="B481" s="188"/>
      <c r="D481" s="184" t="s">
        <v>176</v>
      </c>
      <c r="E481" s="189" t="s">
        <v>3</v>
      </c>
      <c r="F481" s="190" t="s">
        <v>706</v>
      </c>
      <c r="H481" s="191">
        <v>39.109999999999999</v>
      </c>
      <c r="I481" s="192"/>
      <c r="L481" s="188"/>
      <c r="M481" s="193"/>
      <c r="N481" s="194"/>
      <c r="O481" s="194"/>
      <c r="P481" s="194"/>
      <c r="Q481" s="194"/>
      <c r="R481" s="194"/>
      <c r="S481" s="194"/>
      <c r="T481" s="195"/>
      <c r="AT481" s="189" t="s">
        <v>176</v>
      </c>
      <c r="AU481" s="189" t="s">
        <v>84</v>
      </c>
      <c r="AV481" s="12" t="s">
        <v>84</v>
      </c>
      <c r="AW481" s="12" t="s">
        <v>34</v>
      </c>
      <c r="AX481" s="12" t="s">
        <v>73</v>
      </c>
      <c r="AY481" s="189" t="s">
        <v>133</v>
      </c>
    </row>
    <row r="482" s="12" customFormat="1">
      <c r="B482" s="188"/>
      <c r="D482" s="184" t="s">
        <v>176</v>
      </c>
      <c r="E482" s="189" t="s">
        <v>3</v>
      </c>
      <c r="F482" s="190" t="s">
        <v>707</v>
      </c>
      <c r="H482" s="191">
        <v>54.417000000000002</v>
      </c>
      <c r="I482" s="192"/>
      <c r="L482" s="188"/>
      <c r="M482" s="193"/>
      <c r="N482" s="194"/>
      <c r="O482" s="194"/>
      <c r="P482" s="194"/>
      <c r="Q482" s="194"/>
      <c r="R482" s="194"/>
      <c r="S482" s="194"/>
      <c r="T482" s="195"/>
      <c r="AT482" s="189" t="s">
        <v>176</v>
      </c>
      <c r="AU482" s="189" t="s">
        <v>84</v>
      </c>
      <c r="AV482" s="12" t="s">
        <v>84</v>
      </c>
      <c r="AW482" s="12" t="s">
        <v>34</v>
      </c>
      <c r="AX482" s="12" t="s">
        <v>73</v>
      </c>
      <c r="AY482" s="189" t="s">
        <v>133</v>
      </c>
    </row>
    <row r="483" s="13" customFormat="1">
      <c r="B483" s="196"/>
      <c r="D483" s="184" t="s">
        <v>176</v>
      </c>
      <c r="E483" s="197" t="s">
        <v>3</v>
      </c>
      <c r="F483" s="198" t="s">
        <v>195</v>
      </c>
      <c r="H483" s="199">
        <v>93.527000000000001</v>
      </c>
      <c r="I483" s="200"/>
      <c r="L483" s="196"/>
      <c r="M483" s="201"/>
      <c r="N483" s="202"/>
      <c r="O483" s="202"/>
      <c r="P483" s="202"/>
      <c r="Q483" s="202"/>
      <c r="R483" s="202"/>
      <c r="S483" s="202"/>
      <c r="T483" s="203"/>
      <c r="AT483" s="197" t="s">
        <v>176</v>
      </c>
      <c r="AU483" s="197" t="s">
        <v>84</v>
      </c>
      <c r="AV483" s="13" t="s">
        <v>139</v>
      </c>
      <c r="AW483" s="13" t="s">
        <v>34</v>
      </c>
      <c r="AX483" s="13" t="s">
        <v>81</v>
      </c>
      <c r="AY483" s="197" t="s">
        <v>133</v>
      </c>
    </row>
    <row r="484" s="1" customFormat="1" ht="16.5" customHeight="1">
      <c r="B484" s="170"/>
      <c r="C484" s="171" t="s">
        <v>720</v>
      </c>
      <c r="D484" s="171" t="s">
        <v>136</v>
      </c>
      <c r="E484" s="172" t="s">
        <v>721</v>
      </c>
      <c r="F484" s="173" t="s">
        <v>722</v>
      </c>
      <c r="G484" s="174" t="s">
        <v>364</v>
      </c>
      <c r="H484" s="175">
        <v>92.828999999999994</v>
      </c>
      <c r="I484" s="176"/>
      <c r="J484" s="177">
        <f>ROUND(I484*H484,2)</f>
        <v>0</v>
      </c>
      <c r="K484" s="173" t="s">
        <v>171</v>
      </c>
      <c r="L484" s="38"/>
      <c r="M484" s="178" t="s">
        <v>3</v>
      </c>
      <c r="N484" s="179" t="s">
        <v>44</v>
      </c>
      <c r="O484" s="71"/>
      <c r="P484" s="180">
        <f>O484*H484</f>
        <v>0</v>
      </c>
      <c r="Q484" s="180">
        <v>0</v>
      </c>
      <c r="R484" s="180">
        <f>Q484*H484</f>
        <v>0</v>
      </c>
      <c r="S484" s="180">
        <v>0</v>
      </c>
      <c r="T484" s="181">
        <f>S484*H484</f>
        <v>0</v>
      </c>
      <c r="AR484" s="182" t="s">
        <v>139</v>
      </c>
      <c r="AT484" s="182" t="s">
        <v>136</v>
      </c>
      <c r="AU484" s="182" t="s">
        <v>84</v>
      </c>
      <c r="AY484" s="19" t="s">
        <v>133</v>
      </c>
      <c r="BE484" s="183">
        <f>IF(N484="základní",J484,0)</f>
        <v>0</v>
      </c>
      <c r="BF484" s="183">
        <f>IF(N484="snížená",J484,0)</f>
        <v>0</v>
      </c>
      <c r="BG484" s="183">
        <f>IF(N484="zákl. přenesená",J484,0)</f>
        <v>0</v>
      </c>
      <c r="BH484" s="183">
        <f>IF(N484="sníž. přenesená",J484,0)</f>
        <v>0</v>
      </c>
      <c r="BI484" s="183">
        <f>IF(N484="nulová",J484,0)</f>
        <v>0</v>
      </c>
      <c r="BJ484" s="19" t="s">
        <v>81</v>
      </c>
      <c r="BK484" s="183">
        <f>ROUND(I484*H484,2)</f>
        <v>0</v>
      </c>
      <c r="BL484" s="19" t="s">
        <v>139</v>
      </c>
      <c r="BM484" s="182" t="s">
        <v>723</v>
      </c>
    </row>
    <row r="485" s="1" customFormat="1">
      <c r="B485" s="38"/>
      <c r="D485" s="184" t="s">
        <v>141</v>
      </c>
      <c r="F485" s="185" t="s">
        <v>366</v>
      </c>
      <c r="I485" s="115"/>
      <c r="L485" s="38"/>
      <c r="M485" s="186"/>
      <c r="N485" s="71"/>
      <c r="O485" s="71"/>
      <c r="P485" s="71"/>
      <c r="Q485" s="71"/>
      <c r="R485" s="71"/>
      <c r="S485" s="71"/>
      <c r="T485" s="72"/>
      <c r="AT485" s="19" t="s">
        <v>141</v>
      </c>
      <c r="AU485" s="19" t="s">
        <v>84</v>
      </c>
    </row>
    <row r="486" s="1" customFormat="1">
      <c r="B486" s="38"/>
      <c r="D486" s="184" t="s">
        <v>174</v>
      </c>
      <c r="F486" s="187" t="s">
        <v>719</v>
      </c>
      <c r="I486" s="115"/>
      <c r="L486" s="38"/>
      <c r="M486" s="186"/>
      <c r="N486" s="71"/>
      <c r="O486" s="71"/>
      <c r="P486" s="71"/>
      <c r="Q486" s="71"/>
      <c r="R486" s="71"/>
      <c r="S486" s="71"/>
      <c r="T486" s="72"/>
      <c r="AT486" s="19" t="s">
        <v>174</v>
      </c>
      <c r="AU486" s="19" t="s">
        <v>84</v>
      </c>
    </row>
    <row r="487" s="14" customFormat="1">
      <c r="B487" s="204"/>
      <c r="D487" s="184" t="s">
        <v>176</v>
      </c>
      <c r="E487" s="205" t="s">
        <v>3</v>
      </c>
      <c r="F487" s="206" t="s">
        <v>600</v>
      </c>
      <c r="H487" s="205" t="s">
        <v>3</v>
      </c>
      <c r="I487" s="207"/>
      <c r="L487" s="204"/>
      <c r="M487" s="208"/>
      <c r="N487" s="209"/>
      <c r="O487" s="209"/>
      <c r="P487" s="209"/>
      <c r="Q487" s="209"/>
      <c r="R487" s="209"/>
      <c r="S487" s="209"/>
      <c r="T487" s="210"/>
      <c r="AT487" s="205" t="s">
        <v>176</v>
      </c>
      <c r="AU487" s="205" t="s">
        <v>84</v>
      </c>
      <c r="AV487" s="14" t="s">
        <v>81</v>
      </c>
      <c r="AW487" s="14" t="s">
        <v>34</v>
      </c>
      <c r="AX487" s="14" t="s">
        <v>73</v>
      </c>
      <c r="AY487" s="205" t="s">
        <v>133</v>
      </c>
    </row>
    <row r="488" s="12" customFormat="1">
      <c r="B488" s="188"/>
      <c r="D488" s="184" t="s">
        <v>176</v>
      </c>
      <c r="E488" s="189" t="s">
        <v>3</v>
      </c>
      <c r="F488" s="190" t="s">
        <v>705</v>
      </c>
      <c r="H488" s="191">
        <v>92.828999999999994</v>
      </c>
      <c r="I488" s="192"/>
      <c r="L488" s="188"/>
      <c r="M488" s="229"/>
      <c r="N488" s="230"/>
      <c r="O488" s="230"/>
      <c r="P488" s="230"/>
      <c r="Q488" s="230"/>
      <c r="R488" s="230"/>
      <c r="S488" s="230"/>
      <c r="T488" s="231"/>
      <c r="AT488" s="189" t="s">
        <v>176</v>
      </c>
      <c r="AU488" s="189" t="s">
        <v>84</v>
      </c>
      <c r="AV488" s="12" t="s">
        <v>84</v>
      </c>
      <c r="AW488" s="12" t="s">
        <v>34</v>
      </c>
      <c r="AX488" s="12" t="s">
        <v>81</v>
      </c>
      <c r="AY488" s="189" t="s">
        <v>133</v>
      </c>
    </row>
    <row r="489" s="1" customFormat="1" ht="6.96" customHeight="1">
      <c r="B489" s="54"/>
      <c r="C489" s="55"/>
      <c r="D489" s="55"/>
      <c r="E489" s="55"/>
      <c r="F489" s="55"/>
      <c r="G489" s="55"/>
      <c r="H489" s="55"/>
      <c r="I489" s="132"/>
      <c r="J489" s="55"/>
      <c r="K489" s="55"/>
      <c r="L489" s="38"/>
    </row>
  </sheetData>
  <autoFilter ref="C91:K48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87</v>
      </c>
    </row>
    <row r="3" ht="6.96" customHeight="1">
      <c r="B3" s="20"/>
      <c r="C3" s="21"/>
      <c r="D3" s="21"/>
      <c r="E3" s="21"/>
      <c r="F3" s="21"/>
      <c r="G3" s="21"/>
      <c r="H3" s="21"/>
      <c r="I3" s="112"/>
      <c r="J3" s="21"/>
      <c r="K3" s="21"/>
      <c r="L3" s="22"/>
      <c r="AT3" s="19" t="s">
        <v>84</v>
      </c>
    </row>
    <row r="4" ht="24.96" customHeight="1">
      <c r="B4" s="22"/>
      <c r="D4" s="23" t="s">
        <v>97</v>
      </c>
      <c r="L4" s="22"/>
      <c r="M4" s="113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2" t="s">
        <v>17</v>
      </c>
      <c r="L6" s="22"/>
    </row>
    <row r="7" ht="16.5" customHeight="1">
      <c r="B7" s="22"/>
      <c r="E7" s="114" t="str">
        <f>'Rekapitulace stavby'!K6</f>
        <v>Tišnov, ul.Na Mlékárně - rekonstrukce a doplnění kanalizace</v>
      </c>
      <c r="F7" s="32"/>
      <c r="G7" s="32"/>
      <c r="H7" s="32"/>
      <c r="L7" s="22"/>
    </row>
    <row r="8" s="1" customFormat="1" ht="12" customHeight="1">
      <c r="B8" s="38"/>
      <c r="D8" s="32" t="s">
        <v>98</v>
      </c>
      <c r="I8" s="115"/>
      <c r="L8" s="38"/>
    </row>
    <row r="9" s="1" customFormat="1" ht="36.96" customHeight="1">
      <c r="B9" s="38"/>
      <c r="E9" s="61" t="s">
        <v>724</v>
      </c>
      <c r="F9" s="1"/>
      <c r="G9" s="1"/>
      <c r="H9" s="1"/>
      <c r="I9" s="115"/>
      <c r="L9" s="38"/>
    </row>
    <row r="10" s="1" customFormat="1">
      <c r="B10" s="38"/>
      <c r="I10" s="115"/>
      <c r="L10" s="38"/>
    </row>
    <row r="11" s="1" customFormat="1" ht="12" customHeight="1">
      <c r="B11" s="38"/>
      <c r="D11" s="32" t="s">
        <v>19</v>
      </c>
      <c r="F11" s="27" t="s">
        <v>83</v>
      </c>
      <c r="I11" s="116" t="s">
        <v>20</v>
      </c>
      <c r="J11" s="27" t="s">
        <v>100</v>
      </c>
      <c r="L11" s="38"/>
    </row>
    <row r="12" s="1" customFormat="1" ht="12" customHeight="1">
      <c r="B12" s="38"/>
      <c r="D12" s="32" t="s">
        <v>21</v>
      </c>
      <c r="F12" s="27" t="s">
        <v>22</v>
      </c>
      <c r="I12" s="116" t="s">
        <v>23</v>
      </c>
      <c r="J12" s="63" t="str">
        <f>'Rekapitulace stavby'!AN8</f>
        <v>12. 6. 2019</v>
      </c>
      <c r="L12" s="38"/>
    </row>
    <row r="13" s="1" customFormat="1" ht="10.8" customHeight="1">
      <c r="B13" s="38"/>
      <c r="I13" s="115"/>
      <c r="L13" s="38"/>
    </row>
    <row r="14" s="1" customFormat="1" ht="12" customHeight="1">
      <c r="B14" s="38"/>
      <c r="D14" s="32" t="s">
        <v>25</v>
      </c>
      <c r="I14" s="116" t="s">
        <v>26</v>
      </c>
      <c r="J14" s="27" t="s">
        <v>3</v>
      </c>
      <c r="L14" s="38"/>
    </row>
    <row r="15" s="1" customFormat="1" ht="18" customHeight="1">
      <c r="B15" s="38"/>
      <c r="E15" s="27" t="s">
        <v>28</v>
      </c>
      <c r="I15" s="116" t="s">
        <v>29</v>
      </c>
      <c r="J15" s="27" t="s">
        <v>3</v>
      </c>
      <c r="L15" s="38"/>
    </row>
    <row r="16" s="1" customFormat="1" ht="6.96" customHeight="1">
      <c r="B16" s="38"/>
      <c r="I16" s="115"/>
      <c r="L16" s="38"/>
    </row>
    <row r="17" s="1" customFormat="1" ht="12" customHeight="1">
      <c r="B17" s="38"/>
      <c r="D17" s="32" t="s">
        <v>30</v>
      </c>
      <c r="I17" s="116" t="s">
        <v>26</v>
      </c>
      <c r="J17" s="33" t="str">
        <f>'Rekapitulace stavby'!AN13</f>
        <v>Vyplň údaj</v>
      </c>
      <c r="L17" s="38"/>
    </row>
    <row r="18" s="1" customFormat="1" ht="18" customHeight="1">
      <c r="B18" s="38"/>
      <c r="E18" s="33" t="str">
        <f>'Rekapitulace stavby'!E14</f>
        <v>Vyplň údaj</v>
      </c>
      <c r="F18" s="27"/>
      <c r="G18" s="27"/>
      <c r="H18" s="27"/>
      <c r="I18" s="116" t="s">
        <v>29</v>
      </c>
      <c r="J18" s="33" t="str">
        <f>'Rekapitulace stavby'!AN14</f>
        <v>Vyplň údaj</v>
      </c>
      <c r="L18" s="38"/>
    </row>
    <row r="19" s="1" customFormat="1" ht="6.96" customHeight="1">
      <c r="B19" s="38"/>
      <c r="I19" s="115"/>
      <c r="L19" s="38"/>
    </row>
    <row r="20" s="1" customFormat="1" ht="12" customHeight="1">
      <c r="B20" s="38"/>
      <c r="D20" s="32" t="s">
        <v>32</v>
      </c>
      <c r="I20" s="116" t="s">
        <v>26</v>
      </c>
      <c r="J20" s="27" t="s">
        <v>3</v>
      </c>
      <c r="L20" s="38"/>
    </row>
    <row r="21" s="1" customFormat="1" ht="18" customHeight="1">
      <c r="B21" s="38"/>
      <c r="E21" s="27" t="s">
        <v>33</v>
      </c>
      <c r="I21" s="116" t="s">
        <v>29</v>
      </c>
      <c r="J21" s="27" t="s">
        <v>3</v>
      </c>
      <c r="L21" s="38"/>
    </row>
    <row r="22" s="1" customFormat="1" ht="6.96" customHeight="1">
      <c r="B22" s="38"/>
      <c r="I22" s="115"/>
      <c r="L22" s="38"/>
    </row>
    <row r="23" s="1" customFormat="1" ht="12" customHeight="1">
      <c r="B23" s="38"/>
      <c r="D23" s="32" t="s">
        <v>35</v>
      </c>
      <c r="I23" s="116" t="s">
        <v>26</v>
      </c>
      <c r="J23" s="27" t="str">
        <f>IF('Rekapitulace stavby'!AN19="","",'Rekapitulace stavby'!AN19)</f>
        <v/>
      </c>
      <c r="L23" s="38"/>
    </row>
    <row r="24" s="1" customFormat="1" ht="18" customHeight="1">
      <c r="B24" s="38"/>
      <c r="E24" s="27" t="str">
        <f>IF('Rekapitulace stavby'!E20="","",'Rekapitulace stavby'!E20)</f>
        <v xml:space="preserve"> </v>
      </c>
      <c r="I24" s="116" t="s">
        <v>29</v>
      </c>
      <c r="J24" s="27" t="str">
        <f>IF('Rekapitulace stavby'!AN20="","",'Rekapitulace stavby'!AN20)</f>
        <v/>
      </c>
      <c r="L24" s="38"/>
    </row>
    <row r="25" s="1" customFormat="1" ht="6.96" customHeight="1">
      <c r="B25" s="38"/>
      <c r="I25" s="115"/>
      <c r="L25" s="38"/>
    </row>
    <row r="26" s="1" customFormat="1" ht="12" customHeight="1">
      <c r="B26" s="38"/>
      <c r="D26" s="32" t="s">
        <v>37</v>
      </c>
      <c r="I26" s="115"/>
      <c r="L26" s="38"/>
    </row>
    <row r="27" s="7" customFormat="1" ht="51" customHeight="1">
      <c r="B27" s="117"/>
      <c r="E27" s="36" t="s">
        <v>38</v>
      </c>
      <c r="F27" s="36"/>
      <c r="G27" s="36"/>
      <c r="H27" s="36"/>
      <c r="I27" s="118"/>
      <c r="L27" s="117"/>
    </row>
    <row r="28" s="1" customFormat="1" ht="6.96" customHeight="1">
      <c r="B28" s="38"/>
      <c r="I28" s="115"/>
      <c r="L28" s="38"/>
    </row>
    <row r="29" s="1" customFormat="1" ht="6.96" customHeight="1">
      <c r="B29" s="38"/>
      <c r="D29" s="67"/>
      <c r="E29" s="67"/>
      <c r="F29" s="67"/>
      <c r="G29" s="67"/>
      <c r="H29" s="67"/>
      <c r="I29" s="119"/>
      <c r="J29" s="67"/>
      <c r="K29" s="67"/>
      <c r="L29" s="38"/>
    </row>
    <row r="30" s="1" customFormat="1" ht="25.44" customHeight="1">
      <c r="B30" s="38"/>
      <c r="D30" s="120" t="s">
        <v>39</v>
      </c>
      <c r="I30" s="115"/>
      <c r="J30" s="87">
        <f>ROUNDUP(J92, 2)</f>
        <v>0</v>
      </c>
      <c r="L30" s="38"/>
    </row>
    <row r="31" s="1" customFormat="1" ht="6.96" customHeight="1">
      <c r="B31" s="38"/>
      <c r="D31" s="67"/>
      <c r="E31" s="67"/>
      <c r="F31" s="67"/>
      <c r="G31" s="67"/>
      <c r="H31" s="67"/>
      <c r="I31" s="119"/>
      <c r="J31" s="67"/>
      <c r="K31" s="67"/>
      <c r="L31" s="38"/>
    </row>
    <row r="32" s="1" customFormat="1" ht="14.4" customHeight="1">
      <c r="B32" s="38"/>
      <c r="F32" s="42" t="s">
        <v>41</v>
      </c>
      <c r="I32" s="121" t="s">
        <v>40</v>
      </c>
      <c r="J32" s="42" t="s">
        <v>42</v>
      </c>
      <c r="L32" s="38"/>
    </row>
    <row r="33" s="1" customFormat="1" ht="14.4" customHeight="1">
      <c r="B33" s="38"/>
      <c r="D33" s="122" t="s">
        <v>43</v>
      </c>
      <c r="E33" s="32" t="s">
        <v>44</v>
      </c>
      <c r="F33" s="123">
        <f>ROUNDUP((SUM(BE92:BE343)),  2)</f>
        <v>0</v>
      </c>
      <c r="I33" s="124">
        <v>0.20999999999999999</v>
      </c>
      <c r="J33" s="123">
        <f>ROUNDUP(((SUM(BE92:BE343))*I33),  2)</f>
        <v>0</v>
      </c>
      <c r="L33" s="38"/>
    </row>
    <row r="34" s="1" customFormat="1" ht="14.4" customHeight="1">
      <c r="B34" s="38"/>
      <c r="E34" s="32" t="s">
        <v>45</v>
      </c>
      <c r="F34" s="123">
        <f>ROUNDUP((SUM(BF92:BF343)),  2)</f>
        <v>0</v>
      </c>
      <c r="I34" s="124">
        <v>0.14999999999999999</v>
      </c>
      <c r="J34" s="123">
        <f>ROUNDUP(((SUM(BF92:BF343))*I34),  2)</f>
        <v>0</v>
      </c>
      <c r="L34" s="38"/>
    </row>
    <row r="35" hidden="1" s="1" customFormat="1" ht="14.4" customHeight="1">
      <c r="B35" s="38"/>
      <c r="E35" s="32" t="s">
        <v>46</v>
      </c>
      <c r="F35" s="123">
        <f>ROUNDUP((SUM(BG92:BG343)),  2)</f>
        <v>0</v>
      </c>
      <c r="I35" s="124">
        <v>0.20999999999999999</v>
      </c>
      <c r="J35" s="123">
        <f>0</f>
        <v>0</v>
      </c>
      <c r="L35" s="38"/>
    </row>
    <row r="36" hidden="1" s="1" customFormat="1" ht="14.4" customHeight="1">
      <c r="B36" s="38"/>
      <c r="E36" s="32" t="s">
        <v>47</v>
      </c>
      <c r="F36" s="123">
        <f>ROUNDUP((SUM(BH92:BH343)),  2)</f>
        <v>0</v>
      </c>
      <c r="I36" s="124">
        <v>0.14999999999999999</v>
      </c>
      <c r="J36" s="123">
        <f>0</f>
        <v>0</v>
      </c>
      <c r="L36" s="38"/>
    </row>
    <row r="37" hidden="1" s="1" customFormat="1" ht="14.4" customHeight="1">
      <c r="B37" s="38"/>
      <c r="E37" s="32" t="s">
        <v>48</v>
      </c>
      <c r="F37" s="123">
        <f>ROUNDUP((SUM(BI92:BI343)),  2)</f>
        <v>0</v>
      </c>
      <c r="I37" s="124">
        <v>0</v>
      </c>
      <c r="J37" s="123">
        <f>0</f>
        <v>0</v>
      </c>
      <c r="L37" s="38"/>
    </row>
    <row r="38" s="1" customFormat="1" ht="6.96" customHeight="1">
      <c r="B38" s="38"/>
      <c r="I38" s="115"/>
      <c r="L38" s="38"/>
    </row>
    <row r="39" s="1" customFormat="1" ht="25.44" customHeight="1">
      <c r="B39" s="38"/>
      <c r="C39" s="125"/>
      <c r="D39" s="126" t="s">
        <v>49</v>
      </c>
      <c r="E39" s="75"/>
      <c r="F39" s="75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38"/>
    </row>
    <row r="40" s="1" customFormat="1" ht="14.4" customHeight="1">
      <c r="B40" s="54"/>
      <c r="C40" s="55"/>
      <c r="D40" s="55"/>
      <c r="E40" s="55"/>
      <c r="F40" s="55"/>
      <c r="G40" s="55"/>
      <c r="H40" s="55"/>
      <c r="I40" s="132"/>
      <c r="J40" s="55"/>
      <c r="K40" s="55"/>
      <c r="L40" s="38"/>
    </row>
    <row r="44" s="1" customFormat="1" ht="6.96" customHeight="1">
      <c r="B44" s="56"/>
      <c r="C44" s="57"/>
      <c r="D44" s="57"/>
      <c r="E44" s="57"/>
      <c r="F44" s="57"/>
      <c r="G44" s="57"/>
      <c r="H44" s="57"/>
      <c r="I44" s="133"/>
      <c r="J44" s="57"/>
      <c r="K44" s="57"/>
      <c r="L44" s="38"/>
    </row>
    <row r="45" s="1" customFormat="1" ht="24.96" customHeight="1">
      <c r="B45" s="38"/>
      <c r="C45" s="23" t="s">
        <v>101</v>
      </c>
      <c r="I45" s="115"/>
      <c r="L45" s="38"/>
    </row>
    <row r="46" s="1" customFormat="1" ht="6.96" customHeight="1">
      <c r="B46" s="38"/>
      <c r="I46" s="115"/>
      <c r="L46" s="38"/>
    </row>
    <row r="47" s="1" customFormat="1" ht="12" customHeight="1">
      <c r="B47" s="38"/>
      <c r="C47" s="32" t="s">
        <v>17</v>
      </c>
      <c r="I47" s="115"/>
      <c r="L47" s="38"/>
    </row>
    <row r="48" s="1" customFormat="1" ht="16.5" customHeight="1">
      <c r="B48" s="38"/>
      <c r="E48" s="114" t="str">
        <f>E7</f>
        <v>Tišnov, ul.Na Mlékárně - rekonstrukce a doplnění kanalizace</v>
      </c>
      <c r="F48" s="32"/>
      <c r="G48" s="32"/>
      <c r="H48" s="32"/>
      <c r="I48" s="115"/>
      <c r="L48" s="38"/>
    </row>
    <row r="49" s="1" customFormat="1" ht="12" customHeight="1">
      <c r="B49" s="38"/>
      <c r="C49" s="32" t="s">
        <v>98</v>
      </c>
      <c r="I49" s="115"/>
      <c r="L49" s="38"/>
    </row>
    <row r="50" s="1" customFormat="1" ht="16.5" customHeight="1">
      <c r="B50" s="38"/>
      <c r="E50" s="61" t="str">
        <f>E9</f>
        <v>SO-01.2 - Kanalizační přípojka č.p.255, č.p.795</v>
      </c>
      <c r="F50" s="1"/>
      <c r="G50" s="1"/>
      <c r="H50" s="1"/>
      <c r="I50" s="115"/>
      <c r="L50" s="38"/>
    </row>
    <row r="51" s="1" customFormat="1" ht="6.96" customHeight="1">
      <c r="B51" s="38"/>
      <c r="I51" s="115"/>
      <c r="L51" s="38"/>
    </row>
    <row r="52" s="1" customFormat="1" ht="12" customHeight="1">
      <c r="B52" s="38"/>
      <c r="C52" s="32" t="s">
        <v>21</v>
      </c>
      <c r="F52" s="27" t="str">
        <f>F12</f>
        <v>Tišnov</v>
      </c>
      <c r="I52" s="116" t="s">
        <v>23</v>
      </c>
      <c r="J52" s="63" t="str">
        <f>IF(J12="","",J12)</f>
        <v>12. 6. 2019</v>
      </c>
      <c r="L52" s="38"/>
    </row>
    <row r="53" s="1" customFormat="1" ht="6.96" customHeight="1">
      <c r="B53" s="38"/>
      <c r="I53" s="115"/>
      <c r="L53" s="38"/>
    </row>
    <row r="54" s="1" customFormat="1" ht="15.15" customHeight="1">
      <c r="B54" s="38"/>
      <c r="C54" s="32" t="s">
        <v>25</v>
      </c>
      <c r="F54" s="27" t="str">
        <f>E15</f>
        <v>Město Tišnov</v>
      </c>
      <c r="I54" s="116" t="s">
        <v>32</v>
      </c>
      <c r="J54" s="36" t="str">
        <f>E21</f>
        <v>Marcela Skříčková</v>
      </c>
      <c r="L54" s="38"/>
    </row>
    <row r="55" s="1" customFormat="1" ht="15.15" customHeight="1">
      <c r="B55" s="38"/>
      <c r="C55" s="32" t="s">
        <v>30</v>
      </c>
      <c r="F55" s="27" t="str">
        <f>IF(E18="","",E18)</f>
        <v>Vyplň údaj</v>
      </c>
      <c r="I55" s="116" t="s">
        <v>35</v>
      </c>
      <c r="J55" s="36" t="str">
        <f>E24</f>
        <v xml:space="preserve"> </v>
      </c>
      <c r="L55" s="38"/>
    </row>
    <row r="56" s="1" customFormat="1" ht="10.32" customHeight="1">
      <c r="B56" s="38"/>
      <c r="I56" s="115"/>
      <c r="L56" s="38"/>
    </row>
    <row r="57" s="1" customFormat="1" ht="29.28" customHeight="1">
      <c r="B57" s="38"/>
      <c r="C57" s="134" t="s">
        <v>102</v>
      </c>
      <c r="D57" s="125"/>
      <c r="E57" s="125"/>
      <c r="F57" s="125"/>
      <c r="G57" s="125"/>
      <c r="H57" s="125"/>
      <c r="I57" s="135"/>
      <c r="J57" s="136" t="s">
        <v>103</v>
      </c>
      <c r="K57" s="125"/>
      <c r="L57" s="38"/>
    </row>
    <row r="58" s="1" customFormat="1" ht="10.32" customHeight="1">
      <c r="B58" s="38"/>
      <c r="I58" s="115"/>
      <c r="L58" s="38"/>
    </row>
    <row r="59" s="1" customFormat="1" ht="22.8" customHeight="1">
      <c r="B59" s="38"/>
      <c r="C59" s="137" t="s">
        <v>71</v>
      </c>
      <c r="I59" s="115"/>
      <c r="J59" s="87">
        <f>J92</f>
        <v>0</v>
      </c>
      <c r="L59" s="38"/>
      <c r="AU59" s="19" t="s">
        <v>104</v>
      </c>
    </row>
    <row r="60" s="8" customFormat="1" ht="24.96" customHeight="1">
      <c r="B60" s="138"/>
      <c r="D60" s="139" t="s">
        <v>105</v>
      </c>
      <c r="E60" s="140"/>
      <c r="F60" s="140"/>
      <c r="G60" s="140"/>
      <c r="H60" s="140"/>
      <c r="I60" s="141"/>
      <c r="J60" s="142">
        <f>J93</f>
        <v>0</v>
      </c>
      <c r="L60" s="138"/>
    </row>
    <row r="61" s="9" customFormat="1" ht="19.92" customHeight="1">
      <c r="B61" s="143"/>
      <c r="D61" s="144" t="s">
        <v>106</v>
      </c>
      <c r="E61" s="145"/>
      <c r="F61" s="145"/>
      <c r="G61" s="145"/>
      <c r="H61" s="145"/>
      <c r="I61" s="146"/>
      <c r="J61" s="147">
        <f>J94</f>
        <v>0</v>
      </c>
      <c r="L61" s="143"/>
    </row>
    <row r="62" s="9" customFormat="1" ht="19.92" customHeight="1">
      <c r="B62" s="143"/>
      <c r="D62" s="144" t="s">
        <v>107</v>
      </c>
      <c r="E62" s="145"/>
      <c r="F62" s="145"/>
      <c r="G62" s="145"/>
      <c r="H62" s="145"/>
      <c r="I62" s="146"/>
      <c r="J62" s="147">
        <f>J107</f>
        <v>0</v>
      </c>
      <c r="L62" s="143"/>
    </row>
    <row r="63" s="9" customFormat="1" ht="19.92" customHeight="1">
      <c r="B63" s="143"/>
      <c r="D63" s="144" t="s">
        <v>108</v>
      </c>
      <c r="E63" s="145"/>
      <c r="F63" s="145"/>
      <c r="G63" s="145"/>
      <c r="H63" s="145"/>
      <c r="I63" s="146"/>
      <c r="J63" s="147">
        <f>J242</f>
        <v>0</v>
      </c>
      <c r="L63" s="143"/>
    </row>
    <row r="64" s="9" customFormat="1" ht="19.92" customHeight="1">
      <c r="B64" s="143"/>
      <c r="D64" s="144" t="s">
        <v>109</v>
      </c>
      <c r="E64" s="145"/>
      <c r="F64" s="145"/>
      <c r="G64" s="145"/>
      <c r="H64" s="145"/>
      <c r="I64" s="146"/>
      <c r="J64" s="147">
        <f>J249</f>
        <v>0</v>
      </c>
      <c r="L64" s="143"/>
    </row>
    <row r="65" s="9" customFormat="1" ht="14.88" customHeight="1">
      <c r="B65" s="143"/>
      <c r="D65" s="144" t="s">
        <v>110</v>
      </c>
      <c r="E65" s="145"/>
      <c r="F65" s="145"/>
      <c r="G65" s="145"/>
      <c r="H65" s="145"/>
      <c r="I65" s="146"/>
      <c r="J65" s="147">
        <f>J251</f>
        <v>0</v>
      </c>
      <c r="L65" s="143"/>
    </row>
    <row r="66" s="9" customFormat="1" ht="14.88" customHeight="1">
      <c r="B66" s="143"/>
      <c r="D66" s="144" t="s">
        <v>111</v>
      </c>
      <c r="E66" s="145"/>
      <c r="F66" s="145"/>
      <c r="G66" s="145"/>
      <c r="H66" s="145"/>
      <c r="I66" s="146"/>
      <c r="J66" s="147">
        <f>J275</f>
        <v>0</v>
      </c>
      <c r="L66" s="143"/>
    </row>
    <row r="67" s="9" customFormat="1" ht="14.88" customHeight="1">
      <c r="B67" s="143"/>
      <c r="D67" s="144" t="s">
        <v>112</v>
      </c>
      <c r="E67" s="145"/>
      <c r="F67" s="145"/>
      <c r="G67" s="145"/>
      <c r="H67" s="145"/>
      <c r="I67" s="146"/>
      <c r="J67" s="147">
        <f>J286</f>
        <v>0</v>
      </c>
      <c r="L67" s="143"/>
    </row>
    <row r="68" s="9" customFormat="1" ht="14.88" customHeight="1">
      <c r="B68" s="143"/>
      <c r="D68" s="144" t="s">
        <v>113</v>
      </c>
      <c r="E68" s="145"/>
      <c r="F68" s="145"/>
      <c r="G68" s="145"/>
      <c r="H68" s="145"/>
      <c r="I68" s="146"/>
      <c r="J68" s="147">
        <f>J293</f>
        <v>0</v>
      </c>
      <c r="L68" s="143"/>
    </row>
    <row r="69" s="9" customFormat="1" ht="19.92" customHeight="1">
      <c r="B69" s="143"/>
      <c r="D69" s="144" t="s">
        <v>725</v>
      </c>
      <c r="E69" s="145"/>
      <c r="F69" s="145"/>
      <c r="G69" s="145"/>
      <c r="H69" s="145"/>
      <c r="I69" s="146"/>
      <c r="J69" s="147">
        <f>J300</f>
        <v>0</v>
      </c>
      <c r="L69" s="143"/>
    </row>
    <row r="70" s="9" customFormat="1" ht="19.92" customHeight="1">
      <c r="B70" s="143"/>
      <c r="D70" s="144" t="s">
        <v>114</v>
      </c>
      <c r="E70" s="145"/>
      <c r="F70" s="145"/>
      <c r="G70" s="145"/>
      <c r="H70" s="145"/>
      <c r="I70" s="146"/>
      <c r="J70" s="147">
        <f>J325</f>
        <v>0</v>
      </c>
      <c r="L70" s="143"/>
    </row>
    <row r="71" s="9" customFormat="1" ht="19.92" customHeight="1">
      <c r="B71" s="143"/>
      <c r="D71" s="144" t="s">
        <v>115</v>
      </c>
      <c r="E71" s="145"/>
      <c r="F71" s="145"/>
      <c r="G71" s="145"/>
      <c r="H71" s="145"/>
      <c r="I71" s="146"/>
      <c r="J71" s="147">
        <f>J329</f>
        <v>0</v>
      </c>
      <c r="L71" s="143"/>
    </row>
    <row r="72" s="9" customFormat="1" ht="19.92" customHeight="1">
      <c r="B72" s="143"/>
      <c r="D72" s="144" t="s">
        <v>116</v>
      </c>
      <c r="E72" s="145"/>
      <c r="F72" s="145"/>
      <c r="G72" s="145"/>
      <c r="H72" s="145"/>
      <c r="I72" s="146"/>
      <c r="J72" s="147">
        <f>J334</f>
        <v>0</v>
      </c>
      <c r="L72" s="143"/>
    </row>
    <row r="73" s="1" customFormat="1" ht="21.84" customHeight="1">
      <c r="B73" s="38"/>
      <c r="I73" s="115"/>
      <c r="L73" s="38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32"/>
      <c r="J74" s="55"/>
      <c r="K74" s="55"/>
      <c r="L74" s="38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33"/>
      <c r="J78" s="57"/>
      <c r="K78" s="57"/>
      <c r="L78" s="38"/>
    </row>
    <row r="79" s="1" customFormat="1" ht="24.96" customHeight="1">
      <c r="B79" s="38"/>
      <c r="C79" s="23" t="s">
        <v>118</v>
      </c>
      <c r="I79" s="115"/>
      <c r="L79" s="38"/>
    </row>
    <row r="80" s="1" customFormat="1" ht="6.96" customHeight="1">
      <c r="B80" s="38"/>
      <c r="I80" s="115"/>
      <c r="L80" s="38"/>
    </row>
    <row r="81" s="1" customFormat="1" ht="12" customHeight="1">
      <c r="B81" s="38"/>
      <c r="C81" s="32" t="s">
        <v>17</v>
      </c>
      <c r="I81" s="115"/>
      <c r="L81" s="38"/>
    </row>
    <row r="82" s="1" customFormat="1" ht="16.5" customHeight="1">
      <c r="B82" s="38"/>
      <c r="E82" s="114" t="str">
        <f>E7</f>
        <v>Tišnov, ul.Na Mlékárně - rekonstrukce a doplnění kanalizace</v>
      </c>
      <c r="F82" s="32"/>
      <c r="G82" s="32"/>
      <c r="H82" s="32"/>
      <c r="I82" s="115"/>
      <c r="L82" s="38"/>
    </row>
    <row r="83" s="1" customFormat="1" ht="12" customHeight="1">
      <c r="B83" s="38"/>
      <c r="C83" s="32" t="s">
        <v>98</v>
      </c>
      <c r="I83" s="115"/>
      <c r="L83" s="38"/>
    </row>
    <row r="84" s="1" customFormat="1" ht="16.5" customHeight="1">
      <c r="B84" s="38"/>
      <c r="E84" s="61" t="str">
        <f>E9</f>
        <v>SO-01.2 - Kanalizační přípojka č.p.255, č.p.795</v>
      </c>
      <c r="F84" s="1"/>
      <c r="G84" s="1"/>
      <c r="H84" s="1"/>
      <c r="I84" s="115"/>
      <c r="L84" s="38"/>
    </row>
    <row r="85" s="1" customFormat="1" ht="6.96" customHeight="1">
      <c r="B85" s="38"/>
      <c r="I85" s="115"/>
      <c r="L85" s="38"/>
    </row>
    <row r="86" s="1" customFormat="1" ht="12" customHeight="1">
      <c r="B86" s="38"/>
      <c r="C86" s="32" t="s">
        <v>21</v>
      </c>
      <c r="F86" s="27" t="str">
        <f>F12</f>
        <v>Tišnov</v>
      </c>
      <c r="I86" s="116" t="s">
        <v>23</v>
      </c>
      <c r="J86" s="63" t="str">
        <f>IF(J12="","",J12)</f>
        <v>12. 6. 2019</v>
      </c>
      <c r="L86" s="38"/>
    </row>
    <row r="87" s="1" customFormat="1" ht="6.96" customHeight="1">
      <c r="B87" s="38"/>
      <c r="I87" s="115"/>
      <c r="L87" s="38"/>
    </row>
    <row r="88" s="1" customFormat="1" ht="15.15" customHeight="1">
      <c r="B88" s="38"/>
      <c r="C88" s="32" t="s">
        <v>25</v>
      </c>
      <c r="F88" s="27" t="str">
        <f>E15</f>
        <v>Město Tišnov</v>
      </c>
      <c r="I88" s="116" t="s">
        <v>32</v>
      </c>
      <c r="J88" s="36" t="str">
        <f>E21</f>
        <v>Marcela Skříčková</v>
      </c>
      <c r="L88" s="38"/>
    </row>
    <row r="89" s="1" customFormat="1" ht="15.15" customHeight="1">
      <c r="B89" s="38"/>
      <c r="C89" s="32" t="s">
        <v>30</v>
      </c>
      <c r="F89" s="27" t="str">
        <f>IF(E18="","",E18)</f>
        <v>Vyplň údaj</v>
      </c>
      <c r="I89" s="116" t="s">
        <v>35</v>
      </c>
      <c r="J89" s="36" t="str">
        <f>E24</f>
        <v xml:space="preserve"> </v>
      </c>
      <c r="L89" s="38"/>
    </row>
    <row r="90" s="1" customFormat="1" ht="10.32" customHeight="1">
      <c r="B90" s="38"/>
      <c r="I90" s="115"/>
      <c r="L90" s="38"/>
    </row>
    <row r="91" s="10" customFormat="1" ht="29.28" customHeight="1">
      <c r="B91" s="148"/>
      <c r="C91" s="149" t="s">
        <v>119</v>
      </c>
      <c r="D91" s="150" t="s">
        <v>58</v>
      </c>
      <c r="E91" s="150" t="s">
        <v>54</v>
      </c>
      <c r="F91" s="150" t="s">
        <v>55</v>
      </c>
      <c r="G91" s="150" t="s">
        <v>120</v>
      </c>
      <c r="H91" s="150" t="s">
        <v>121</v>
      </c>
      <c r="I91" s="151" t="s">
        <v>122</v>
      </c>
      <c r="J91" s="150" t="s">
        <v>103</v>
      </c>
      <c r="K91" s="152" t="s">
        <v>123</v>
      </c>
      <c r="L91" s="148"/>
      <c r="M91" s="79" t="s">
        <v>3</v>
      </c>
      <c r="N91" s="80" t="s">
        <v>43</v>
      </c>
      <c r="O91" s="80" t="s">
        <v>124</v>
      </c>
      <c r="P91" s="80" t="s">
        <v>125</v>
      </c>
      <c r="Q91" s="80" t="s">
        <v>126</v>
      </c>
      <c r="R91" s="80" t="s">
        <v>127</v>
      </c>
      <c r="S91" s="80" t="s">
        <v>128</v>
      </c>
      <c r="T91" s="81" t="s">
        <v>129</v>
      </c>
    </row>
    <row r="92" s="1" customFormat="1" ht="22.8" customHeight="1">
      <c r="B92" s="38"/>
      <c r="C92" s="84" t="s">
        <v>130</v>
      </c>
      <c r="I92" s="115"/>
      <c r="J92" s="153">
        <f>BK92</f>
        <v>0</v>
      </c>
      <c r="L92" s="38"/>
      <c r="M92" s="82"/>
      <c r="N92" s="67"/>
      <c r="O92" s="67"/>
      <c r="P92" s="154">
        <f>P93</f>
        <v>0</v>
      </c>
      <c r="Q92" s="67"/>
      <c r="R92" s="154">
        <f>R93</f>
        <v>3.6656219999999999</v>
      </c>
      <c r="S92" s="67"/>
      <c r="T92" s="155">
        <f>T93</f>
        <v>0.311</v>
      </c>
      <c r="AT92" s="19" t="s">
        <v>72</v>
      </c>
      <c r="AU92" s="19" t="s">
        <v>104</v>
      </c>
      <c r="BK92" s="156">
        <f>BK93</f>
        <v>0</v>
      </c>
    </row>
    <row r="93" s="11" customFormat="1" ht="25.92" customHeight="1">
      <c r="B93" s="157"/>
      <c r="D93" s="158" t="s">
        <v>72</v>
      </c>
      <c r="E93" s="159" t="s">
        <v>131</v>
      </c>
      <c r="F93" s="159" t="s">
        <v>132</v>
      </c>
      <c r="I93" s="160"/>
      <c r="J93" s="161">
        <f>BK93</f>
        <v>0</v>
      </c>
      <c r="L93" s="157"/>
      <c r="M93" s="162"/>
      <c r="N93" s="163"/>
      <c r="O93" s="163"/>
      <c r="P93" s="164">
        <f>P94+P107+P242+P249+P300+P325+P329+P334</f>
        <v>0</v>
      </c>
      <c r="Q93" s="163"/>
      <c r="R93" s="164">
        <f>R94+R107+R242+R249+R300+R325+R329+R334</f>
        <v>3.6656219999999999</v>
      </c>
      <c r="S93" s="163"/>
      <c r="T93" s="165">
        <f>T94+T107+T242+T249+T300+T325+T329+T334</f>
        <v>0.311</v>
      </c>
      <c r="AR93" s="158" t="s">
        <v>81</v>
      </c>
      <c r="AT93" s="166" t="s">
        <v>72</v>
      </c>
      <c r="AU93" s="166" t="s">
        <v>73</v>
      </c>
      <c r="AY93" s="158" t="s">
        <v>133</v>
      </c>
      <c r="BK93" s="167">
        <f>BK94+BK107+BK242+BK249+BK300+BK325+BK329+BK334</f>
        <v>0</v>
      </c>
    </row>
    <row r="94" s="11" customFormat="1" ht="22.8" customHeight="1">
      <c r="B94" s="157"/>
      <c r="D94" s="158" t="s">
        <v>72</v>
      </c>
      <c r="E94" s="168" t="s">
        <v>134</v>
      </c>
      <c r="F94" s="168" t="s">
        <v>135</v>
      </c>
      <c r="I94" s="160"/>
      <c r="J94" s="169">
        <f>BK94</f>
        <v>0</v>
      </c>
      <c r="L94" s="157"/>
      <c r="M94" s="162"/>
      <c r="N94" s="163"/>
      <c r="O94" s="163"/>
      <c r="P94" s="164">
        <f>SUM(P95:P106)</f>
        <v>0</v>
      </c>
      <c r="Q94" s="163"/>
      <c r="R94" s="164">
        <f>SUM(R95:R106)</f>
        <v>0</v>
      </c>
      <c r="S94" s="163"/>
      <c r="T94" s="165">
        <f>SUM(T95:T106)</f>
        <v>0</v>
      </c>
      <c r="AR94" s="158" t="s">
        <v>81</v>
      </c>
      <c r="AT94" s="166" t="s">
        <v>72</v>
      </c>
      <c r="AU94" s="166" t="s">
        <v>81</v>
      </c>
      <c r="AY94" s="158" t="s">
        <v>133</v>
      </c>
      <c r="BK94" s="167">
        <f>SUM(BK95:BK106)</f>
        <v>0</v>
      </c>
    </row>
    <row r="95" s="1" customFormat="1" ht="16.5" customHeight="1">
      <c r="B95" s="170"/>
      <c r="C95" s="171" t="s">
        <v>81</v>
      </c>
      <c r="D95" s="171" t="s">
        <v>136</v>
      </c>
      <c r="E95" s="172" t="s">
        <v>137</v>
      </c>
      <c r="F95" s="173" t="s">
        <v>138</v>
      </c>
      <c r="G95" s="174" t="s">
        <v>3</v>
      </c>
      <c r="H95" s="175">
        <v>0</v>
      </c>
      <c r="I95" s="176"/>
      <c r="J95" s="177">
        <f>ROUND(I95*H95,2)</f>
        <v>0</v>
      </c>
      <c r="K95" s="173" t="s">
        <v>3</v>
      </c>
      <c r="L95" s="38"/>
      <c r="M95" s="178" t="s">
        <v>3</v>
      </c>
      <c r="N95" s="179" t="s">
        <v>44</v>
      </c>
      <c r="O95" s="71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AR95" s="182" t="s">
        <v>139</v>
      </c>
      <c r="AT95" s="182" t="s">
        <v>136</v>
      </c>
      <c r="AU95" s="182" t="s">
        <v>84</v>
      </c>
      <c r="AY95" s="19" t="s">
        <v>133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9" t="s">
        <v>81</v>
      </c>
      <c r="BK95" s="183">
        <f>ROUND(I95*H95,2)</f>
        <v>0</v>
      </c>
      <c r="BL95" s="19" t="s">
        <v>139</v>
      </c>
      <c r="BM95" s="182" t="s">
        <v>140</v>
      </c>
    </row>
    <row r="96" s="1" customFormat="1">
      <c r="B96" s="38"/>
      <c r="D96" s="184" t="s">
        <v>141</v>
      </c>
      <c r="F96" s="185" t="s">
        <v>142</v>
      </c>
      <c r="I96" s="115"/>
      <c r="L96" s="38"/>
      <c r="M96" s="186"/>
      <c r="N96" s="71"/>
      <c r="O96" s="71"/>
      <c r="P96" s="71"/>
      <c r="Q96" s="71"/>
      <c r="R96" s="71"/>
      <c r="S96" s="71"/>
      <c r="T96" s="72"/>
      <c r="AT96" s="19" t="s">
        <v>141</v>
      </c>
      <c r="AU96" s="19" t="s">
        <v>84</v>
      </c>
    </row>
    <row r="97" s="1" customFormat="1" ht="16.5" customHeight="1">
      <c r="B97" s="170"/>
      <c r="C97" s="171" t="s">
        <v>84</v>
      </c>
      <c r="D97" s="171" t="s">
        <v>136</v>
      </c>
      <c r="E97" s="172" t="s">
        <v>143</v>
      </c>
      <c r="F97" s="173" t="s">
        <v>144</v>
      </c>
      <c r="G97" s="174" t="s">
        <v>3</v>
      </c>
      <c r="H97" s="175">
        <v>0</v>
      </c>
      <c r="I97" s="176"/>
      <c r="J97" s="177">
        <f>ROUND(I97*H97,2)</f>
        <v>0</v>
      </c>
      <c r="K97" s="173" t="s">
        <v>3</v>
      </c>
      <c r="L97" s="38"/>
      <c r="M97" s="178" t="s">
        <v>3</v>
      </c>
      <c r="N97" s="179" t="s">
        <v>44</v>
      </c>
      <c r="O97" s="71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82" t="s">
        <v>139</v>
      </c>
      <c r="AT97" s="182" t="s">
        <v>136</v>
      </c>
      <c r="AU97" s="182" t="s">
        <v>84</v>
      </c>
      <c r="AY97" s="19" t="s">
        <v>133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9" t="s">
        <v>81</v>
      </c>
      <c r="BK97" s="183">
        <f>ROUND(I97*H97,2)</f>
        <v>0</v>
      </c>
      <c r="BL97" s="19" t="s">
        <v>139</v>
      </c>
      <c r="BM97" s="182" t="s">
        <v>145</v>
      </c>
    </row>
    <row r="98" s="1" customFormat="1">
      <c r="B98" s="38"/>
      <c r="D98" s="184" t="s">
        <v>141</v>
      </c>
      <c r="F98" s="185" t="s">
        <v>146</v>
      </c>
      <c r="I98" s="115"/>
      <c r="L98" s="38"/>
      <c r="M98" s="186"/>
      <c r="N98" s="71"/>
      <c r="O98" s="71"/>
      <c r="P98" s="71"/>
      <c r="Q98" s="71"/>
      <c r="R98" s="71"/>
      <c r="S98" s="71"/>
      <c r="T98" s="72"/>
      <c r="AT98" s="19" t="s">
        <v>141</v>
      </c>
      <c r="AU98" s="19" t="s">
        <v>84</v>
      </c>
    </row>
    <row r="99" s="1" customFormat="1" ht="16.5" customHeight="1">
      <c r="B99" s="170"/>
      <c r="C99" s="171" t="s">
        <v>147</v>
      </c>
      <c r="D99" s="171" t="s">
        <v>136</v>
      </c>
      <c r="E99" s="172" t="s">
        <v>148</v>
      </c>
      <c r="F99" s="173" t="s">
        <v>149</v>
      </c>
      <c r="G99" s="174" t="s">
        <v>3</v>
      </c>
      <c r="H99" s="175">
        <v>0</v>
      </c>
      <c r="I99" s="176"/>
      <c r="J99" s="177">
        <f>ROUND(I99*H99,2)</f>
        <v>0</v>
      </c>
      <c r="K99" s="173" t="s">
        <v>3</v>
      </c>
      <c r="L99" s="38"/>
      <c r="M99" s="178" t="s">
        <v>3</v>
      </c>
      <c r="N99" s="179" t="s">
        <v>44</v>
      </c>
      <c r="O99" s="71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AR99" s="182" t="s">
        <v>139</v>
      </c>
      <c r="AT99" s="182" t="s">
        <v>136</v>
      </c>
      <c r="AU99" s="182" t="s">
        <v>84</v>
      </c>
      <c r="AY99" s="19" t="s">
        <v>133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9" t="s">
        <v>81</v>
      </c>
      <c r="BK99" s="183">
        <f>ROUND(I99*H99,2)</f>
        <v>0</v>
      </c>
      <c r="BL99" s="19" t="s">
        <v>139</v>
      </c>
      <c r="BM99" s="182" t="s">
        <v>150</v>
      </c>
    </row>
    <row r="100" s="1" customFormat="1">
      <c r="B100" s="38"/>
      <c r="D100" s="184" t="s">
        <v>141</v>
      </c>
      <c r="F100" s="185" t="s">
        <v>151</v>
      </c>
      <c r="I100" s="115"/>
      <c r="L100" s="38"/>
      <c r="M100" s="186"/>
      <c r="N100" s="71"/>
      <c r="O100" s="71"/>
      <c r="P100" s="71"/>
      <c r="Q100" s="71"/>
      <c r="R100" s="71"/>
      <c r="S100" s="71"/>
      <c r="T100" s="72"/>
      <c r="AT100" s="19" t="s">
        <v>141</v>
      </c>
      <c r="AU100" s="19" t="s">
        <v>84</v>
      </c>
    </row>
    <row r="101" s="1" customFormat="1" ht="16.5" customHeight="1">
      <c r="B101" s="170"/>
      <c r="C101" s="171" t="s">
        <v>139</v>
      </c>
      <c r="D101" s="171" t="s">
        <v>136</v>
      </c>
      <c r="E101" s="172" t="s">
        <v>152</v>
      </c>
      <c r="F101" s="173" t="s">
        <v>153</v>
      </c>
      <c r="G101" s="174" t="s">
        <v>3</v>
      </c>
      <c r="H101" s="175">
        <v>0</v>
      </c>
      <c r="I101" s="176"/>
      <c r="J101" s="177">
        <f>ROUND(I101*H101,2)</f>
        <v>0</v>
      </c>
      <c r="K101" s="173" t="s">
        <v>3</v>
      </c>
      <c r="L101" s="38"/>
      <c r="M101" s="178" t="s">
        <v>3</v>
      </c>
      <c r="N101" s="179" t="s">
        <v>44</v>
      </c>
      <c r="O101" s="71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182" t="s">
        <v>139</v>
      </c>
      <c r="AT101" s="182" t="s">
        <v>136</v>
      </c>
      <c r="AU101" s="182" t="s">
        <v>84</v>
      </c>
      <c r="AY101" s="19" t="s">
        <v>133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9" t="s">
        <v>81</v>
      </c>
      <c r="BK101" s="183">
        <f>ROUND(I101*H101,2)</f>
        <v>0</v>
      </c>
      <c r="BL101" s="19" t="s">
        <v>139</v>
      </c>
      <c r="BM101" s="182" t="s">
        <v>154</v>
      </c>
    </row>
    <row r="102" s="1" customFormat="1">
      <c r="B102" s="38"/>
      <c r="D102" s="184" t="s">
        <v>141</v>
      </c>
      <c r="F102" s="185" t="s">
        <v>155</v>
      </c>
      <c r="I102" s="115"/>
      <c r="L102" s="38"/>
      <c r="M102" s="186"/>
      <c r="N102" s="71"/>
      <c r="O102" s="71"/>
      <c r="P102" s="71"/>
      <c r="Q102" s="71"/>
      <c r="R102" s="71"/>
      <c r="S102" s="71"/>
      <c r="T102" s="72"/>
      <c r="AT102" s="19" t="s">
        <v>141</v>
      </c>
      <c r="AU102" s="19" t="s">
        <v>84</v>
      </c>
    </row>
    <row r="103" s="1" customFormat="1" ht="16.5" customHeight="1">
      <c r="B103" s="170"/>
      <c r="C103" s="171" t="s">
        <v>156</v>
      </c>
      <c r="D103" s="171" t="s">
        <v>136</v>
      </c>
      <c r="E103" s="172" t="s">
        <v>157</v>
      </c>
      <c r="F103" s="173" t="s">
        <v>158</v>
      </c>
      <c r="G103" s="174" t="s">
        <v>3</v>
      </c>
      <c r="H103" s="175">
        <v>0</v>
      </c>
      <c r="I103" s="176"/>
      <c r="J103" s="177">
        <f>ROUND(I103*H103,2)</f>
        <v>0</v>
      </c>
      <c r="K103" s="173" t="s">
        <v>3</v>
      </c>
      <c r="L103" s="38"/>
      <c r="M103" s="178" t="s">
        <v>3</v>
      </c>
      <c r="N103" s="179" t="s">
        <v>44</v>
      </c>
      <c r="O103" s="71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182" t="s">
        <v>139</v>
      </c>
      <c r="AT103" s="182" t="s">
        <v>136</v>
      </c>
      <c r="AU103" s="182" t="s">
        <v>84</v>
      </c>
      <c r="AY103" s="19" t="s">
        <v>133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9" t="s">
        <v>81</v>
      </c>
      <c r="BK103" s="183">
        <f>ROUND(I103*H103,2)</f>
        <v>0</v>
      </c>
      <c r="BL103" s="19" t="s">
        <v>139</v>
      </c>
      <c r="BM103" s="182" t="s">
        <v>159</v>
      </c>
    </row>
    <row r="104" s="1" customFormat="1">
      <c r="B104" s="38"/>
      <c r="D104" s="184" t="s">
        <v>141</v>
      </c>
      <c r="F104" s="185" t="s">
        <v>160</v>
      </c>
      <c r="I104" s="115"/>
      <c r="L104" s="38"/>
      <c r="M104" s="186"/>
      <c r="N104" s="71"/>
      <c r="O104" s="71"/>
      <c r="P104" s="71"/>
      <c r="Q104" s="71"/>
      <c r="R104" s="71"/>
      <c r="S104" s="71"/>
      <c r="T104" s="72"/>
      <c r="AT104" s="19" t="s">
        <v>141</v>
      </c>
      <c r="AU104" s="19" t="s">
        <v>84</v>
      </c>
    </row>
    <row r="105" s="1" customFormat="1" ht="16.5" customHeight="1">
      <c r="B105" s="170"/>
      <c r="C105" s="171" t="s">
        <v>161</v>
      </c>
      <c r="D105" s="171" t="s">
        <v>136</v>
      </c>
      <c r="E105" s="172" t="s">
        <v>162</v>
      </c>
      <c r="F105" s="173" t="s">
        <v>163</v>
      </c>
      <c r="G105" s="174" t="s">
        <v>3</v>
      </c>
      <c r="H105" s="175">
        <v>0</v>
      </c>
      <c r="I105" s="176"/>
      <c r="J105" s="177">
        <f>ROUND(I105*H105,2)</f>
        <v>0</v>
      </c>
      <c r="K105" s="173" t="s">
        <v>3</v>
      </c>
      <c r="L105" s="38"/>
      <c r="M105" s="178" t="s">
        <v>3</v>
      </c>
      <c r="N105" s="179" t="s">
        <v>44</v>
      </c>
      <c r="O105" s="71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182" t="s">
        <v>139</v>
      </c>
      <c r="AT105" s="182" t="s">
        <v>136</v>
      </c>
      <c r="AU105" s="182" t="s">
        <v>84</v>
      </c>
      <c r="AY105" s="19" t="s">
        <v>133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9" t="s">
        <v>81</v>
      </c>
      <c r="BK105" s="183">
        <f>ROUND(I105*H105,2)</f>
        <v>0</v>
      </c>
      <c r="BL105" s="19" t="s">
        <v>139</v>
      </c>
      <c r="BM105" s="182" t="s">
        <v>164</v>
      </c>
    </row>
    <row r="106" s="1" customFormat="1">
      <c r="B106" s="38"/>
      <c r="D106" s="184" t="s">
        <v>141</v>
      </c>
      <c r="F106" s="185" t="s">
        <v>165</v>
      </c>
      <c r="I106" s="115"/>
      <c r="L106" s="38"/>
      <c r="M106" s="186"/>
      <c r="N106" s="71"/>
      <c r="O106" s="71"/>
      <c r="P106" s="71"/>
      <c r="Q106" s="71"/>
      <c r="R106" s="71"/>
      <c r="S106" s="71"/>
      <c r="T106" s="72"/>
      <c r="AT106" s="19" t="s">
        <v>141</v>
      </c>
      <c r="AU106" s="19" t="s">
        <v>84</v>
      </c>
    </row>
    <row r="107" s="11" customFormat="1" ht="22.8" customHeight="1">
      <c r="B107" s="157"/>
      <c r="D107" s="158" t="s">
        <v>72</v>
      </c>
      <c r="E107" s="168" t="s">
        <v>81</v>
      </c>
      <c r="F107" s="168" t="s">
        <v>166</v>
      </c>
      <c r="I107" s="160"/>
      <c r="J107" s="169">
        <f>BK107</f>
        <v>0</v>
      </c>
      <c r="L107" s="157"/>
      <c r="M107" s="162"/>
      <c r="N107" s="163"/>
      <c r="O107" s="163"/>
      <c r="P107" s="164">
        <f>SUM(P108:P241)</f>
        <v>0</v>
      </c>
      <c r="Q107" s="163"/>
      <c r="R107" s="164">
        <f>SUM(R108:R241)</f>
        <v>0.072341000000000003</v>
      </c>
      <c r="S107" s="163"/>
      <c r="T107" s="165">
        <f>SUM(T108:T241)</f>
        <v>0</v>
      </c>
      <c r="AR107" s="158" t="s">
        <v>81</v>
      </c>
      <c r="AT107" s="166" t="s">
        <v>72</v>
      </c>
      <c r="AU107" s="166" t="s">
        <v>81</v>
      </c>
      <c r="AY107" s="158" t="s">
        <v>133</v>
      </c>
      <c r="BK107" s="167">
        <f>SUM(BK108:BK241)</f>
        <v>0</v>
      </c>
    </row>
    <row r="108" s="1" customFormat="1" ht="16.5" customHeight="1">
      <c r="B108" s="170"/>
      <c r="C108" s="171" t="s">
        <v>167</v>
      </c>
      <c r="D108" s="171" t="s">
        <v>136</v>
      </c>
      <c r="E108" s="172" t="s">
        <v>203</v>
      </c>
      <c r="F108" s="173" t="s">
        <v>204</v>
      </c>
      <c r="G108" s="174" t="s">
        <v>189</v>
      </c>
      <c r="H108" s="175">
        <v>0.90000000000000002</v>
      </c>
      <c r="I108" s="176"/>
      <c r="J108" s="177">
        <f>ROUND(I108*H108,2)</f>
        <v>0</v>
      </c>
      <c r="K108" s="173" t="s">
        <v>171</v>
      </c>
      <c r="L108" s="38"/>
      <c r="M108" s="178" t="s">
        <v>3</v>
      </c>
      <c r="N108" s="179" t="s">
        <v>44</v>
      </c>
      <c r="O108" s="71"/>
      <c r="P108" s="180">
        <f>O108*H108</f>
        <v>0</v>
      </c>
      <c r="Q108" s="180">
        <v>0.036900000000000002</v>
      </c>
      <c r="R108" s="180">
        <f>Q108*H108</f>
        <v>0.033210000000000003</v>
      </c>
      <c r="S108" s="180">
        <v>0</v>
      </c>
      <c r="T108" s="181">
        <f>S108*H108</f>
        <v>0</v>
      </c>
      <c r="AR108" s="182" t="s">
        <v>139</v>
      </c>
      <c r="AT108" s="182" t="s">
        <v>136</v>
      </c>
      <c r="AU108" s="182" t="s">
        <v>84</v>
      </c>
      <c r="AY108" s="19" t="s">
        <v>133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9" t="s">
        <v>81</v>
      </c>
      <c r="BK108" s="183">
        <f>ROUND(I108*H108,2)</f>
        <v>0</v>
      </c>
      <c r="BL108" s="19" t="s">
        <v>139</v>
      </c>
      <c r="BM108" s="182" t="s">
        <v>205</v>
      </c>
    </row>
    <row r="109" s="1" customFormat="1">
      <c r="B109" s="38"/>
      <c r="D109" s="184" t="s">
        <v>141</v>
      </c>
      <c r="F109" s="185" t="s">
        <v>206</v>
      </c>
      <c r="I109" s="115"/>
      <c r="L109" s="38"/>
      <c r="M109" s="186"/>
      <c r="N109" s="71"/>
      <c r="O109" s="71"/>
      <c r="P109" s="71"/>
      <c r="Q109" s="71"/>
      <c r="R109" s="71"/>
      <c r="S109" s="71"/>
      <c r="T109" s="72"/>
      <c r="AT109" s="19" t="s">
        <v>141</v>
      </c>
      <c r="AU109" s="19" t="s">
        <v>84</v>
      </c>
    </row>
    <row r="110" s="1" customFormat="1">
      <c r="B110" s="38"/>
      <c r="D110" s="184" t="s">
        <v>174</v>
      </c>
      <c r="F110" s="187" t="s">
        <v>192</v>
      </c>
      <c r="I110" s="115"/>
      <c r="L110" s="38"/>
      <c r="M110" s="186"/>
      <c r="N110" s="71"/>
      <c r="O110" s="71"/>
      <c r="P110" s="71"/>
      <c r="Q110" s="71"/>
      <c r="R110" s="71"/>
      <c r="S110" s="71"/>
      <c r="T110" s="72"/>
      <c r="AT110" s="19" t="s">
        <v>174</v>
      </c>
      <c r="AU110" s="19" t="s">
        <v>84</v>
      </c>
    </row>
    <row r="111" s="1" customFormat="1" ht="16.5" customHeight="1">
      <c r="B111" s="170"/>
      <c r="C111" s="171" t="s">
        <v>178</v>
      </c>
      <c r="D111" s="171" t="s">
        <v>136</v>
      </c>
      <c r="E111" s="172" t="s">
        <v>209</v>
      </c>
      <c r="F111" s="173" t="s">
        <v>210</v>
      </c>
      <c r="G111" s="174" t="s">
        <v>211</v>
      </c>
      <c r="H111" s="175">
        <v>1.5840000000000001</v>
      </c>
      <c r="I111" s="176"/>
      <c r="J111" s="177">
        <f>ROUND(I111*H111,2)</f>
        <v>0</v>
      </c>
      <c r="K111" s="173" t="s">
        <v>171</v>
      </c>
      <c r="L111" s="38"/>
      <c r="M111" s="178" t="s">
        <v>3</v>
      </c>
      <c r="N111" s="179" t="s">
        <v>44</v>
      </c>
      <c r="O111" s="71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182" t="s">
        <v>139</v>
      </c>
      <c r="AT111" s="182" t="s">
        <v>136</v>
      </c>
      <c r="AU111" s="182" t="s">
        <v>84</v>
      </c>
      <c r="AY111" s="19" t="s">
        <v>133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9" t="s">
        <v>81</v>
      </c>
      <c r="BK111" s="183">
        <f>ROUND(I111*H111,2)</f>
        <v>0</v>
      </c>
      <c r="BL111" s="19" t="s">
        <v>139</v>
      </c>
      <c r="BM111" s="182" t="s">
        <v>212</v>
      </c>
    </row>
    <row r="112" s="1" customFormat="1">
      <c r="B112" s="38"/>
      <c r="D112" s="184" t="s">
        <v>141</v>
      </c>
      <c r="F112" s="185" t="s">
        <v>213</v>
      </c>
      <c r="I112" s="115"/>
      <c r="L112" s="38"/>
      <c r="M112" s="186"/>
      <c r="N112" s="71"/>
      <c r="O112" s="71"/>
      <c r="P112" s="71"/>
      <c r="Q112" s="71"/>
      <c r="R112" s="71"/>
      <c r="S112" s="71"/>
      <c r="T112" s="72"/>
      <c r="AT112" s="19" t="s">
        <v>141</v>
      </c>
      <c r="AU112" s="19" t="s">
        <v>84</v>
      </c>
    </row>
    <row r="113" s="1" customFormat="1">
      <c r="B113" s="38"/>
      <c r="D113" s="184" t="s">
        <v>174</v>
      </c>
      <c r="F113" s="187" t="s">
        <v>214</v>
      </c>
      <c r="I113" s="115"/>
      <c r="L113" s="38"/>
      <c r="M113" s="186"/>
      <c r="N113" s="71"/>
      <c r="O113" s="71"/>
      <c r="P113" s="71"/>
      <c r="Q113" s="71"/>
      <c r="R113" s="71"/>
      <c r="S113" s="71"/>
      <c r="T113" s="72"/>
      <c r="AT113" s="19" t="s">
        <v>174</v>
      </c>
      <c r="AU113" s="19" t="s">
        <v>84</v>
      </c>
    </row>
    <row r="114" s="14" customFormat="1">
      <c r="B114" s="204"/>
      <c r="D114" s="184" t="s">
        <v>176</v>
      </c>
      <c r="E114" s="205" t="s">
        <v>3</v>
      </c>
      <c r="F114" s="206" t="s">
        <v>215</v>
      </c>
      <c r="H114" s="205" t="s">
        <v>3</v>
      </c>
      <c r="I114" s="207"/>
      <c r="L114" s="204"/>
      <c r="M114" s="208"/>
      <c r="N114" s="209"/>
      <c r="O114" s="209"/>
      <c r="P114" s="209"/>
      <c r="Q114" s="209"/>
      <c r="R114" s="209"/>
      <c r="S114" s="209"/>
      <c r="T114" s="210"/>
      <c r="AT114" s="205" t="s">
        <v>176</v>
      </c>
      <c r="AU114" s="205" t="s">
        <v>84</v>
      </c>
      <c r="AV114" s="14" t="s">
        <v>81</v>
      </c>
      <c r="AW114" s="14" t="s">
        <v>34</v>
      </c>
      <c r="AX114" s="14" t="s">
        <v>73</v>
      </c>
      <c r="AY114" s="205" t="s">
        <v>133</v>
      </c>
    </row>
    <row r="115" s="12" customFormat="1">
      <c r="B115" s="188"/>
      <c r="D115" s="184" t="s">
        <v>176</v>
      </c>
      <c r="E115" s="189" t="s">
        <v>3</v>
      </c>
      <c r="F115" s="190" t="s">
        <v>726</v>
      </c>
      <c r="H115" s="191">
        <v>1.5840000000000001</v>
      </c>
      <c r="I115" s="192"/>
      <c r="L115" s="188"/>
      <c r="M115" s="193"/>
      <c r="N115" s="194"/>
      <c r="O115" s="194"/>
      <c r="P115" s="194"/>
      <c r="Q115" s="194"/>
      <c r="R115" s="194"/>
      <c r="S115" s="194"/>
      <c r="T115" s="195"/>
      <c r="AT115" s="189" t="s">
        <v>176</v>
      </c>
      <c r="AU115" s="189" t="s">
        <v>84</v>
      </c>
      <c r="AV115" s="12" t="s">
        <v>84</v>
      </c>
      <c r="AW115" s="12" t="s">
        <v>34</v>
      </c>
      <c r="AX115" s="12" t="s">
        <v>81</v>
      </c>
      <c r="AY115" s="189" t="s">
        <v>133</v>
      </c>
    </row>
    <row r="116" s="1" customFormat="1" ht="16.5" customHeight="1">
      <c r="B116" s="170"/>
      <c r="C116" s="171" t="s">
        <v>186</v>
      </c>
      <c r="D116" s="171" t="s">
        <v>136</v>
      </c>
      <c r="E116" s="172" t="s">
        <v>221</v>
      </c>
      <c r="F116" s="173" t="s">
        <v>222</v>
      </c>
      <c r="G116" s="174" t="s">
        <v>211</v>
      </c>
      <c r="H116" s="175">
        <v>1.3109999999999999</v>
      </c>
      <c r="I116" s="176"/>
      <c r="J116" s="177">
        <f>ROUND(I116*H116,2)</f>
        <v>0</v>
      </c>
      <c r="K116" s="173" t="s">
        <v>171</v>
      </c>
      <c r="L116" s="38"/>
      <c r="M116" s="178" t="s">
        <v>3</v>
      </c>
      <c r="N116" s="179" t="s">
        <v>44</v>
      </c>
      <c r="O116" s="71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182" t="s">
        <v>139</v>
      </c>
      <c r="AT116" s="182" t="s">
        <v>136</v>
      </c>
      <c r="AU116" s="182" t="s">
        <v>84</v>
      </c>
      <c r="AY116" s="19" t="s">
        <v>133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9" t="s">
        <v>81</v>
      </c>
      <c r="BK116" s="183">
        <f>ROUND(I116*H116,2)</f>
        <v>0</v>
      </c>
      <c r="BL116" s="19" t="s">
        <v>139</v>
      </c>
      <c r="BM116" s="182" t="s">
        <v>223</v>
      </c>
    </row>
    <row r="117" s="1" customFormat="1">
      <c r="B117" s="38"/>
      <c r="D117" s="184" t="s">
        <v>141</v>
      </c>
      <c r="F117" s="185" t="s">
        <v>224</v>
      </c>
      <c r="I117" s="115"/>
      <c r="L117" s="38"/>
      <c r="M117" s="186"/>
      <c r="N117" s="71"/>
      <c r="O117" s="71"/>
      <c r="P117" s="71"/>
      <c r="Q117" s="71"/>
      <c r="R117" s="71"/>
      <c r="S117" s="71"/>
      <c r="T117" s="72"/>
      <c r="AT117" s="19" t="s">
        <v>141</v>
      </c>
      <c r="AU117" s="19" t="s">
        <v>84</v>
      </c>
    </row>
    <row r="118" s="1" customFormat="1">
      <c r="B118" s="38"/>
      <c r="D118" s="184" t="s">
        <v>174</v>
      </c>
      <c r="F118" s="187" t="s">
        <v>225</v>
      </c>
      <c r="I118" s="115"/>
      <c r="L118" s="38"/>
      <c r="M118" s="186"/>
      <c r="N118" s="71"/>
      <c r="O118" s="71"/>
      <c r="P118" s="71"/>
      <c r="Q118" s="71"/>
      <c r="R118" s="71"/>
      <c r="S118" s="71"/>
      <c r="T118" s="72"/>
      <c r="AT118" s="19" t="s">
        <v>174</v>
      </c>
      <c r="AU118" s="19" t="s">
        <v>84</v>
      </c>
    </row>
    <row r="119" s="12" customFormat="1">
      <c r="B119" s="188"/>
      <c r="D119" s="184" t="s">
        <v>176</v>
      </c>
      <c r="E119" s="189" t="s">
        <v>3</v>
      </c>
      <c r="F119" s="190" t="s">
        <v>727</v>
      </c>
      <c r="H119" s="191">
        <v>1.3109999999999999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176</v>
      </c>
      <c r="AU119" s="189" t="s">
        <v>84</v>
      </c>
      <c r="AV119" s="12" t="s">
        <v>84</v>
      </c>
      <c r="AW119" s="12" t="s">
        <v>34</v>
      </c>
      <c r="AX119" s="12" t="s">
        <v>73</v>
      </c>
      <c r="AY119" s="189" t="s">
        <v>133</v>
      </c>
    </row>
    <row r="120" s="13" customFormat="1">
      <c r="B120" s="196"/>
      <c r="D120" s="184" t="s">
        <v>176</v>
      </c>
      <c r="E120" s="197" t="s">
        <v>3</v>
      </c>
      <c r="F120" s="198" t="s">
        <v>195</v>
      </c>
      <c r="H120" s="199">
        <v>1.3109999999999999</v>
      </c>
      <c r="I120" s="200"/>
      <c r="L120" s="196"/>
      <c r="M120" s="201"/>
      <c r="N120" s="202"/>
      <c r="O120" s="202"/>
      <c r="P120" s="202"/>
      <c r="Q120" s="202"/>
      <c r="R120" s="202"/>
      <c r="S120" s="202"/>
      <c r="T120" s="203"/>
      <c r="AT120" s="197" t="s">
        <v>176</v>
      </c>
      <c r="AU120" s="197" t="s">
        <v>84</v>
      </c>
      <c r="AV120" s="13" t="s">
        <v>139</v>
      </c>
      <c r="AW120" s="13" t="s">
        <v>34</v>
      </c>
      <c r="AX120" s="13" t="s">
        <v>81</v>
      </c>
      <c r="AY120" s="197" t="s">
        <v>133</v>
      </c>
    </row>
    <row r="121" s="1" customFormat="1" ht="16.5" customHeight="1">
      <c r="B121" s="170"/>
      <c r="C121" s="171" t="s">
        <v>196</v>
      </c>
      <c r="D121" s="171" t="s">
        <v>136</v>
      </c>
      <c r="E121" s="172" t="s">
        <v>228</v>
      </c>
      <c r="F121" s="173" t="s">
        <v>229</v>
      </c>
      <c r="G121" s="174" t="s">
        <v>211</v>
      </c>
      <c r="H121" s="175">
        <v>1.2529999999999999</v>
      </c>
      <c r="I121" s="176"/>
      <c r="J121" s="177">
        <f>ROUND(I121*H121,2)</f>
        <v>0</v>
      </c>
      <c r="K121" s="173" t="s">
        <v>171</v>
      </c>
      <c r="L121" s="38"/>
      <c r="M121" s="178" t="s">
        <v>3</v>
      </c>
      <c r="N121" s="179" t="s">
        <v>44</v>
      </c>
      <c r="O121" s="71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182" t="s">
        <v>139</v>
      </c>
      <c r="AT121" s="182" t="s">
        <v>136</v>
      </c>
      <c r="AU121" s="182" t="s">
        <v>84</v>
      </c>
      <c r="AY121" s="19" t="s">
        <v>133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9" t="s">
        <v>81</v>
      </c>
      <c r="BK121" s="183">
        <f>ROUND(I121*H121,2)</f>
        <v>0</v>
      </c>
      <c r="BL121" s="19" t="s">
        <v>139</v>
      </c>
      <c r="BM121" s="182" t="s">
        <v>230</v>
      </c>
    </row>
    <row r="122" s="1" customFormat="1">
      <c r="B122" s="38"/>
      <c r="D122" s="184" t="s">
        <v>141</v>
      </c>
      <c r="F122" s="185" t="s">
        <v>231</v>
      </c>
      <c r="I122" s="115"/>
      <c r="L122" s="38"/>
      <c r="M122" s="186"/>
      <c r="N122" s="71"/>
      <c r="O122" s="71"/>
      <c r="P122" s="71"/>
      <c r="Q122" s="71"/>
      <c r="R122" s="71"/>
      <c r="S122" s="71"/>
      <c r="T122" s="72"/>
      <c r="AT122" s="19" t="s">
        <v>141</v>
      </c>
      <c r="AU122" s="19" t="s">
        <v>84</v>
      </c>
    </row>
    <row r="123" s="1" customFormat="1">
      <c r="B123" s="38"/>
      <c r="D123" s="184" t="s">
        <v>174</v>
      </c>
      <c r="F123" s="187" t="s">
        <v>232</v>
      </c>
      <c r="I123" s="115"/>
      <c r="L123" s="38"/>
      <c r="M123" s="186"/>
      <c r="N123" s="71"/>
      <c r="O123" s="71"/>
      <c r="P123" s="71"/>
      <c r="Q123" s="71"/>
      <c r="R123" s="71"/>
      <c r="S123" s="71"/>
      <c r="T123" s="72"/>
      <c r="AT123" s="19" t="s">
        <v>174</v>
      </c>
      <c r="AU123" s="19" t="s">
        <v>84</v>
      </c>
    </row>
    <row r="124" s="14" customFormat="1">
      <c r="B124" s="204"/>
      <c r="D124" s="184" t="s">
        <v>176</v>
      </c>
      <c r="E124" s="205" t="s">
        <v>3</v>
      </c>
      <c r="F124" s="206" t="s">
        <v>233</v>
      </c>
      <c r="H124" s="205" t="s">
        <v>3</v>
      </c>
      <c r="I124" s="207"/>
      <c r="L124" s="204"/>
      <c r="M124" s="208"/>
      <c r="N124" s="209"/>
      <c r="O124" s="209"/>
      <c r="P124" s="209"/>
      <c r="Q124" s="209"/>
      <c r="R124" s="209"/>
      <c r="S124" s="209"/>
      <c r="T124" s="210"/>
      <c r="AT124" s="205" t="s">
        <v>176</v>
      </c>
      <c r="AU124" s="205" t="s">
        <v>84</v>
      </c>
      <c r="AV124" s="14" t="s">
        <v>81</v>
      </c>
      <c r="AW124" s="14" t="s">
        <v>34</v>
      </c>
      <c r="AX124" s="14" t="s">
        <v>73</v>
      </c>
      <c r="AY124" s="205" t="s">
        <v>133</v>
      </c>
    </row>
    <row r="125" s="14" customFormat="1">
      <c r="B125" s="204"/>
      <c r="D125" s="184" t="s">
        <v>176</v>
      </c>
      <c r="E125" s="205" t="s">
        <v>3</v>
      </c>
      <c r="F125" s="206" t="s">
        <v>728</v>
      </c>
      <c r="H125" s="205" t="s">
        <v>3</v>
      </c>
      <c r="I125" s="207"/>
      <c r="L125" s="204"/>
      <c r="M125" s="208"/>
      <c r="N125" s="209"/>
      <c r="O125" s="209"/>
      <c r="P125" s="209"/>
      <c r="Q125" s="209"/>
      <c r="R125" s="209"/>
      <c r="S125" s="209"/>
      <c r="T125" s="210"/>
      <c r="AT125" s="205" t="s">
        <v>176</v>
      </c>
      <c r="AU125" s="205" t="s">
        <v>84</v>
      </c>
      <c r="AV125" s="14" t="s">
        <v>81</v>
      </c>
      <c r="AW125" s="14" t="s">
        <v>34</v>
      </c>
      <c r="AX125" s="14" t="s">
        <v>73</v>
      </c>
      <c r="AY125" s="205" t="s">
        <v>133</v>
      </c>
    </row>
    <row r="126" s="12" customFormat="1">
      <c r="B126" s="188"/>
      <c r="D126" s="184" t="s">
        <v>176</v>
      </c>
      <c r="E126" s="189" t="s">
        <v>3</v>
      </c>
      <c r="F126" s="190" t="s">
        <v>729</v>
      </c>
      <c r="H126" s="191">
        <v>15.093</v>
      </c>
      <c r="I126" s="192"/>
      <c r="L126" s="188"/>
      <c r="M126" s="193"/>
      <c r="N126" s="194"/>
      <c r="O126" s="194"/>
      <c r="P126" s="194"/>
      <c r="Q126" s="194"/>
      <c r="R126" s="194"/>
      <c r="S126" s="194"/>
      <c r="T126" s="195"/>
      <c r="AT126" s="189" t="s">
        <v>176</v>
      </c>
      <c r="AU126" s="189" t="s">
        <v>84</v>
      </c>
      <c r="AV126" s="12" t="s">
        <v>84</v>
      </c>
      <c r="AW126" s="12" t="s">
        <v>34</v>
      </c>
      <c r="AX126" s="12" t="s">
        <v>73</v>
      </c>
      <c r="AY126" s="189" t="s">
        <v>133</v>
      </c>
    </row>
    <row r="127" s="12" customFormat="1">
      <c r="B127" s="188"/>
      <c r="D127" s="184" t="s">
        <v>176</v>
      </c>
      <c r="E127" s="189" t="s">
        <v>3</v>
      </c>
      <c r="F127" s="190" t="s">
        <v>730</v>
      </c>
      <c r="H127" s="191">
        <v>-1.161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176</v>
      </c>
      <c r="AU127" s="189" t="s">
        <v>84</v>
      </c>
      <c r="AV127" s="12" t="s">
        <v>84</v>
      </c>
      <c r="AW127" s="12" t="s">
        <v>34</v>
      </c>
      <c r="AX127" s="12" t="s">
        <v>73</v>
      </c>
      <c r="AY127" s="189" t="s">
        <v>133</v>
      </c>
    </row>
    <row r="128" s="14" customFormat="1">
      <c r="B128" s="204"/>
      <c r="D128" s="184" t="s">
        <v>176</v>
      </c>
      <c r="E128" s="205" t="s">
        <v>3</v>
      </c>
      <c r="F128" s="206" t="s">
        <v>731</v>
      </c>
      <c r="H128" s="205" t="s">
        <v>3</v>
      </c>
      <c r="I128" s="207"/>
      <c r="L128" s="204"/>
      <c r="M128" s="208"/>
      <c r="N128" s="209"/>
      <c r="O128" s="209"/>
      <c r="P128" s="209"/>
      <c r="Q128" s="209"/>
      <c r="R128" s="209"/>
      <c r="S128" s="209"/>
      <c r="T128" s="210"/>
      <c r="AT128" s="205" t="s">
        <v>176</v>
      </c>
      <c r="AU128" s="205" t="s">
        <v>84</v>
      </c>
      <c r="AV128" s="14" t="s">
        <v>81</v>
      </c>
      <c r="AW128" s="14" t="s">
        <v>34</v>
      </c>
      <c r="AX128" s="14" t="s">
        <v>73</v>
      </c>
      <c r="AY128" s="205" t="s">
        <v>133</v>
      </c>
    </row>
    <row r="129" s="12" customFormat="1">
      <c r="B129" s="188"/>
      <c r="D129" s="184" t="s">
        <v>176</v>
      </c>
      <c r="E129" s="189" t="s">
        <v>3</v>
      </c>
      <c r="F129" s="190" t="s">
        <v>732</v>
      </c>
      <c r="H129" s="191">
        <v>2</v>
      </c>
      <c r="I129" s="192"/>
      <c r="L129" s="188"/>
      <c r="M129" s="193"/>
      <c r="N129" s="194"/>
      <c r="O129" s="194"/>
      <c r="P129" s="194"/>
      <c r="Q129" s="194"/>
      <c r="R129" s="194"/>
      <c r="S129" s="194"/>
      <c r="T129" s="195"/>
      <c r="AT129" s="189" t="s">
        <v>176</v>
      </c>
      <c r="AU129" s="189" t="s">
        <v>84</v>
      </c>
      <c r="AV129" s="12" t="s">
        <v>84</v>
      </c>
      <c r="AW129" s="12" t="s">
        <v>34</v>
      </c>
      <c r="AX129" s="12" t="s">
        <v>73</v>
      </c>
      <c r="AY129" s="189" t="s">
        <v>133</v>
      </c>
    </row>
    <row r="130" s="12" customFormat="1">
      <c r="B130" s="188"/>
      <c r="D130" s="184" t="s">
        <v>176</v>
      </c>
      <c r="E130" s="189" t="s">
        <v>3</v>
      </c>
      <c r="F130" s="190" t="s">
        <v>733</v>
      </c>
      <c r="H130" s="191">
        <v>-0.14999999999999999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176</v>
      </c>
      <c r="AU130" s="189" t="s">
        <v>84</v>
      </c>
      <c r="AV130" s="12" t="s">
        <v>84</v>
      </c>
      <c r="AW130" s="12" t="s">
        <v>34</v>
      </c>
      <c r="AX130" s="12" t="s">
        <v>73</v>
      </c>
      <c r="AY130" s="189" t="s">
        <v>133</v>
      </c>
    </row>
    <row r="131" s="14" customFormat="1">
      <c r="B131" s="204"/>
      <c r="D131" s="184" t="s">
        <v>176</v>
      </c>
      <c r="E131" s="205" t="s">
        <v>3</v>
      </c>
      <c r="F131" s="206" t="s">
        <v>734</v>
      </c>
      <c r="H131" s="205" t="s">
        <v>3</v>
      </c>
      <c r="I131" s="207"/>
      <c r="L131" s="204"/>
      <c r="M131" s="208"/>
      <c r="N131" s="209"/>
      <c r="O131" s="209"/>
      <c r="P131" s="209"/>
      <c r="Q131" s="209"/>
      <c r="R131" s="209"/>
      <c r="S131" s="209"/>
      <c r="T131" s="210"/>
      <c r="AT131" s="205" t="s">
        <v>176</v>
      </c>
      <c r="AU131" s="205" t="s">
        <v>84</v>
      </c>
      <c r="AV131" s="14" t="s">
        <v>81</v>
      </c>
      <c r="AW131" s="14" t="s">
        <v>34</v>
      </c>
      <c r="AX131" s="14" t="s">
        <v>73</v>
      </c>
      <c r="AY131" s="205" t="s">
        <v>133</v>
      </c>
    </row>
    <row r="132" s="12" customFormat="1">
      <c r="B132" s="188"/>
      <c r="D132" s="184" t="s">
        <v>176</v>
      </c>
      <c r="E132" s="189" t="s">
        <v>3</v>
      </c>
      <c r="F132" s="190" t="s">
        <v>735</v>
      </c>
      <c r="H132" s="191">
        <v>2.2999999999999998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176</v>
      </c>
      <c r="AU132" s="189" t="s">
        <v>84</v>
      </c>
      <c r="AV132" s="12" t="s">
        <v>84</v>
      </c>
      <c r="AW132" s="12" t="s">
        <v>34</v>
      </c>
      <c r="AX132" s="12" t="s">
        <v>73</v>
      </c>
      <c r="AY132" s="189" t="s">
        <v>133</v>
      </c>
    </row>
    <row r="133" s="12" customFormat="1">
      <c r="B133" s="188"/>
      <c r="D133" s="184" t="s">
        <v>176</v>
      </c>
      <c r="E133" s="189" t="s">
        <v>3</v>
      </c>
      <c r="F133" s="190" t="s">
        <v>736</v>
      </c>
      <c r="H133" s="191">
        <v>-0.17999999999999999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176</v>
      </c>
      <c r="AU133" s="189" t="s">
        <v>84</v>
      </c>
      <c r="AV133" s="12" t="s">
        <v>84</v>
      </c>
      <c r="AW133" s="12" t="s">
        <v>34</v>
      </c>
      <c r="AX133" s="12" t="s">
        <v>73</v>
      </c>
      <c r="AY133" s="189" t="s">
        <v>133</v>
      </c>
    </row>
    <row r="134" s="15" customFormat="1">
      <c r="B134" s="211"/>
      <c r="D134" s="184" t="s">
        <v>176</v>
      </c>
      <c r="E134" s="212" t="s">
        <v>3</v>
      </c>
      <c r="F134" s="213" t="s">
        <v>242</v>
      </c>
      <c r="H134" s="214">
        <v>17.902000000000001</v>
      </c>
      <c r="I134" s="215"/>
      <c r="L134" s="211"/>
      <c r="M134" s="216"/>
      <c r="N134" s="217"/>
      <c r="O134" s="217"/>
      <c r="P134" s="217"/>
      <c r="Q134" s="217"/>
      <c r="R134" s="217"/>
      <c r="S134" s="217"/>
      <c r="T134" s="218"/>
      <c r="AT134" s="212" t="s">
        <v>176</v>
      </c>
      <c r="AU134" s="212" t="s">
        <v>84</v>
      </c>
      <c r="AV134" s="15" t="s">
        <v>147</v>
      </c>
      <c r="AW134" s="15" t="s">
        <v>34</v>
      </c>
      <c r="AX134" s="15" t="s">
        <v>73</v>
      </c>
      <c r="AY134" s="212" t="s">
        <v>133</v>
      </c>
    </row>
    <row r="135" s="12" customFormat="1">
      <c r="B135" s="188"/>
      <c r="D135" s="184" t="s">
        <v>176</v>
      </c>
      <c r="E135" s="189" t="s">
        <v>3</v>
      </c>
      <c r="F135" s="190" t="s">
        <v>737</v>
      </c>
      <c r="H135" s="191">
        <v>-16.649000000000001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176</v>
      </c>
      <c r="AU135" s="189" t="s">
        <v>84</v>
      </c>
      <c r="AV135" s="12" t="s">
        <v>84</v>
      </c>
      <c r="AW135" s="12" t="s">
        <v>34</v>
      </c>
      <c r="AX135" s="12" t="s">
        <v>73</v>
      </c>
      <c r="AY135" s="189" t="s">
        <v>133</v>
      </c>
    </row>
    <row r="136" s="13" customFormat="1">
      <c r="B136" s="196"/>
      <c r="D136" s="184" t="s">
        <v>176</v>
      </c>
      <c r="E136" s="197" t="s">
        <v>3</v>
      </c>
      <c r="F136" s="198" t="s">
        <v>195</v>
      </c>
      <c r="H136" s="199">
        <v>1.2529999999999999</v>
      </c>
      <c r="I136" s="200"/>
      <c r="L136" s="196"/>
      <c r="M136" s="201"/>
      <c r="N136" s="202"/>
      <c r="O136" s="202"/>
      <c r="P136" s="202"/>
      <c r="Q136" s="202"/>
      <c r="R136" s="202"/>
      <c r="S136" s="202"/>
      <c r="T136" s="203"/>
      <c r="AT136" s="197" t="s">
        <v>176</v>
      </c>
      <c r="AU136" s="197" t="s">
        <v>84</v>
      </c>
      <c r="AV136" s="13" t="s">
        <v>139</v>
      </c>
      <c r="AW136" s="13" t="s">
        <v>34</v>
      </c>
      <c r="AX136" s="13" t="s">
        <v>81</v>
      </c>
      <c r="AY136" s="197" t="s">
        <v>133</v>
      </c>
    </row>
    <row r="137" s="1" customFormat="1" ht="16.5" customHeight="1">
      <c r="B137" s="170"/>
      <c r="C137" s="171" t="s">
        <v>202</v>
      </c>
      <c r="D137" s="171" t="s">
        <v>136</v>
      </c>
      <c r="E137" s="172" t="s">
        <v>244</v>
      </c>
      <c r="F137" s="173" t="s">
        <v>245</v>
      </c>
      <c r="G137" s="174" t="s">
        <v>211</v>
      </c>
      <c r="H137" s="175">
        <v>8.9510000000000005</v>
      </c>
      <c r="I137" s="176"/>
      <c r="J137" s="177">
        <f>ROUND(I137*H137,2)</f>
        <v>0</v>
      </c>
      <c r="K137" s="173" t="s">
        <v>171</v>
      </c>
      <c r="L137" s="38"/>
      <c r="M137" s="178" t="s">
        <v>3</v>
      </c>
      <c r="N137" s="179" t="s">
        <v>44</v>
      </c>
      <c r="O137" s="71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182" t="s">
        <v>139</v>
      </c>
      <c r="AT137" s="182" t="s">
        <v>136</v>
      </c>
      <c r="AU137" s="182" t="s">
        <v>84</v>
      </c>
      <c r="AY137" s="19" t="s">
        <v>133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9" t="s">
        <v>81</v>
      </c>
      <c r="BK137" s="183">
        <f>ROUND(I137*H137,2)</f>
        <v>0</v>
      </c>
      <c r="BL137" s="19" t="s">
        <v>139</v>
      </c>
      <c r="BM137" s="182" t="s">
        <v>246</v>
      </c>
    </row>
    <row r="138" s="1" customFormat="1">
      <c r="B138" s="38"/>
      <c r="D138" s="184" t="s">
        <v>141</v>
      </c>
      <c r="F138" s="185" t="s">
        <v>247</v>
      </c>
      <c r="I138" s="115"/>
      <c r="L138" s="38"/>
      <c r="M138" s="186"/>
      <c r="N138" s="71"/>
      <c r="O138" s="71"/>
      <c r="P138" s="71"/>
      <c r="Q138" s="71"/>
      <c r="R138" s="71"/>
      <c r="S138" s="71"/>
      <c r="T138" s="72"/>
      <c r="AT138" s="19" t="s">
        <v>141</v>
      </c>
      <c r="AU138" s="19" t="s">
        <v>84</v>
      </c>
    </row>
    <row r="139" s="1" customFormat="1">
      <c r="B139" s="38"/>
      <c r="D139" s="184" t="s">
        <v>174</v>
      </c>
      <c r="F139" s="187" t="s">
        <v>232</v>
      </c>
      <c r="I139" s="115"/>
      <c r="L139" s="38"/>
      <c r="M139" s="186"/>
      <c r="N139" s="71"/>
      <c r="O139" s="71"/>
      <c r="P139" s="71"/>
      <c r="Q139" s="71"/>
      <c r="R139" s="71"/>
      <c r="S139" s="71"/>
      <c r="T139" s="72"/>
      <c r="AT139" s="19" t="s">
        <v>174</v>
      </c>
      <c r="AU139" s="19" t="s">
        <v>84</v>
      </c>
    </row>
    <row r="140" s="14" customFormat="1">
      <c r="B140" s="204"/>
      <c r="D140" s="184" t="s">
        <v>176</v>
      </c>
      <c r="E140" s="205" t="s">
        <v>3</v>
      </c>
      <c r="F140" s="206" t="s">
        <v>248</v>
      </c>
      <c r="H140" s="205" t="s">
        <v>3</v>
      </c>
      <c r="I140" s="207"/>
      <c r="L140" s="204"/>
      <c r="M140" s="208"/>
      <c r="N140" s="209"/>
      <c r="O140" s="209"/>
      <c r="P140" s="209"/>
      <c r="Q140" s="209"/>
      <c r="R140" s="209"/>
      <c r="S140" s="209"/>
      <c r="T140" s="210"/>
      <c r="AT140" s="205" t="s">
        <v>176</v>
      </c>
      <c r="AU140" s="205" t="s">
        <v>84</v>
      </c>
      <c r="AV140" s="14" t="s">
        <v>81</v>
      </c>
      <c r="AW140" s="14" t="s">
        <v>34</v>
      </c>
      <c r="AX140" s="14" t="s">
        <v>73</v>
      </c>
      <c r="AY140" s="205" t="s">
        <v>133</v>
      </c>
    </row>
    <row r="141" s="12" customFormat="1">
      <c r="B141" s="188"/>
      <c r="D141" s="184" t="s">
        <v>176</v>
      </c>
      <c r="E141" s="189" t="s">
        <v>3</v>
      </c>
      <c r="F141" s="190" t="s">
        <v>738</v>
      </c>
      <c r="H141" s="191">
        <v>8.9510000000000005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176</v>
      </c>
      <c r="AU141" s="189" t="s">
        <v>84</v>
      </c>
      <c r="AV141" s="12" t="s">
        <v>84</v>
      </c>
      <c r="AW141" s="12" t="s">
        <v>34</v>
      </c>
      <c r="AX141" s="12" t="s">
        <v>81</v>
      </c>
      <c r="AY141" s="189" t="s">
        <v>133</v>
      </c>
    </row>
    <row r="142" s="1" customFormat="1" ht="16.5" customHeight="1">
      <c r="B142" s="170"/>
      <c r="C142" s="171" t="s">
        <v>208</v>
      </c>
      <c r="D142" s="171" t="s">
        <v>136</v>
      </c>
      <c r="E142" s="172" t="s">
        <v>251</v>
      </c>
      <c r="F142" s="173" t="s">
        <v>252</v>
      </c>
      <c r="G142" s="174" t="s">
        <v>211</v>
      </c>
      <c r="H142" s="175">
        <v>8.9510000000000005</v>
      </c>
      <c r="I142" s="176"/>
      <c r="J142" s="177">
        <f>ROUND(I142*H142,2)</f>
        <v>0</v>
      </c>
      <c r="K142" s="173" t="s">
        <v>171</v>
      </c>
      <c r="L142" s="38"/>
      <c r="M142" s="178" t="s">
        <v>3</v>
      </c>
      <c r="N142" s="179" t="s">
        <v>44</v>
      </c>
      <c r="O142" s="71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182" t="s">
        <v>139</v>
      </c>
      <c r="AT142" s="182" t="s">
        <v>136</v>
      </c>
      <c r="AU142" s="182" t="s">
        <v>84</v>
      </c>
      <c r="AY142" s="19" t="s">
        <v>133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9" t="s">
        <v>81</v>
      </c>
      <c r="BK142" s="183">
        <f>ROUND(I142*H142,2)</f>
        <v>0</v>
      </c>
      <c r="BL142" s="19" t="s">
        <v>139</v>
      </c>
      <c r="BM142" s="182" t="s">
        <v>253</v>
      </c>
    </row>
    <row r="143" s="1" customFormat="1">
      <c r="B143" s="38"/>
      <c r="D143" s="184" t="s">
        <v>141</v>
      </c>
      <c r="F143" s="185" t="s">
        <v>254</v>
      </c>
      <c r="I143" s="115"/>
      <c r="L143" s="38"/>
      <c r="M143" s="186"/>
      <c r="N143" s="71"/>
      <c r="O143" s="71"/>
      <c r="P143" s="71"/>
      <c r="Q143" s="71"/>
      <c r="R143" s="71"/>
      <c r="S143" s="71"/>
      <c r="T143" s="72"/>
      <c r="AT143" s="19" t="s">
        <v>141</v>
      </c>
      <c r="AU143" s="19" t="s">
        <v>84</v>
      </c>
    </row>
    <row r="144" s="1" customFormat="1">
      <c r="B144" s="38"/>
      <c r="D144" s="184" t="s">
        <v>174</v>
      </c>
      <c r="F144" s="187" t="s">
        <v>232</v>
      </c>
      <c r="I144" s="115"/>
      <c r="L144" s="38"/>
      <c r="M144" s="186"/>
      <c r="N144" s="71"/>
      <c r="O144" s="71"/>
      <c r="P144" s="71"/>
      <c r="Q144" s="71"/>
      <c r="R144" s="71"/>
      <c r="S144" s="71"/>
      <c r="T144" s="72"/>
      <c r="AT144" s="19" t="s">
        <v>174</v>
      </c>
      <c r="AU144" s="19" t="s">
        <v>84</v>
      </c>
    </row>
    <row r="145" s="12" customFormat="1">
      <c r="B145" s="188"/>
      <c r="D145" s="184" t="s">
        <v>176</v>
      </c>
      <c r="E145" s="189" t="s">
        <v>3</v>
      </c>
      <c r="F145" s="190" t="s">
        <v>739</v>
      </c>
      <c r="H145" s="191">
        <v>8.9510000000000005</v>
      </c>
      <c r="I145" s="192"/>
      <c r="L145" s="188"/>
      <c r="M145" s="193"/>
      <c r="N145" s="194"/>
      <c r="O145" s="194"/>
      <c r="P145" s="194"/>
      <c r="Q145" s="194"/>
      <c r="R145" s="194"/>
      <c r="S145" s="194"/>
      <c r="T145" s="195"/>
      <c r="AT145" s="189" t="s">
        <v>176</v>
      </c>
      <c r="AU145" s="189" t="s">
        <v>84</v>
      </c>
      <c r="AV145" s="12" t="s">
        <v>84</v>
      </c>
      <c r="AW145" s="12" t="s">
        <v>34</v>
      </c>
      <c r="AX145" s="12" t="s">
        <v>81</v>
      </c>
      <c r="AY145" s="189" t="s">
        <v>133</v>
      </c>
    </row>
    <row r="146" s="1" customFormat="1" ht="16.5" customHeight="1">
      <c r="B146" s="170"/>
      <c r="C146" s="171" t="s">
        <v>220</v>
      </c>
      <c r="D146" s="171" t="s">
        <v>136</v>
      </c>
      <c r="E146" s="172" t="s">
        <v>257</v>
      </c>
      <c r="F146" s="173" t="s">
        <v>258</v>
      </c>
      <c r="G146" s="174" t="s">
        <v>211</v>
      </c>
      <c r="H146" s="175">
        <v>7.3399999999999999</v>
      </c>
      <c r="I146" s="176"/>
      <c r="J146" s="177">
        <f>ROUND(I146*H146,2)</f>
        <v>0</v>
      </c>
      <c r="K146" s="173" t="s">
        <v>171</v>
      </c>
      <c r="L146" s="38"/>
      <c r="M146" s="178" t="s">
        <v>3</v>
      </c>
      <c r="N146" s="179" t="s">
        <v>44</v>
      </c>
      <c r="O146" s="71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182" t="s">
        <v>139</v>
      </c>
      <c r="AT146" s="182" t="s">
        <v>136</v>
      </c>
      <c r="AU146" s="182" t="s">
        <v>84</v>
      </c>
      <c r="AY146" s="19" t="s">
        <v>133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9" t="s">
        <v>81</v>
      </c>
      <c r="BK146" s="183">
        <f>ROUND(I146*H146,2)</f>
        <v>0</v>
      </c>
      <c r="BL146" s="19" t="s">
        <v>139</v>
      </c>
      <c r="BM146" s="182" t="s">
        <v>259</v>
      </c>
    </row>
    <row r="147" s="1" customFormat="1">
      <c r="B147" s="38"/>
      <c r="D147" s="184" t="s">
        <v>141</v>
      </c>
      <c r="F147" s="185" t="s">
        <v>260</v>
      </c>
      <c r="I147" s="115"/>
      <c r="L147" s="38"/>
      <c r="M147" s="186"/>
      <c r="N147" s="71"/>
      <c r="O147" s="71"/>
      <c r="P147" s="71"/>
      <c r="Q147" s="71"/>
      <c r="R147" s="71"/>
      <c r="S147" s="71"/>
      <c r="T147" s="72"/>
      <c r="AT147" s="19" t="s">
        <v>141</v>
      </c>
      <c r="AU147" s="19" t="s">
        <v>84</v>
      </c>
    </row>
    <row r="148" s="1" customFormat="1">
      <c r="B148" s="38"/>
      <c r="D148" s="184" t="s">
        <v>174</v>
      </c>
      <c r="F148" s="187" t="s">
        <v>232</v>
      </c>
      <c r="I148" s="115"/>
      <c r="L148" s="38"/>
      <c r="M148" s="186"/>
      <c r="N148" s="71"/>
      <c r="O148" s="71"/>
      <c r="P148" s="71"/>
      <c r="Q148" s="71"/>
      <c r="R148" s="71"/>
      <c r="S148" s="71"/>
      <c r="T148" s="72"/>
      <c r="AT148" s="19" t="s">
        <v>174</v>
      </c>
      <c r="AU148" s="19" t="s">
        <v>84</v>
      </c>
    </row>
    <row r="149" s="14" customFormat="1">
      <c r="B149" s="204"/>
      <c r="D149" s="184" t="s">
        <v>176</v>
      </c>
      <c r="E149" s="205" t="s">
        <v>3</v>
      </c>
      <c r="F149" s="206" t="s">
        <v>261</v>
      </c>
      <c r="H149" s="205" t="s">
        <v>3</v>
      </c>
      <c r="I149" s="207"/>
      <c r="L149" s="204"/>
      <c r="M149" s="208"/>
      <c r="N149" s="209"/>
      <c r="O149" s="209"/>
      <c r="P149" s="209"/>
      <c r="Q149" s="209"/>
      <c r="R149" s="209"/>
      <c r="S149" s="209"/>
      <c r="T149" s="210"/>
      <c r="AT149" s="205" t="s">
        <v>176</v>
      </c>
      <c r="AU149" s="205" t="s">
        <v>84</v>
      </c>
      <c r="AV149" s="14" t="s">
        <v>81</v>
      </c>
      <c r="AW149" s="14" t="s">
        <v>34</v>
      </c>
      <c r="AX149" s="14" t="s">
        <v>73</v>
      </c>
      <c r="AY149" s="205" t="s">
        <v>133</v>
      </c>
    </row>
    <row r="150" s="12" customFormat="1">
      <c r="B150" s="188"/>
      <c r="D150" s="184" t="s">
        <v>176</v>
      </c>
      <c r="E150" s="189" t="s">
        <v>3</v>
      </c>
      <c r="F150" s="190" t="s">
        <v>740</v>
      </c>
      <c r="H150" s="191">
        <v>7.3399999999999999</v>
      </c>
      <c r="I150" s="192"/>
      <c r="L150" s="188"/>
      <c r="M150" s="193"/>
      <c r="N150" s="194"/>
      <c r="O150" s="194"/>
      <c r="P150" s="194"/>
      <c r="Q150" s="194"/>
      <c r="R150" s="194"/>
      <c r="S150" s="194"/>
      <c r="T150" s="195"/>
      <c r="AT150" s="189" t="s">
        <v>176</v>
      </c>
      <c r="AU150" s="189" t="s">
        <v>84</v>
      </c>
      <c r="AV150" s="12" t="s">
        <v>84</v>
      </c>
      <c r="AW150" s="12" t="s">
        <v>34</v>
      </c>
      <c r="AX150" s="12" t="s">
        <v>81</v>
      </c>
      <c r="AY150" s="189" t="s">
        <v>133</v>
      </c>
    </row>
    <row r="151" s="1" customFormat="1" ht="16.5" customHeight="1">
      <c r="B151" s="170"/>
      <c r="C151" s="171" t="s">
        <v>227</v>
      </c>
      <c r="D151" s="171" t="s">
        <v>136</v>
      </c>
      <c r="E151" s="172" t="s">
        <v>264</v>
      </c>
      <c r="F151" s="173" t="s">
        <v>265</v>
      </c>
      <c r="G151" s="174" t="s">
        <v>211</v>
      </c>
      <c r="H151" s="175">
        <v>7.3399999999999999</v>
      </c>
      <c r="I151" s="176"/>
      <c r="J151" s="177">
        <f>ROUND(I151*H151,2)</f>
        <v>0</v>
      </c>
      <c r="K151" s="173" t="s">
        <v>171</v>
      </c>
      <c r="L151" s="38"/>
      <c r="M151" s="178" t="s">
        <v>3</v>
      </c>
      <c r="N151" s="179" t="s">
        <v>44</v>
      </c>
      <c r="O151" s="71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182" t="s">
        <v>139</v>
      </c>
      <c r="AT151" s="182" t="s">
        <v>136</v>
      </c>
      <c r="AU151" s="182" t="s">
        <v>84</v>
      </c>
      <c r="AY151" s="19" t="s">
        <v>133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9" t="s">
        <v>81</v>
      </c>
      <c r="BK151" s="183">
        <f>ROUND(I151*H151,2)</f>
        <v>0</v>
      </c>
      <c r="BL151" s="19" t="s">
        <v>139</v>
      </c>
      <c r="BM151" s="182" t="s">
        <v>266</v>
      </c>
    </row>
    <row r="152" s="1" customFormat="1">
      <c r="B152" s="38"/>
      <c r="D152" s="184" t="s">
        <v>141</v>
      </c>
      <c r="F152" s="185" t="s">
        <v>267</v>
      </c>
      <c r="I152" s="115"/>
      <c r="L152" s="38"/>
      <c r="M152" s="186"/>
      <c r="N152" s="71"/>
      <c r="O152" s="71"/>
      <c r="P152" s="71"/>
      <c r="Q152" s="71"/>
      <c r="R152" s="71"/>
      <c r="S152" s="71"/>
      <c r="T152" s="72"/>
      <c r="AT152" s="19" t="s">
        <v>141</v>
      </c>
      <c r="AU152" s="19" t="s">
        <v>84</v>
      </c>
    </row>
    <row r="153" s="1" customFormat="1">
      <c r="B153" s="38"/>
      <c r="D153" s="184" t="s">
        <v>174</v>
      </c>
      <c r="F153" s="187" t="s">
        <v>232</v>
      </c>
      <c r="I153" s="115"/>
      <c r="L153" s="38"/>
      <c r="M153" s="186"/>
      <c r="N153" s="71"/>
      <c r="O153" s="71"/>
      <c r="P153" s="71"/>
      <c r="Q153" s="71"/>
      <c r="R153" s="71"/>
      <c r="S153" s="71"/>
      <c r="T153" s="72"/>
      <c r="AT153" s="19" t="s">
        <v>174</v>
      </c>
      <c r="AU153" s="19" t="s">
        <v>84</v>
      </c>
    </row>
    <row r="154" s="12" customFormat="1">
      <c r="B154" s="188"/>
      <c r="D154" s="184" t="s">
        <v>176</v>
      </c>
      <c r="E154" s="189" t="s">
        <v>3</v>
      </c>
      <c r="F154" s="190" t="s">
        <v>741</v>
      </c>
      <c r="H154" s="191">
        <v>7.3399999999999999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176</v>
      </c>
      <c r="AU154" s="189" t="s">
        <v>84</v>
      </c>
      <c r="AV154" s="12" t="s">
        <v>84</v>
      </c>
      <c r="AW154" s="12" t="s">
        <v>34</v>
      </c>
      <c r="AX154" s="12" t="s">
        <v>81</v>
      </c>
      <c r="AY154" s="189" t="s">
        <v>133</v>
      </c>
    </row>
    <row r="155" s="1" customFormat="1" ht="16.5" customHeight="1">
      <c r="B155" s="170"/>
      <c r="C155" s="171" t="s">
        <v>9</v>
      </c>
      <c r="D155" s="171" t="s">
        <v>136</v>
      </c>
      <c r="E155" s="172" t="s">
        <v>270</v>
      </c>
      <c r="F155" s="173" t="s">
        <v>271</v>
      </c>
      <c r="G155" s="174" t="s">
        <v>211</v>
      </c>
      <c r="H155" s="175">
        <v>0.35799999999999998</v>
      </c>
      <c r="I155" s="176"/>
      <c r="J155" s="177">
        <f>ROUND(I155*H155,2)</f>
        <v>0</v>
      </c>
      <c r="K155" s="173" t="s">
        <v>171</v>
      </c>
      <c r="L155" s="38"/>
      <c r="M155" s="178" t="s">
        <v>3</v>
      </c>
      <c r="N155" s="179" t="s">
        <v>44</v>
      </c>
      <c r="O155" s="71"/>
      <c r="P155" s="180">
        <f>O155*H155</f>
        <v>0</v>
      </c>
      <c r="Q155" s="180">
        <v>0.0103</v>
      </c>
      <c r="R155" s="180">
        <f>Q155*H155</f>
        <v>0.0036874</v>
      </c>
      <c r="S155" s="180">
        <v>0</v>
      </c>
      <c r="T155" s="181">
        <f>S155*H155</f>
        <v>0</v>
      </c>
      <c r="AR155" s="182" t="s">
        <v>139</v>
      </c>
      <c r="AT155" s="182" t="s">
        <v>136</v>
      </c>
      <c r="AU155" s="182" t="s">
        <v>84</v>
      </c>
      <c r="AY155" s="19" t="s">
        <v>133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9" t="s">
        <v>81</v>
      </c>
      <c r="BK155" s="183">
        <f>ROUND(I155*H155,2)</f>
        <v>0</v>
      </c>
      <c r="BL155" s="19" t="s">
        <v>139</v>
      </c>
      <c r="BM155" s="182" t="s">
        <v>272</v>
      </c>
    </row>
    <row r="156" s="1" customFormat="1">
      <c r="B156" s="38"/>
      <c r="D156" s="184" t="s">
        <v>141</v>
      </c>
      <c r="F156" s="185" t="s">
        <v>273</v>
      </c>
      <c r="I156" s="115"/>
      <c r="L156" s="38"/>
      <c r="M156" s="186"/>
      <c r="N156" s="71"/>
      <c r="O156" s="71"/>
      <c r="P156" s="71"/>
      <c r="Q156" s="71"/>
      <c r="R156" s="71"/>
      <c r="S156" s="71"/>
      <c r="T156" s="72"/>
      <c r="AT156" s="19" t="s">
        <v>141</v>
      </c>
      <c r="AU156" s="19" t="s">
        <v>84</v>
      </c>
    </row>
    <row r="157" s="1" customFormat="1">
      <c r="B157" s="38"/>
      <c r="D157" s="184" t="s">
        <v>174</v>
      </c>
      <c r="F157" s="187" t="s">
        <v>232</v>
      </c>
      <c r="I157" s="115"/>
      <c r="L157" s="38"/>
      <c r="M157" s="186"/>
      <c r="N157" s="71"/>
      <c r="O157" s="71"/>
      <c r="P157" s="71"/>
      <c r="Q157" s="71"/>
      <c r="R157" s="71"/>
      <c r="S157" s="71"/>
      <c r="T157" s="72"/>
      <c r="AT157" s="19" t="s">
        <v>174</v>
      </c>
      <c r="AU157" s="19" t="s">
        <v>84</v>
      </c>
    </row>
    <row r="158" s="14" customFormat="1">
      <c r="B158" s="204"/>
      <c r="D158" s="184" t="s">
        <v>176</v>
      </c>
      <c r="E158" s="205" t="s">
        <v>3</v>
      </c>
      <c r="F158" s="206" t="s">
        <v>274</v>
      </c>
      <c r="H158" s="205" t="s">
        <v>3</v>
      </c>
      <c r="I158" s="207"/>
      <c r="L158" s="204"/>
      <c r="M158" s="208"/>
      <c r="N158" s="209"/>
      <c r="O158" s="209"/>
      <c r="P158" s="209"/>
      <c r="Q158" s="209"/>
      <c r="R158" s="209"/>
      <c r="S158" s="209"/>
      <c r="T158" s="210"/>
      <c r="AT158" s="205" t="s">
        <v>176</v>
      </c>
      <c r="AU158" s="205" t="s">
        <v>84</v>
      </c>
      <c r="AV158" s="14" t="s">
        <v>81</v>
      </c>
      <c r="AW158" s="14" t="s">
        <v>34</v>
      </c>
      <c r="AX158" s="14" t="s">
        <v>73</v>
      </c>
      <c r="AY158" s="205" t="s">
        <v>133</v>
      </c>
    </row>
    <row r="159" s="12" customFormat="1">
      <c r="B159" s="188"/>
      <c r="D159" s="184" t="s">
        <v>176</v>
      </c>
      <c r="E159" s="189" t="s">
        <v>3</v>
      </c>
      <c r="F159" s="190" t="s">
        <v>742</v>
      </c>
      <c r="H159" s="191">
        <v>0.35799999999999998</v>
      </c>
      <c r="I159" s="192"/>
      <c r="L159" s="188"/>
      <c r="M159" s="193"/>
      <c r="N159" s="194"/>
      <c r="O159" s="194"/>
      <c r="P159" s="194"/>
      <c r="Q159" s="194"/>
      <c r="R159" s="194"/>
      <c r="S159" s="194"/>
      <c r="T159" s="195"/>
      <c r="AT159" s="189" t="s">
        <v>176</v>
      </c>
      <c r="AU159" s="189" t="s">
        <v>84</v>
      </c>
      <c r="AV159" s="12" t="s">
        <v>84</v>
      </c>
      <c r="AW159" s="12" t="s">
        <v>34</v>
      </c>
      <c r="AX159" s="12" t="s">
        <v>81</v>
      </c>
      <c r="AY159" s="189" t="s">
        <v>133</v>
      </c>
    </row>
    <row r="160" s="1" customFormat="1" ht="16.5" customHeight="1">
      <c r="B160" s="170"/>
      <c r="C160" s="171" t="s">
        <v>250</v>
      </c>
      <c r="D160" s="171" t="s">
        <v>136</v>
      </c>
      <c r="E160" s="172" t="s">
        <v>743</v>
      </c>
      <c r="F160" s="173" t="s">
        <v>744</v>
      </c>
      <c r="G160" s="174" t="s">
        <v>279</v>
      </c>
      <c r="H160" s="175">
        <v>37.539999999999999</v>
      </c>
      <c r="I160" s="176"/>
      <c r="J160" s="177">
        <f>ROUND(I160*H160,2)</f>
        <v>0</v>
      </c>
      <c r="K160" s="173" t="s">
        <v>171</v>
      </c>
      <c r="L160" s="38"/>
      <c r="M160" s="178" t="s">
        <v>3</v>
      </c>
      <c r="N160" s="179" t="s">
        <v>44</v>
      </c>
      <c r="O160" s="71"/>
      <c r="P160" s="180">
        <f>O160*H160</f>
        <v>0</v>
      </c>
      <c r="Q160" s="180">
        <v>0.00084000000000000003</v>
      </c>
      <c r="R160" s="180">
        <f>Q160*H160</f>
        <v>0.031533600000000002</v>
      </c>
      <c r="S160" s="180">
        <v>0</v>
      </c>
      <c r="T160" s="181">
        <f>S160*H160</f>
        <v>0</v>
      </c>
      <c r="AR160" s="182" t="s">
        <v>139</v>
      </c>
      <c r="AT160" s="182" t="s">
        <v>136</v>
      </c>
      <c r="AU160" s="182" t="s">
        <v>84</v>
      </c>
      <c r="AY160" s="19" t="s">
        <v>133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9" t="s">
        <v>81</v>
      </c>
      <c r="BK160" s="183">
        <f>ROUND(I160*H160,2)</f>
        <v>0</v>
      </c>
      <c r="BL160" s="19" t="s">
        <v>139</v>
      </c>
      <c r="BM160" s="182" t="s">
        <v>745</v>
      </c>
    </row>
    <row r="161" s="1" customFormat="1">
      <c r="B161" s="38"/>
      <c r="D161" s="184" t="s">
        <v>141</v>
      </c>
      <c r="F161" s="185" t="s">
        <v>746</v>
      </c>
      <c r="I161" s="115"/>
      <c r="L161" s="38"/>
      <c r="M161" s="186"/>
      <c r="N161" s="71"/>
      <c r="O161" s="71"/>
      <c r="P161" s="71"/>
      <c r="Q161" s="71"/>
      <c r="R161" s="71"/>
      <c r="S161" s="71"/>
      <c r="T161" s="72"/>
      <c r="AT161" s="19" t="s">
        <v>141</v>
      </c>
      <c r="AU161" s="19" t="s">
        <v>84</v>
      </c>
    </row>
    <row r="162" s="1" customFormat="1">
      <c r="B162" s="38"/>
      <c r="D162" s="184" t="s">
        <v>174</v>
      </c>
      <c r="F162" s="187" t="s">
        <v>282</v>
      </c>
      <c r="I162" s="115"/>
      <c r="L162" s="38"/>
      <c r="M162" s="186"/>
      <c r="N162" s="71"/>
      <c r="O162" s="71"/>
      <c r="P162" s="71"/>
      <c r="Q162" s="71"/>
      <c r="R162" s="71"/>
      <c r="S162" s="71"/>
      <c r="T162" s="72"/>
      <c r="AT162" s="19" t="s">
        <v>174</v>
      </c>
      <c r="AU162" s="19" t="s">
        <v>84</v>
      </c>
    </row>
    <row r="163" s="14" customFormat="1">
      <c r="B163" s="204"/>
      <c r="D163" s="184" t="s">
        <v>176</v>
      </c>
      <c r="E163" s="205" t="s">
        <v>3</v>
      </c>
      <c r="F163" s="206" t="s">
        <v>728</v>
      </c>
      <c r="H163" s="205" t="s">
        <v>3</v>
      </c>
      <c r="I163" s="207"/>
      <c r="L163" s="204"/>
      <c r="M163" s="208"/>
      <c r="N163" s="209"/>
      <c r="O163" s="209"/>
      <c r="P163" s="209"/>
      <c r="Q163" s="209"/>
      <c r="R163" s="209"/>
      <c r="S163" s="209"/>
      <c r="T163" s="210"/>
      <c r="AT163" s="205" t="s">
        <v>176</v>
      </c>
      <c r="AU163" s="205" t="s">
        <v>84</v>
      </c>
      <c r="AV163" s="14" t="s">
        <v>81</v>
      </c>
      <c r="AW163" s="14" t="s">
        <v>34</v>
      </c>
      <c r="AX163" s="14" t="s">
        <v>73</v>
      </c>
      <c r="AY163" s="205" t="s">
        <v>133</v>
      </c>
    </row>
    <row r="164" s="12" customFormat="1">
      <c r="B164" s="188"/>
      <c r="D164" s="184" t="s">
        <v>176</v>
      </c>
      <c r="E164" s="189" t="s">
        <v>3</v>
      </c>
      <c r="F164" s="190" t="s">
        <v>747</v>
      </c>
      <c r="H164" s="191">
        <v>33.539999999999999</v>
      </c>
      <c r="I164" s="192"/>
      <c r="L164" s="188"/>
      <c r="M164" s="193"/>
      <c r="N164" s="194"/>
      <c r="O164" s="194"/>
      <c r="P164" s="194"/>
      <c r="Q164" s="194"/>
      <c r="R164" s="194"/>
      <c r="S164" s="194"/>
      <c r="T164" s="195"/>
      <c r="AT164" s="189" t="s">
        <v>176</v>
      </c>
      <c r="AU164" s="189" t="s">
        <v>84</v>
      </c>
      <c r="AV164" s="12" t="s">
        <v>84</v>
      </c>
      <c r="AW164" s="12" t="s">
        <v>34</v>
      </c>
      <c r="AX164" s="12" t="s">
        <v>73</v>
      </c>
      <c r="AY164" s="189" t="s">
        <v>133</v>
      </c>
    </row>
    <row r="165" s="14" customFormat="1">
      <c r="B165" s="204"/>
      <c r="D165" s="184" t="s">
        <v>176</v>
      </c>
      <c r="E165" s="205" t="s">
        <v>3</v>
      </c>
      <c r="F165" s="206" t="s">
        <v>731</v>
      </c>
      <c r="H165" s="205" t="s">
        <v>3</v>
      </c>
      <c r="I165" s="207"/>
      <c r="L165" s="204"/>
      <c r="M165" s="208"/>
      <c r="N165" s="209"/>
      <c r="O165" s="209"/>
      <c r="P165" s="209"/>
      <c r="Q165" s="209"/>
      <c r="R165" s="209"/>
      <c r="S165" s="209"/>
      <c r="T165" s="210"/>
      <c r="AT165" s="205" t="s">
        <v>176</v>
      </c>
      <c r="AU165" s="205" t="s">
        <v>84</v>
      </c>
      <c r="AV165" s="14" t="s">
        <v>81</v>
      </c>
      <c r="AW165" s="14" t="s">
        <v>34</v>
      </c>
      <c r="AX165" s="14" t="s">
        <v>73</v>
      </c>
      <c r="AY165" s="205" t="s">
        <v>133</v>
      </c>
    </row>
    <row r="166" s="12" customFormat="1">
      <c r="B166" s="188"/>
      <c r="D166" s="184" t="s">
        <v>176</v>
      </c>
      <c r="E166" s="189" t="s">
        <v>3</v>
      </c>
      <c r="F166" s="190" t="s">
        <v>748</v>
      </c>
      <c r="H166" s="191">
        <v>4</v>
      </c>
      <c r="I166" s="192"/>
      <c r="L166" s="188"/>
      <c r="M166" s="193"/>
      <c r="N166" s="194"/>
      <c r="O166" s="194"/>
      <c r="P166" s="194"/>
      <c r="Q166" s="194"/>
      <c r="R166" s="194"/>
      <c r="S166" s="194"/>
      <c r="T166" s="195"/>
      <c r="AT166" s="189" t="s">
        <v>176</v>
      </c>
      <c r="AU166" s="189" t="s">
        <v>84</v>
      </c>
      <c r="AV166" s="12" t="s">
        <v>84</v>
      </c>
      <c r="AW166" s="12" t="s">
        <v>34</v>
      </c>
      <c r="AX166" s="12" t="s">
        <v>73</v>
      </c>
      <c r="AY166" s="189" t="s">
        <v>133</v>
      </c>
    </row>
    <row r="167" s="13" customFormat="1">
      <c r="B167" s="196"/>
      <c r="D167" s="184" t="s">
        <v>176</v>
      </c>
      <c r="E167" s="197" t="s">
        <v>3</v>
      </c>
      <c r="F167" s="198" t="s">
        <v>195</v>
      </c>
      <c r="H167" s="199">
        <v>37.539999999999999</v>
      </c>
      <c r="I167" s="200"/>
      <c r="L167" s="196"/>
      <c r="M167" s="201"/>
      <c r="N167" s="202"/>
      <c r="O167" s="202"/>
      <c r="P167" s="202"/>
      <c r="Q167" s="202"/>
      <c r="R167" s="202"/>
      <c r="S167" s="202"/>
      <c r="T167" s="203"/>
      <c r="AT167" s="197" t="s">
        <v>176</v>
      </c>
      <c r="AU167" s="197" t="s">
        <v>84</v>
      </c>
      <c r="AV167" s="13" t="s">
        <v>139</v>
      </c>
      <c r="AW167" s="13" t="s">
        <v>34</v>
      </c>
      <c r="AX167" s="13" t="s">
        <v>81</v>
      </c>
      <c r="AY167" s="197" t="s">
        <v>133</v>
      </c>
    </row>
    <row r="168" s="1" customFormat="1" ht="16.5" customHeight="1">
      <c r="B168" s="170"/>
      <c r="C168" s="171" t="s">
        <v>256</v>
      </c>
      <c r="D168" s="171" t="s">
        <v>136</v>
      </c>
      <c r="E168" s="172" t="s">
        <v>749</v>
      </c>
      <c r="F168" s="173" t="s">
        <v>750</v>
      </c>
      <c r="G168" s="174" t="s">
        <v>279</v>
      </c>
      <c r="H168" s="175">
        <v>37.539999999999999</v>
      </c>
      <c r="I168" s="176"/>
      <c r="J168" s="177">
        <f>ROUND(I168*H168,2)</f>
        <v>0</v>
      </c>
      <c r="K168" s="173" t="s">
        <v>171</v>
      </c>
      <c r="L168" s="38"/>
      <c r="M168" s="178" t="s">
        <v>3</v>
      </c>
      <c r="N168" s="179" t="s">
        <v>44</v>
      </c>
      <c r="O168" s="71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182" t="s">
        <v>139</v>
      </c>
      <c r="AT168" s="182" t="s">
        <v>136</v>
      </c>
      <c r="AU168" s="182" t="s">
        <v>84</v>
      </c>
      <c r="AY168" s="19" t="s">
        <v>133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9" t="s">
        <v>81</v>
      </c>
      <c r="BK168" s="183">
        <f>ROUND(I168*H168,2)</f>
        <v>0</v>
      </c>
      <c r="BL168" s="19" t="s">
        <v>139</v>
      </c>
      <c r="BM168" s="182" t="s">
        <v>751</v>
      </c>
    </row>
    <row r="169" s="1" customFormat="1">
      <c r="B169" s="38"/>
      <c r="D169" s="184" t="s">
        <v>141</v>
      </c>
      <c r="F169" s="185" t="s">
        <v>752</v>
      </c>
      <c r="I169" s="115"/>
      <c r="L169" s="38"/>
      <c r="M169" s="186"/>
      <c r="N169" s="71"/>
      <c r="O169" s="71"/>
      <c r="P169" s="71"/>
      <c r="Q169" s="71"/>
      <c r="R169" s="71"/>
      <c r="S169" s="71"/>
      <c r="T169" s="72"/>
      <c r="AT169" s="19" t="s">
        <v>141</v>
      </c>
      <c r="AU169" s="19" t="s">
        <v>84</v>
      </c>
    </row>
    <row r="170" s="1" customFormat="1" ht="16.5" customHeight="1">
      <c r="B170" s="170"/>
      <c r="C170" s="171" t="s">
        <v>263</v>
      </c>
      <c r="D170" s="171" t="s">
        <v>136</v>
      </c>
      <c r="E170" s="172" t="s">
        <v>277</v>
      </c>
      <c r="F170" s="173" t="s">
        <v>278</v>
      </c>
      <c r="G170" s="174" t="s">
        <v>279</v>
      </c>
      <c r="H170" s="175">
        <v>4.5999999999999996</v>
      </c>
      <c r="I170" s="176"/>
      <c r="J170" s="177">
        <f>ROUND(I170*H170,2)</f>
        <v>0</v>
      </c>
      <c r="K170" s="173" t="s">
        <v>171</v>
      </c>
      <c r="L170" s="38"/>
      <c r="M170" s="178" t="s">
        <v>3</v>
      </c>
      <c r="N170" s="179" t="s">
        <v>44</v>
      </c>
      <c r="O170" s="71"/>
      <c r="P170" s="180">
        <f>O170*H170</f>
        <v>0</v>
      </c>
      <c r="Q170" s="180">
        <v>0.00084999999999999995</v>
      </c>
      <c r="R170" s="180">
        <f>Q170*H170</f>
        <v>0.0039099999999999994</v>
      </c>
      <c r="S170" s="180">
        <v>0</v>
      </c>
      <c r="T170" s="181">
        <f>S170*H170</f>
        <v>0</v>
      </c>
      <c r="AR170" s="182" t="s">
        <v>139</v>
      </c>
      <c r="AT170" s="182" t="s">
        <v>136</v>
      </c>
      <c r="AU170" s="182" t="s">
        <v>84</v>
      </c>
      <c r="AY170" s="19" t="s">
        <v>133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9" t="s">
        <v>81</v>
      </c>
      <c r="BK170" s="183">
        <f>ROUND(I170*H170,2)</f>
        <v>0</v>
      </c>
      <c r="BL170" s="19" t="s">
        <v>139</v>
      </c>
      <c r="BM170" s="182" t="s">
        <v>280</v>
      </c>
    </row>
    <row r="171" s="1" customFormat="1">
      <c r="B171" s="38"/>
      <c r="D171" s="184" t="s">
        <v>141</v>
      </c>
      <c r="F171" s="185" t="s">
        <v>281</v>
      </c>
      <c r="I171" s="115"/>
      <c r="L171" s="38"/>
      <c r="M171" s="186"/>
      <c r="N171" s="71"/>
      <c r="O171" s="71"/>
      <c r="P171" s="71"/>
      <c r="Q171" s="71"/>
      <c r="R171" s="71"/>
      <c r="S171" s="71"/>
      <c r="T171" s="72"/>
      <c r="AT171" s="19" t="s">
        <v>141</v>
      </c>
      <c r="AU171" s="19" t="s">
        <v>84</v>
      </c>
    </row>
    <row r="172" s="1" customFormat="1">
      <c r="B172" s="38"/>
      <c r="D172" s="184" t="s">
        <v>174</v>
      </c>
      <c r="F172" s="187" t="s">
        <v>282</v>
      </c>
      <c r="I172" s="115"/>
      <c r="L172" s="38"/>
      <c r="M172" s="186"/>
      <c r="N172" s="71"/>
      <c r="O172" s="71"/>
      <c r="P172" s="71"/>
      <c r="Q172" s="71"/>
      <c r="R172" s="71"/>
      <c r="S172" s="71"/>
      <c r="T172" s="72"/>
      <c r="AT172" s="19" t="s">
        <v>174</v>
      </c>
      <c r="AU172" s="19" t="s">
        <v>84</v>
      </c>
    </row>
    <row r="173" s="14" customFormat="1">
      <c r="B173" s="204"/>
      <c r="D173" s="184" t="s">
        <v>176</v>
      </c>
      <c r="E173" s="205" t="s">
        <v>3</v>
      </c>
      <c r="F173" s="206" t="s">
        <v>734</v>
      </c>
      <c r="H173" s="205" t="s">
        <v>3</v>
      </c>
      <c r="I173" s="207"/>
      <c r="L173" s="204"/>
      <c r="M173" s="208"/>
      <c r="N173" s="209"/>
      <c r="O173" s="209"/>
      <c r="P173" s="209"/>
      <c r="Q173" s="209"/>
      <c r="R173" s="209"/>
      <c r="S173" s="209"/>
      <c r="T173" s="210"/>
      <c r="AT173" s="205" t="s">
        <v>176</v>
      </c>
      <c r="AU173" s="205" t="s">
        <v>84</v>
      </c>
      <c r="AV173" s="14" t="s">
        <v>81</v>
      </c>
      <c r="AW173" s="14" t="s">
        <v>34</v>
      </c>
      <c r="AX173" s="14" t="s">
        <v>73</v>
      </c>
      <c r="AY173" s="205" t="s">
        <v>133</v>
      </c>
    </row>
    <row r="174" s="12" customFormat="1">
      <c r="B174" s="188"/>
      <c r="D174" s="184" t="s">
        <v>176</v>
      </c>
      <c r="E174" s="189" t="s">
        <v>3</v>
      </c>
      <c r="F174" s="190" t="s">
        <v>753</v>
      </c>
      <c r="H174" s="191">
        <v>4.5999999999999996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176</v>
      </c>
      <c r="AU174" s="189" t="s">
        <v>84</v>
      </c>
      <c r="AV174" s="12" t="s">
        <v>84</v>
      </c>
      <c r="AW174" s="12" t="s">
        <v>34</v>
      </c>
      <c r="AX174" s="12" t="s">
        <v>81</v>
      </c>
      <c r="AY174" s="189" t="s">
        <v>133</v>
      </c>
    </row>
    <row r="175" s="1" customFormat="1" ht="16.5" customHeight="1">
      <c r="B175" s="170"/>
      <c r="C175" s="171" t="s">
        <v>269</v>
      </c>
      <c r="D175" s="171" t="s">
        <v>136</v>
      </c>
      <c r="E175" s="172" t="s">
        <v>285</v>
      </c>
      <c r="F175" s="173" t="s">
        <v>286</v>
      </c>
      <c r="G175" s="174" t="s">
        <v>279</v>
      </c>
      <c r="H175" s="175">
        <v>4.5999999999999996</v>
      </c>
      <c r="I175" s="176"/>
      <c r="J175" s="177">
        <f>ROUND(I175*H175,2)</f>
        <v>0</v>
      </c>
      <c r="K175" s="173" t="s">
        <v>171</v>
      </c>
      <c r="L175" s="38"/>
      <c r="M175" s="178" t="s">
        <v>3</v>
      </c>
      <c r="N175" s="179" t="s">
        <v>44</v>
      </c>
      <c r="O175" s="71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182" t="s">
        <v>139</v>
      </c>
      <c r="AT175" s="182" t="s">
        <v>136</v>
      </c>
      <c r="AU175" s="182" t="s">
        <v>84</v>
      </c>
      <c r="AY175" s="19" t="s">
        <v>133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9" t="s">
        <v>81</v>
      </c>
      <c r="BK175" s="183">
        <f>ROUND(I175*H175,2)</f>
        <v>0</v>
      </c>
      <c r="BL175" s="19" t="s">
        <v>139</v>
      </c>
      <c r="BM175" s="182" t="s">
        <v>287</v>
      </c>
    </row>
    <row r="176" s="1" customFormat="1">
      <c r="B176" s="38"/>
      <c r="D176" s="184" t="s">
        <v>141</v>
      </c>
      <c r="F176" s="185" t="s">
        <v>288</v>
      </c>
      <c r="I176" s="115"/>
      <c r="L176" s="38"/>
      <c r="M176" s="186"/>
      <c r="N176" s="71"/>
      <c r="O176" s="71"/>
      <c r="P176" s="71"/>
      <c r="Q176" s="71"/>
      <c r="R176" s="71"/>
      <c r="S176" s="71"/>
      <c r="T176" s="72"/>
      <c r="AT176" s="19" t="s">
        <v>141</v>
      </c>
      <c r="AU176" s="19" t="s">
        <v>84</v>
      </c>
    </row>
    <row r="177" s="1" customFormat="1" ht="16.5" customHeight="1">
      <c r="B177" s="170"/>
      <c r="C177" s="171" t="s">
        <v>276</v>
      </c>
      <c r="D177" s="171" t="s">
        <v>136</v>
      </c>
      <c r="E177" s="172" t="s">
        <v>302</v>
      </c>
      <c r="F177" s="173" t="s">
        <v>303</v>
      </c>
      <c r="G177" s="174" t="s">
        <v>211</v>
      </c>
      <c r="H177" s="175">
        <v>17.544</v>
      </c>
      <c r="I177" s="176"/>
      <c r="J177" s="177">
        <f>ROUND(I177*H177,2)</f>
        <v>0</v>
      </c>
      <c r="K177" s="173" t="s">
        <v>171</v>
      </c>
      <c r="L177" s="38"/>
      <c r="M177" s="178" t="s">
        <v>3</v>
      </c>
      <c r="N177" s="179" t="s">
        <v>44</v>
      </c>
      <c r="O177" s="71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182" t="s">
        <v>139</v>
      </c>
      <c r="AT177" s="182" t="s">
        <v>136</v>
      </c>
      <c r="AU177" s="182" t="s">
        <v>84</v>
      </c>
      <c r="AY177" s="19" t="s">
        <v>133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9" t="s">
        <v>81</v>
      </c>
      <c r="BK177" s="183">
        <f>ROUND(I177*H177,2)</f>
        <v>0</v>
      </c>
      <c r="BL177" s="19" t="s">
        <v>139</v>
      </c>
      <c r="BM177" s="182" t="s">
        <v>304</v>
      </c>
    </row>
    <row r="178" s="1" customFormat="1">
      <c r="B178" s="38"/>
      <c r="D178" s="184" t="s">
        <v>141</v>
      </c>
      <c r="F178" s="185" t="s">
        <v>305</v>
      </c>
      <c r="I178" s="115"/>
      <c r="L178" s="38"/>
      <c r="M178" s="186"/>
      <c r="N178" s="71"/>
      <c r="O178" s="71"/>
      <c r="P178" s="71"/>
      <c r="Q178" s="71"/>
      <c r="R178" s="71"/>
      <c r="S178" s="71"/>
      <c r="T178" s="72"/>
      <c r="AT178" s="19" t="s">
        <v>141</v>
      </c>
      <c r="AU178" s="19" t="s">
        <v>84</v>
      </c>
    </row>
    <row r="179" s="1" customFormat="1">
      <c r="B179" s="38"/>
      <c r="D179" s="184" t="s">
        <v>174</v>
      </c>
      <c r="F179" s="187" t="s">
        <v>306</v>
      </c>
      <c r="I179" s="115"/>
      <c r="L179" s="38"/>
      <c r="M179" s="186"/>
      <c r="N179" s="71"/>
      <c r="O179" s="71"/>
      <c r="P179" s="71"/>
      <c r="Q179" s="71"/>
      <c r="R179" s="71"/>
      <c r="S179" s="71"/>
      <c r="T179" s="72"/>
      <c r="AT179" s="19" t="s">
        <v>174</v>
      </c>
      <c r="AU179" s="19" t="s">
        <v>84</v>
      </c>
    </row>
    <row r="180" s="12" customFormat="1">
      <c r="B180" s="188"/>
      <c r="D180" s="184" t="s">
        <v>176</v>
      </c>
      <c r="E180" s="189" t="s">
        <v>3</v>
      </c>
      <c r="F180" s="190" t="s">
        <v>754</v>
      </c>
      <c r="H180" s="191">
        <v>17.544</v>
      </c>
      <c r="I180" s="192"/>
      <c r="L180" s="188"/>
      <c r="M180" s="193"/>
      <c r="N180" s="194"/>
      <c r="O180" s="194"/>
      <c r="P180" s="194"/>
      <c r="Q180" s="194"/>
      <c r="R180" s="194"/>
      <c r="S180" s="194"/>
      <c r="T180" s="195"/>
      <c r="AT180" s="189" t="s">
        <v>176</v>
      </c>
      <c r="AU180" s="189" t="s">
        <v>84</v>
      </c>
      <c r="AV180" s="12" t="s">
        <v>84</v>
      </c>
      <c r="AW180" s="12" t="s">
        <v>34</v>
      </c>
      <c r="AX180" s="12" t="s">
        <v>81</v>
      </c>
      <c r="AY180" s="189" t="s">
        <v>133</v>
      </c>
    </row>
    <row r="181" s="1" customFormat="1" ht="16.5" customHeight="1">
      <c r="B181" s="170"/>
      <c r="C181" s="171" t="s">
        <v>8</v>
      </c>
      <c r="D181" s="171" t="s">
        <v>136</v>
      </c>
      <c r="E181" s="172" t="s">
        <v>309</v>
      </c>
      <c r="F181" s="173" t="s">
        <v>310</v>
      </c>
      <c r="G181" s="174" t="s">
        <v>211</v>
      </c>
      <c r="H181" s="175">
        <v>0.35799999999999998</v>
      </c>
      <c r="I181" s="176"/>
      <c r="J181" s="177">
        <f>ROUND(I181*H181,2)</f>
        <v>0</v>
      </c>
      <c r="K181" s="173" t="s">
        <v>171</v>
      </c>
      <c r="L181" s="38"/>
      <c r="M181" s="178" t="s">
        <v>3</v>
      </c>
      <c r="N181" s="179" t="s">
        <v>44</v>
      </c>
      <c r="O181" s="71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AR181" s="182" t="s">
        <v>139</v>
      </c>
      <c r="AT181" s="182" t="s">
        <v>136</v>
      </c>
      <c r="AU181" s="182" t="s">
        <v>84</v>
      </c>
      <c r="AY181" s="19" t="s">
        <v>133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9" t="s">
        <v>81</v>
      </c>
      <c r="BK181" s="183">
        <f>ROUND(I181*H181,2)</f>
        <v>0</v>
      </c>
      <c r="BL181" s="19" t="s">
        <v>139</v>
      </c>
      <c r="BM181" s="182" t="s">
        <v>311</v>
      </c>
    </row>
    <row r="182" s="1" customFormat="1">
      <c r="B182" s="38"/>
      <c r="D182" s="184" t="s">
        <v>141</v>
      </c>
      <c r="F182" s="185" t="s">
        <v>312</v>
      </c>
      <c r="I182" s="115"/>
      <c r="L182" s="38"/>
      <c r="M182" s="186"/>
      <c r="N182" s="71"/>
      <c r="O182" s="71"/>
      <c r="P182" s="71"/>
      <c r="Q182" s="71"/>
      <c r="R182" s="71"/>
      <c r="S182" s="71"/>
      <c r="T182" s="72"/>
      <c r="AT182" s="19" t="s">
        <v>141</v>
      </c>
      <c r="AU182" s="19" t="s">
        <v>84</v>
      </c>
    </row>
    <row r="183" s="1" customFormat="1">
      <c r="B183" s="38"/>
      <c r="D183" s="184" t="s">
        <v>174</v>
      </c>
      <c r="F183" s="187" t="s">
        <v>306</v>
      </c>
      <c r="I183" s="115"/>
      <c r="L183" s="38"/>
      <c r="M183" s="186"/>
      <c r="N183" s="71"/>
      <c r="O183" s="71"/>
      <c r="P183" s="71"/>
      <c r="Q183" s="71"/>
      <c r="R183" s="71"/>
      <c r="S183" s="71"/>
      <c r="T183" s="72"/>
      <c r="AT183" s="19" t="s">
        <v>174</v>
      </c>
      <c r="AU183" s="19" t="s">
        <v>84</v>
      </c>
    </row>
    <row r="184" s="12" customFormat="1">
      <c r="B184" s="188"/>
      <c r="D184" s="184" t="s">
        <v>176</v>
      </c>
      <c r="E184" s="189" t="s">
        <v>3</v>
      </c>
      <c r="F184" s="190" t="s">
        <v>755</v>
      </c>
      <c r="H184" s="191">
        <v>0.35799999999999998</v>
      </c>
      <c r="I184" s="192"/>
      <c r="L184" s="188"/>
      <c r="M184" s="193"/>
      <c r="N184" s="194"/>
      <c r="O184" s="194"/>
      <c r="P184" s="194"/>
      <c r="Q184" s="194"/>
      <c r="R184" s="194"/>
      <c r="S184" s="194"/>
      <c r="T184" s="195"/>
      <c r="AT184" s="189" t="s">
        <v>176</v>
      </c>
      <c r="AU184" s="189" t="s">
        <v>84</v>
      </c>
      <c r="AV184" s="12" t="s">
        <v>84</v>
      </c>
      <c r="AW184" s="12" t="s">
        <v>34</v>
      </c>
      <c r="AX184" s="12" t="s">
        <v>81</v>
      </c>
      <c r="AY184" s="189" t="s">
        <v>133</v>
      </c>
    </row>
    <row r="185" s="1" customFormat="1" ht="16.5" customHeight="1">
      <c r="B185" s="170"/>
      <c r="C185" s="171" t="s">
        <v>289</v>
      </c>
      <c r="D185" s="171" t="s">
        <v>136</v>
      </c>
      <c r="E185" s="172" t="s">
        <v>315</v>
      </c>
      <c r="F185" s="173" t="s">
        <v>316</v>
      </c>
      <c r="G185" s="174" t="s">
        <v>211</v>
      </c>
      <c r="H185" s="175">
        <v>5.7290000000000001</v>
      </c>
      <c r="I185" s="176"/>
      <c r="J185" s="177">
        <f>ROUND(I185*H185,2)</f>
        <v>0</v>
      </c>
      <c r="K185" s="173" t="s">
        <v>171</v>
      </c>
      <c r="L185" s="38"/>
      <c r="M185" s="178" t="s">
        <v>3</v>
      </c>
      <c r="N185" s="179" t="s">
        <v>44</v>
      </c>
      <c r="O185" s="71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AR185" s="182" t="s">
        <v>139</v>
      </c>
      <c r="AT185" s="182" t="s">
        <v>136</v>
      </c>
      <c r="AU185" s="182" t="s">
        <v>84</v>
      </c>
      <c r="AY185" s="19" t="s">
        <v>133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9" t="s">
        <v>81</v>
      </c>
      <c r="BK185" s="183">
        <f>ROUND(I185*H185,2)</f>
        <v>0</v>
      </c>
      <c r="BL185" s="19" t="s">
        <v>139</v>
      </c>
      <c r="BM185" s="182" t="s">
        <v>317</v>
      </c>
    </row>
    <row r="186" s="1" customFormat="1">
      <c r="B186" s="38"/>
      <c r="D186" s="184" t="s">
        <v>141</v>
      </c>
      <c r="F186" s="185" t="s">
        <v>318</v>
      </c>
      <c r="I186" s="115"/>
      <c r="L186" s="38"/>
      <c r="M186" s="186"/>
      <c r="N186" s="71"/>
      <c r="O186" s="71"/>
      <c r="P186" s="71"/>
      <c r="Q186" s="71"/>
      <c r="R186" s="71"/>
      <c r="S186" s="71"/>
      <c r="T186" s="72"/>
      <c r="AT186" s="19" t="s">
        <v>141</v>
      </c>
      <c r="AU186" s="19" t="s">
        <v>84</v>
      </c>
    </row>
    <row r="187" s="1" customFormat="1">
      <c r="B187" s="38"/>
      <c r="D187" s="184" t="s">
        <v>174</v>
      </c>
      <c r="F187" s="187" t="s">
        <v>319</v>
      </c>
      <c r="I187" s="115"/>
      <c r="L187" s="38"/>
      <c r="M187" s="186"/>
      <c r="N187" s="71"/>
      <c r="O187" s="71"/>
      <c r="P187" s="71"/>
      <c r="Q187" s="71"/>
      <c r="R187" s="71"/>
      <c r="S187" s="71"/>
      <c r="T187" s="72"/>
      <c r="AT187" s="19" t="s">
        <v>174</v>
      </c>
      <c r="AU187" s="19" t="s">
        <v>84</v>
      </c>
    </row>
    <row r="188" s="14" customFormat="1">
      <c r="B188" s="204"/>
      <c r="D188" s="184" t="s">
        <v>176</v>
      </c>
      <c r="E188" s="205" t="s">
        <v>3</v>
      </c>
      <c r="F188" s="206" t="s">
        <v>320</v>
      </c>
      <c r="H188" s="205" t="s">
        <v>3</v>
      </c>
      <c r="I188" s="207"/>
      <c r="L188" s="204"/>
      <c r="M188" s="208"/>
      <c r="N188" s="209"/>
      <c r="O188" s="209"/>
      <c r="P188" s="209"/>
      <c r="Q188" s="209"/>
      <c r="R188" s="209"/>
      <c r="S188" s="209"/>
      <c r="T188" s="210"/>
      <c r="AT188" s="205" t="s">
        <v>176</v>
      </c>
      <c r="AU188" s="205" t="s">
        <v>84</v>
      </c>
      <c r="AV188" s="14" t="s">
        <v>81</v>
      </c>
      <c r="AW188" s="14" t="s">
        <v>34</v>
      </c>
      <c r="AX188" s="14" t="s">
        <v>73</v>
      </c>
      <c r="AY188" s="205" t="s">
        <v>133</v>
      </c>
    </row>
    <row r="189" s="12" customFormat="1">
      <c r="B189" s="188"/>
      <c r="D189" s="184" t="s">
        <v>176</v>
      </c>
      <c r="E189" s="189" t="s">
        <v>3</v>
      </c>
      <c r="F189" s="190" t="s">
        <v>756</v>
      </c>
      <c r="H189" s="191">
        <v>4.8049999999999997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176</v>
      </c>
      <c r="AU189" s="189" t="s">
        <v>84</v>
      </c>
      <c r="AV189" s="12" t="s">
        <v>84</v>
      </c>
      <c r="AW189" s="12" t="s">
        <v>34</v>
      </c>
      <c r="AX189" s="12" t="s">
        <v>73</v>
      </c>
      <c r="AY189" s="189" t="s">
        <v>133</v>
      </c>
    </row>
    <row r="190" s="12" customFormat="1">
      <c r="B190" s="188"/>
      <c r="D190" s="184" t="s">
        <v>176</v>
      </c>
      <c r="E190" s="189" t="s">
        <v>3</v>
      </c>
      <c r="F190" s="190" t="s">
        <v>757</v>
      </c>
      <c r="H190" s="191">
        <v>0.92400000000000004</v>
      </c>
      <c r="I190" s="192"/>
      <c r="L190" s="188"/>
      <c r="M190" s="193"/>
      <c r="N190" s="194"/>
      <c r="O190" s="194"/>
      <c r="P190" s="194"/>
      <c r="Q190" s="194"/>
      <c r="R190" s="194"/>
      <c r="S190" s="194"/>
      <c r="T190" s="195"/>
      <c r="AT190" s="189" t="s">
        <v>176</v>
      </c>
      <c r="AU190" s="189" t="s">
        <v>84</v>
      </c>
      <c r="AV190" s="12" t="s">
        <v>84</v>
      </c>
      <c r="AW190" s="12" t="s">
        <v>34</v>
      </c>
      <c r="AX190" s="12" t="s">
        <v>73</v>
      </c>
      <c r="AY190" s="189" t="s">
        <v>133</v>
      </c>
    </row>
    <row r="191" s="13" customFormat="1">
      <c r="B191" s="196"/>
      <c r="D191" s="184" t="s">
        <v>176</v>
      </c>
      <c r="E191" s="197" t="s">
        <v>3</v>
      </c>
      <c r="F191" s="198" t="s">
        <v>195</v>
      </c>
      <c r="H191" s="199">
        <v>5.7290000000000001</v>
      </c>
      <c r="I191" s="200"/>
      <c r="L191" s="196"/>
      <c r="M191" s="201"/>
      <c r="N191" s="202"/>
      <c r="O191" s="202"/>
      <c r="P191" s="202"/>
      <c r="Q191" s="202"/>
      <c r="R191" s="202"/>
      <c r="S191" s="202"/>
      <c r="T191" s="203"/>
      <c r="AT191" s="197" t="s">
        <v>176</v>
      </c>
      <c r="AU191" s="197" t="s">
        <v>84</v>
      </c>
      <c r="AV191" s="13" t="s">
        <v>139</v>
      </c>
      <c r="AW191" s="13" t="s">
        <v>34</v>
      </c>
      <c r="AX191" s="13" t="s">
        <v>81</v>
      </c>
      <c r="AY191" s="197" t="s">
        <v>133</v>
      </c>
    </row>
    <row r="192" s="1" customFormat="1" ht="16.5" customHeight="1">
      <c r="B192" s="170"/>
      <c r="C192" s="171" t="s">
        <v>296</v>
      </c>
      <c r="D192" s="171" t="s">
        <v>136</v>
      </c>
      <c r="E192" s="172" t="s">
        <v>326</v>
      </c>
      <c r="F192" s="173" t="s">
        <v>327</v>
      </c>
      <c r="G192" s="174" t="s">
        <v>211</v>
      </c>
      <c r="H192" s="175">
        <v>5.7290000000000001</v>
      </c>
      <c r="I192" s="176"/>
      <c r="J192" s="177">
        <f>ROUND(I192*H192,2)</f>
        <v>0</v>
      </c>
      <c r="K192" s="173" t="s">
        <v>171</v>
      </c>
      <c r="L192" s="38"/>
      <c r="M192" s="178" t="s">
        <v>3</v>
      </c>
      <c r="N192" s="179" t="s">
        <v>44</v>
      </c>
      <c r="O192" s="71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182" t="s">
        <v>139</v>
      </c>
      <c r="AT192" s="182" t="s">
        <v>136</v>
      </c>
      <c r="AU192" s="182" t="s">
        <v>84</v>
      </c>
      <c r="AY192" s="19" t="s">
        <v>133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9" t="s">
        <v>81</v>
      </c>
      <c r="BK192" s="183">
        <f>ROUND(I192*H192,2)</f>
        <v>0</v>
      </c>
      <c r="BL192" s="19" t="s">
        <v>139</v>
      </c>
      <c r="BM192" s="182" t="s">
        <v>328</v>
      </c>
    </row>
    <row r="193" s="1" customFormat="1">
      <c r="B193" s="38"/>
      <c r="D193" s="184" t="s">
        <v>141</v>
      </c>
      <c r="F193" s="185" t="s">
        <v>329</v>
      </c>
      <c r="I193" s="115"/>
      <c r="L193" s="38"/>
      <c r="M193" s="186"/>
      <c r="N193" s="71"/>
      <c r="O193" s="71"/>
      <c r="P193" s="71"/>
      <c r="Q193" s="71"/>
      <c r="R193" s="71"/>
      <c r="S193" s="71"/>
      <c r="T193" s="72"/>
      <c r="AT193" s="19" t="s">
        <v>141</v>
      </c>
      <c r="AU193" s="19" t="s">
        <v>84</v>
      </c>
    </row>
    <row r="194" s="1" customFormat="1">
      <c r="B194" s="38"/>
      <c r="D194" s="184" t="s">
        <v>174</v>
      </c>
      <c r="F194" s="187" t="s">
        <v>330</v>
      </c>
      <c r="I194" s="115"/>
      <c r="L194" s="38"/>
      <c r="M194" s="186"/>
      <c r="N194" s="71"/>
      <c r="O194" s="71"/>
      <c r="P194" s="71"/>
      <c r="Q194" s="71"/>
      <c r="R194" s="71"/>
      <c r="S194" s="71"/>
      <c r="T194" s="72"/>
      <c r="AT194" s="19" t="s">
        <v>174</v>
      </c>
      <c r="AU194" s="19" t="s">
        <v>84</v>
      </c>
    </row>
    <row r="195" s="14" customFormat="1">
      <c r="B195" s="204"/>
      <c r="D195" s="184" t="s">
        <v>176</v>
      </c>
      <c r="E195" s="205" t="s">
        <v>3</v>
      </c>
      <c r="F195" s="206" t="s">
        <v>320</v>
      </c>
      <c r="H195" s="205" t="s">
        <v>3</v>
      </c>
      <c r="I195" s="207"/>
      <c r="L195" s="204"/>
      <c r="M195" s="208"/>
      <c r="N195" s="209"/>
      <c r="O195" s="209"/>
      <c r="P195" s="209"/>
      <c r="Q195" s="209"/>
      <c r="R195" s="209"/>
      <c r="S195" s="209"/>
      <c r="T195" s="210"/>
      <c r="AT195" s="205" t="s">
        <v>176</v>
      </c>
      <c r="AU195" s="205" t="s">
        <v>84</v>
      </c>
      <c r="AV195" s="14" t="s">
        <v>81</v>
      </c>
      <c r="AW195" s="14" t="s">
        <v>34</v>
      </c>
      <c r="AX195" s="14" t="s">
        <v>73</v>
      </c>
      <c r="AY195" s="205" t="s">
        <v>133</v>
      </c>
    </row>
    <row r="196" s="12" customFormat="1">
      <c r="B196" s="188"/>
      <c r="D196" s="184" t="s">
        <v>176</v>
      </c>
      <c r="E196" s="189" t="s">
        <v>3</v>
      </c>
      <c r="F196" s="190" t="s">
        <v>756</v>
      </c>
      <c r="H196" s="191">
        <v>4.8049999999999997</v>
      </c>
      <c r="I196" s="192"/>
      <c r="L196" s="188"/>
      <c r="M196" s="193"/>
      <c r="N196" s="194"/>
      <c r="O196" s="194"/>
      <c r="P196" s="194"/>
      <c r="Q196" s="194"/>
      <c r="R196" s="194"/>
      <c r="S196" s="194"/>
      <c r="T196" s="195"/>
      <c r="AT196" s="189" t="s">
        <v>176</v>
      </c>
      <c r="AU196" s="189" t="s">
        <v>84</v>
      </c>
      <c r="AV196" s="12" t="s">
        <v>84</v>
      </c>
      <c r="AW196" s="12" t="s">
        <v>34</v>
      </c>
      <c r="AX196" s="12" t="s">
        <v>73</v>
      </c>
      <c r="AY196" s="189" t="s">
        <v>133</v>
      </c>
    </row>
    <row r="197" s="12" customFormat="1">
      <c r="B197" s="188"/>
      <c r="D197" s="184" t="s">
        <v>176</v>
      </c>
      <c r="E197" s="189" t="s">
        <v>3</v>
      </c>
      <c r="F197" s="190" t="s">
        <v>757</v>
      </c>
      <c r="H197" s="191">
        <v>0.92400000000000004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176</v>
      </c>
      <c r="AU197" s="189" t="s">
        <v>84</v>
      </c>
      <c r="AV197" s="12" t="s">
        <v>84</v>
      </c>
      <c r="AW197" s="12" t="s">
        <v>34</v>
      </c>
      <c r="AX197" s="12" t="s">
        <v>73</v>
      </c>
      <c r="AY197" s="189" t="s">
        <v>133</v>
      </c>
    </row>
    <row r="198" s="13" customFormat="1">
      <c r="B198" s="196"/>
      <c r="D198" s="184" t="s">
        <v>176</v>
      </c>
      <c r="E198" s="197" t="s">
        <v>3</v>
      </c>
      <c r="F198" s="198" t="s">
        <v>195</v>
      </c>
      <c r="H198" s="199">
        <v>5.7290000000000001</v>
      </c>
      <c r="I198" s="200"/>
      <c r="L198" s="196"/>
      <c r="M198" s="201"/>
      <c r="N198" s="202"/>
      <c r="O198" s="202"/>
      <c r="P198" s="202"/>
      <c r="Q198" s="202"/>
      <c r="R198" s="202"/>
      <c r="S198" s="202"/>
      <c r="T198" s="203"/>
      <c r="AT198" s="197" t="s">
        <v>176</v>
      </c>
      <c r="AU198" s="197" t="s">
        <v>84</v>
      </c>
      <c r="AV198" s="13" t="s">
        <v>139</v>
      </c>
      <c r="AW198" s="13" t="s">
        <v>34</v>
      </c>
      <c r="AX198" s="13" t="s">
        <v>81</v>
      </c>
      <c r="AY198" s="197" t="s">
        <v>133</v>
      </c>
    </row>
    <row r="199" s="1" customFormat="1" ht="16.5" customHeight="1">
      <c r="B199" s="170"/>
      <c r="C199" s="171" t="s">
        <v>301</v>
      </c>
      <c r="D199" s="171" t="s">
        <v>136</v>
      </c>
      <c r="E199" s="172" t="s">
        <v>332</v>
      </c>
      <c r="F199" s="173" t="s">
        <v>333</v>
      </c>
      <c r="G199" s="174" t="s">
        <v>211</v>
      </c>
      <c r="H199" s="175">
        <v>17.544</v>
      </c>
      <c r="I199" s="176"/>
      <c r="J199" s="177">
        <f>ROUND(I199*H199,2)</f>
        <v>0</v>
      </c>
      <c r="K199" s="173" t="s">
        <v>171</v>
      </c>
      <c r="L199" s="38"/>
      <c r="M199" s="178" t="s">
        <v>3</v>
      </c>
      <c r="N199" s="179" t="s">
        <v>44</v>
      </c>
      <c r="O199" s="71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AR199" s="182" t="s">
        <v>139</v>
      </c>
      <c r="AT199" s="182" t="s">
        <v>136</v>
      </c>
      <c r="AU199" s="182" t="s">
        <v>84</v>
      </c>
      <c r="AY199" s="19" t="s">
        <v>133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9" t="s">
        <v>81</v>
      </c>
      <c r="BK199" s="183">
        <f>ROUND(I199*H199,2)</f>
        <v>0</v>
      </c>
      <c r="BL199" s="19" t="s">
        <v>139</v>
      </c>
      <c r="BM199" s="182" t="s">
        <v>334</v>
      </c>
    </row>
    <row r="200" s="1" customFormat="1">
      <c r="B200" s="38"/>
      <c r="D200" s="184" t="s">
        <v>141</v>
      </c>
      <c r="F200" s="185" t="s">
        <v>335</v>
      </c>
      <c r="I200" s="115"/>
      <c r="L200" s="38"/>
      <c r="M200" s="186"/>
      <c r="N200" s="71"/>
      <c r="O200" s="71"/>
      <c r="P200" s="71"/>
      <c r="Q200" s="71"/>
      <c r="R200" s="71"/>
      <c r="S200" s="71"/>
      <c r="T200" s="72"/>
      <c r="AT200" s="19" t="s">
        <v>141</v>
      </c>
      <c r="AU200" s="19" t="s">
        <v>84</v>
      </c>
    </row>
    <row r="201" s="1" customFormat="1">
      <c r="B201" s="38"/>
      <c r="D201" s="184" t="s">
        <v>174</v>
      </c>
      <c r="F201" s="187" t="s">
        <v>319</v>
      </c>
      <c r="I201" s="115"/>
      <c r="L201" s="38"/>
      <c r="M201" s="186"/>
      <c r="N201" s="71"/>
      <c r="O201" s="71"/>
      <c r="P201" s="71"/>
      <c r="Q201" s="71"/>
      <c r="R201" s="71"/>
      <c r="S201" s="71"/>
      <c r="T201" s="72"/>
      <c r="AT201" s="19" t="s">
        <v>174</v>
      </c>
      <c r="AU201" s="19" t="s">
        <v>84</v>
      </c>
    </row>
    <row r="202" s="12" customFormat="1">
      <c r="B202" s="188"/>
      <c r="D202" s="184" t="s">
        <v>176</v>
      </c>
      <c r="E202" s="189" t="s">
        <v>3</v>
      </c>
      <c r="F202" s="190" t="s">
        <v>758</v>
      </c>
      <c r="H202" s="191">
        <v>17.544</v>
      </c>
      <c r="I202" s="192"/>
      <c r="L202" s="188"/>
      <c r="M202" s="193"/>
      <c r="N202" s="194"/>
      <c r="O202" s="194"/>
      <c r="P202" s="194"/>
      <c r="Q202" s="194"/>
      <c r="R202" s="194"/>
      <c r="S202" s="194"/>
      <c r="T202" s="195"/>
      <c r="AT202" s="189" t="s">
        <v>176</v>
      </c>
      <c r="AU202" s="189" t="s">
        <v>84</v>
      </c>
      <c r="AV202" s="12" t="s">
        <v>84</v>
      </c>
      <c r="AW202" s="12" t="s">
        <v>34</v>
      </c>
      <c r="AX202" s="12" t="s">
        <v>73</v>
      </c>
      <c r="AY202" s="189" t="s">
        <v>133</v>
      </c>
    </row>
    <row r="203" s="13" customFormat="1">
      <c r="B203" s="196"/>
      <c r="D203" s="184" t="s">
        <v>176</v>
      </c>
      <c r="E203" s="197" t="s">
        <v>3</v>
      </c>
      <c r="F203" s="198" t="s">
        <v>195</v>
      </c>
      <c r="H203" s="199">
        <v>17.544</v>
      </c>
      <c r="I203" s="200"/>
      <c r="L203" s="196"/>
      <c r="M203" s="201"/>
      <c r="N203" s="202"/>
      <c r="O203" s="202"/>
      <c r="P203" s="202"/>
      <c r="Q203" s="202"/>
      <c r="R203" s="202"/>
      <c r="S203" s="202"/>
      <c r="T203" s="203"/>
      <c r="AT203" s="197" t="s">
        <v>176</v>
      </c>
      <c r="AU203" s="197" t="s">
        <v>84</v>
      </c>
      <c r="AV203" s="13" t="s">
        <v>139</v>
      </c>
      <c r="AW203" s="13" t="s">
        <v>34</v>
      </c>
      <c r="AX203" s="13" t="s">
        <v>81</v>
      </c>
      <c r="AY203" s="197" t="s">
        <v>133</v>
      </c>
    </row>
    <row r="204" s="1" customFormat="1" ht="16.5" customHeight="1">
      <c r="B204" s="170"/>
      <c r="C204" s="171" t="s">
        <v>308</v>
      </c>
      <c r="D204" s="171" t="s">
        <v>136</v>
      </c>
      <c r="E204" s="172" t="s">
        <v>338</v>
      </c>
      <c r="F204" s="173" t="s">
        <v>339</v>
      </c>
      <c r="G204" s="174" t="s">
        <v>211</v>
      </c>
      <c r="H204" s="175">
        <v>350.88</v>
      </c>
      <c r="I204" s="176"/>
      <c r="J204" s="177">
        <f>ROUND(I204*H204,2)</f>
        <v>0</v>
      </c>
      <c r="K204" s="173" t="s">
        <v>171</v>
      </c>
      <c r="L204" s="38"/>
      <c r="M204" s="178" t="s">
        <v>3</v>
      </c>
      <c r="N204" s="179" t="s">
        <v>44</v>
      </c>
      <c r="O204" s="71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182" t="s">
        <v>139</v>
      </c>
      <c r="AT204" s="182" t="s">
        <v>136</v>
      </c>
      <c r="AU204" s="182" t="s">
        <v>84</v>
      </c>
      <c r="AY204" s="19" t="s">
        <v>133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9" t="s">
        <v>81</v>
      </c>
      <c r="BK204" s="183">
        <f>ROUND(I204*H204,2)</f>
        <v>0</v>
      </c>
      <c r="BL204" s="19" t="s">
        <v>139</v>
      </c>
      <c r="BM204" s="182" t="s">
        <v>340</v>
      </c>
    </row>
    <row r="205" s="1" customFormat="1">
      <c r="B205" s="38"/>
      <c r="D205" s="184" t="s">
        <v>141</v>
      </c>
      <c r="F205" s="185" t="s">
        <v>341</v>
      </c>
      <c r="I205" s="115"/>
      <c r="L205" s="38"/>
      <c r="M205" s="186"/>
      <c r="N205" s="71"/>
      <c r="O205" s="71"/>
      <c r="P205" s="71"/>
      <c r="Q205" s="71"/>
      <c r="R205" s="71"/>
      <c r="S205" s="71"/>
      <c r="T205" s="72"/>
      <c r="AT205" s="19" t="s">
        <v>141</v>
      </c>
      <c r="AU205" s="19" t="s">
        <v>84</v>
      </c>
    </row>
    <row r="206" s="1" customFormat="1">
      <c r="B206" s="38"/>
      <c r="D206" s="184" t="s">
        <v>174</v>
      </c>
      <c r="F206" s="187" t="s">
        <v>319</v>
      </c>
      <c r="I206" s="115"/>
      <c r="L206" s="38"/>
      <c r="M206" s="186"/>
      <c r="N206" s="71"/>
      <c r="O206" s="71"/>
      <c r="P206" s="71"/>
      <c r="Q206" s="71"/>
      <c r="R206" s="71"/>
      <c r="S206" s="71"/>
      <c r="T206" s="72"/>
      <c r="AT206" s="19" t="s">
        <v>174</v>
      </c>
      <c r="AU206" s="19" t="s">
        <v>84</v>
      </c>
    </row>
    <row r="207" s="12" customFormat="1">
      <c r="B207" s="188"/>
      <c r="D207" s="184" t="s">
        <v>176</v>
      </c>
      <c r="E207" s="189" t="s">
        <v>3</v>
      </c>
      <c r="F207" s="190" t="s">
        <v>759</v>
      </c>
      <c r="H207" s="191">
        <v>350.88</v>
      </c>
      <c r="I207" s="192"/>
      <c r="L207" s="188"/>
      <c r="M207" s="193"/>
      <c r="N207" s="194"/>
      <c r="O207" s="194"/>
      <c r="P207" s="194"/>
      <c r="Q207" s="194"/>
      <c r="R207" s="194"/>
      <c r="S207" s="194"/>
      <c r="T207" s="195"/>
      <c r="AT207" s="189" t="s">
        <v>176</v>
      </c>
      <c r="AU207" s="189" t="s">
        <v>84</v>
      </c>
      <c r="AV207" s="12" t="s">
        <v>84</v>
      </c>
      <c r="AW207" s="12" t="s">
        <v>34</v>
      </c>
      <c r="AX207" s="12" t="s">
        <v>81</v>
      </c>
      <c r="AY207" s="189" t="s">
        <v>133</v>
      </c>
    </row>
    <row r="208" s="1" customFormat="1" ht="16.5" customHeight="1">
      <c r="B208" s="170"/>
      <c r="C208" s="171" t="s">
        <v>314</v>
      </c>
      <c r="D208" s="171" t="s">
        <v>136</v>
      </c>
      <c r="E208" s="172" t="s">
        <v>344</v>
      </c>
      <c r="F208" s="173" t="s">
        <v>345</v>
      </c>
      <c r="G208" s="174" t="s">
        <v>211</v>
      </c>
      <c r="H208" s="175">
        <v>0.35799999999999998</v>
      </c>
      <c r="I208" s="176"/>
      <c r="J208" s="177">
        <f>ROUND(I208*H208,2)</f>
        <v>0</v>
      </c>
      <c r="K208" s="173" t="s">
        <v>171</v>
      </c>
      <c r="L208" s="38"/>
      <c r="M208" s="178" t="s">
        <v>3</v>
      </c>
      <c r="N208" s="179" t="s">
        <v>44</v>
      </c>
      <c r="O208" s="71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182" t="s">
        <v>139</v>
      </c>
      <c r="AT208" s="182" t="s">
        <v>136</v>
      </c>
      <c r="AU208" s="182" t="s">
        <v>84</v>
      </c>
      <c r="AY208" s="19" t="s">
        <v>133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9" t="s">
        <v>81</v>
      </c>
      <c r="BK208" s="183">
        <f>ROUND(I208*H208,2)</f>
        <v>0</v>
      </c>
      <c r="BL208" s="19" t="s">
        <v>139</v>
      </c>
      <c r="BM208" s="182" t="s">
        <v>346</v>
      </c>
    </row>
    <row r="209" s="1" customFormat="1">
      <c r="B209" s="38"/>
      <c r="D209" s="184" t="s">
        <v>141</v>
      </c>
      <c r="F209" s="185" t="s">
        <v>347</v>
      </c>
      <c r="I209" s="115"/>
      <c r="L209" s="38"/>
      <c r="M209" s="186"/>
      <c r="N209" s="71"/>
      <c r="O209" s="71"/>
      <c r="P209" s="71"/>
      <c r="Q209" s="71"/>
      <c r="R209" s="71"/>
      <c r="S209" s="71"/>
      <c r="T209" s="72"/>
      <c r="AT209" s="19" t="s">
        <v>141</v>
      </c>
      <c r="AU209" s="19" t="s">
        <v>84</v>
      </c>
    </row>
    <row r="210" s="1" customFormat="1">
      <c r="B210" s="38"/>
      <c r="D210" s="184" t="s">
        <v>174</v>
      </c>
      <c r="F210" s="187" t="s">
        <v>319</v>
      </c>
      <c r="I210" s="115"/>
      <c r="L210" s="38"/>
      <c r="M210" s="186"/>
      <c r="N210" s="71"/>
      <c r="O210" s="71"/>
      <c r="P210" s="71"/>
      <c r="Q210" s="71"/>
      <c r="R210" s="71"/>
      <c r="S210" s="71"/>
      <c r="T210" s="72"/>
      <c r="AT210" s="19" t="s">
        <v>174</v>
      </c>
      <c r="AU210" s="19" t="s">
        <v>84</v>
      </c>
    </row>
    <row r="211" s="12" customFormat="1">
      <c r="B211" s="188"/>
      <c r="D211" s="184" t="s">
        <v>176</v>
      </c>
      <c r="E211" s="189" t="s">
        <v>3</v>
      </c>
      <c r="F211" s="190" t="s">
        <v>760</v>
      </c>
      <c r="H211" s="191">
        <v>0.35799999999999998</v>
      </c>
      <c r="I211" s="192"/>
      <c r="L211" s="188"/>
      <c r="M211" s="193"/>
      <c r="N211" s="194"/>
      <c r="O211" s="194"/>
      <c r="P211" s="194"/>
      <c r="Q211" s="194"/>
      <c r="R211" s="194"/>
      <c r="S211" s="194"/>
      <c r="T211" s="195"/>
      <c r="AT211" s="189" t="s">
        <v>176</v>
      </c>
      <c r="AU211" s="189" t="s">
        <v>84</v>
      </c>
      <c r="AV211" s="12" t="s">
        <v>84</v>
      </c>
      <c r="AW211" s="12" t="s">
        <v>34</v>
      </c>
      <c r="AX211" s="12" t="s">
        <v>81</v>
      </c>
      <c r="AY211" s="189" t="s">
        <v>133</v>
      </c>
    </row>
    <row r="212" s="1" customFormat="1" ht="16.5" customHeight="1">
      <c r="B212" s="170"/>
      <c r="C212" s="171" t="s">
        <v>325</v>
      </c>
      <c r="D212" s="171" t="s">
        <v>136</v>
      </c>
      <c r="E212" s="172" t="s">
        <v>350</v>
      </c>
      <c r="F212" s="173" t="s">
        <v>351</v>
      </c>
      <c r="G212" s="174" t="s">
        <v>211</v>
      </c>
      <c r="H212" s="175">
        <v>7.1600000000000001</v>
      </c>
      <c r="I212" s="176"/>
      <c r="J212" s="177">
        <f>ROUND(I212*H212,2)</f>
        <v>0</v>
      </c>
      <c r="K212" s="173" t="s">
        <v>171</v>
      </c>
      <c r="L212" s="38"/>
      <c r="M212" s="178" t="s">
        <v>3</v>
      </c>
      <c r="N212" s="179" t="s">
        <v>44</v>
      </c>
      <c r="O212" s="71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AR212" s="182" t="s">
        <v>139</v>
      </c>
      <c r="AT212" s="182" t="s">
        <v>136</v>
      </c>
      <c r="AU212" s="182" t="s">
        <v>84</v>
      </c>
      <c r="AY212" s="19" t="s">
        <v>133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9" t="s">
        <v>81</v>
      </c>
      <c r="BK212" s="183">
        <f>ROUND(I212*H212,2)</f>
        <v>0</v>
      </c>
      <c r="BL212" s="19" t="s">
        <v>139</v>
      </c>
      <c r="BM212" s="182" t="s">
        <v>352</v>
      </c>
    </row>
    <row r="213" s="1" customFormat="1">
      <c r="B213" s="38"/>
      <c r="D213" s="184" t="s">
        <v>141</v>
      </c>
      <c r="F213" s="185" t="s">
        <v>353</v>
      </c>
      <c r="I213" s="115"/>
      <c r="L213" s="38"/>
      <c r="M213" s="186"/>
      <c r="N213" s="71"/>
      <c r="O213" s="71"/>
      <c r="P213" s="71"/>
      <c r="Q213" s="71"/>
      <c r="R213" s="71"/>
      <c r="S213" s="71"/>
      <c r="T213" s="72"/>
      <c r="AT213" s="19" t="s">
        <v>141</v>
      </c>
      <c r="AU213" s="19" t="s">
        <v>84</v>
      </c>
    </row>
    <row r="214" s="1" customFormat="1">
      <c r="B214" s="38"/>
      <c r="D214" s="184" t="s">
        <v>174</v>
      </c>
      <c r="F214" s="187" t="s">
        <v>319</v>
      </c>
      <c r="I214" s="115"/>
      <c r="L214" s="38"/>
      <c r="M214" s="186"/>
      <c r="N214" s="71"/>
      <c r="O214" s="71"/>
      <c r="P214" s="71"/>
      <c r="Q214" s="71"/>
      <c r="R214" s="71"/>
      <c r="S214" s="71"/>
      <c r="T214" s="72"/>
      <c r="AT214" s="19" t="s">
        <v>174</v>
      </c>
      <c r="AU214" s="19" t="s">
        <v>84</v>
      </c>
    </row>
    <row r="215" s="12" customFormat="1">
      <c r="B215" s="188"/>
      <c r="D215" s="184" t="s">
        <v>176</v>
      </c>
      <c r="E215" s="189" t="s">
        <v>3</v>
      </c>
      <c r="F215" s="190" t="s">
        <v>761</v>
      </c>
      <c r="H215" s="191">
        <v>7.1600000000000001</v>
      </c>
      <c r="I215" s="192"/>
      <c r="L215" s="188"/>
      <c r="M215" s="193"/>
      <c r="N215" s="194"/>
      <c r="O215" s="194"/>
      <c r="P215" s="194"/>
      <c r="Q215" s="194"/>
      <c r="R215" s="194"/>
      <c r="S215" s="194"/>
      <c r="T215" s="195"/>
      <c r="AT215" s="189" t="s">
        <v>176</v>
      </c>
      <c r="AU215" s="189" t="s">
        <v>84</v>
      </c>
      <c r="AV215" s="12" t="s">
        <v>84</v>
      </c>
      <c r="AW215" s="12" t="s">
        <v>34</v>
      </c>
      <c r="AX215" s="12" t="s">
        <v>81</v>
      </c>
      <c r="AY215" s="189" t="s">
        <v>133</v>
      </c>
    </row>
    <row r="216" s="1" customFormat="1" ht="16.5" customHeight="1">
      <c r="B216" s="170"/>
      <c r="C216" s="171" t="s">
        <v>331</v>
      </c>
      <c r="D216" s="171" t="s">
        <v>136</v>
      </c>
      <c r="E216" s="172" t="s">
        <v>356</v>
      </c>
      <c r="F216" s="173" t="s">
        <v>357</v>
      </c>
      <c r="G216" s="174" t="s">
        <v>211</v>
      </c>
      <c r="H216" s="175">
        <v>17.902000000000001</v>
      </c>
      <c r="I216" s="176"/>
      <c r="J216" s="177">
        <f>ROUND(I216*H216,2)</f>
        <v>0</v>
      </c>
      <c r="K216" s="173" t="s">
        <v>171</v>
      </c>
      <c r="L216" s="38"/>
      <c r="M216" s="178" t="s">
        <v>3</v>
      </c>
      <c r="N216" s="179" t="s">
        <v>44</v>
      </c>
      <c r="O216" s="71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AR216" s="182" t="s">
        <v>139</v>
      </c>
      <c r="AT216" s="182" t="s">
        <v>136</v>
      </c>
      <c r="AU216" s="182" t="s">
        <v>84</v>
      </c>
      <c r="AY216" s="19" t="s">
        <v>133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9" t="s">
        <v>81</v>
      </c>
      <c r="BK216" s="183">
        <f>ROUND(I216*H216,2)</f>
        <v>0</v>
      </c>
      <c r="BL216" s="19" t="s">
        <v>139</v>
      </c>
      <c r="BM216" s="182" t="s">
        <v>358</v>
      </c>
    </row>
    <row r="217" s="1" customFormat="1">
      <c r="B217" s="38"/>
      <c r="D217" s="184" t="s">
        <v>141</v>
      </c>
      <c r="F217" s="185" t="s">
        <v>357</v>
      </c>
      <c r="I217" s="115"/>
      <c r="L217" s="38"/>
      <c r="M217" s="186"/>
      <c r="N217" s="71"/>
      <c r="O217" s="71"/>
      <c r="P217" s="71"/>
      <c r="Q217" s="71"/>
      <c r="R217" s="71"/>
      <c r="S217" s="71"/>
      <c r="T217" s="72"/>
      <c r="AT217" s="19" t="s">
        <v>141</v>
      </c>
      <c r="AU217" s="19" t="s">
        <v>84</v>
      </c>
    </row>
    <row r="218" s="1" customFormat="1">
      <c r="B218" s="38"/>
      <c r="D218" s="184" t="s">
        <v>174</v>
      </c>
      <c r="F218" s="187" t="s">
        <v>359</v>
      </c>
      <c r="I218" s="115"/>
      <c r="L218" s="38"/>
      <c r="M218" s="186"/>
      <c r="N218" s="71"/>
      <c r="O218" s="71"/>
      <c r="P218" s="71"/>
      <c r="Q218" s="71"/>
      <c r="R218" s="71"/>
      <c r="S218" s="71"/>
      <c r="T218" s="72"/>
      <c r="AT218" s="19" t="s">
        <v>174</v>
      </c>
      <c r="AU218" s="19" t="s">
        <v>84</v>
      </c>
    </row>
    <row r="219" s="12" customFormat="1">
      <c r="B219" s="188"/>
      <c r="D219" s="184" t="s">
        <v>176</v>
      </c>
      <c r="E219" s="189" t="s">
        <v>3</v>
      </c>
      <c r="F219" s="190" t="s">
        <v>762</v>
      </c>
      <c r="H219" s="191">
        <v>17.902000000000001</v>
      </c>
      <c r="I219" s="192"/>
      <c r="L219" s="188"/>
      <c r="M219" s="193"/>
      <c r="N219" s="194"/>
      <c r="O219" s="194"/>
      <c r="P219" s="194"/>
      <c r="Q219" s="194"/>
      <c r="R219" s="194"/>
      <c r="S219" s="194"/>
      <c r="T219" s="195"/>
      <c r="AT219" s="189" t="s">
        <v>176</v>
      </c>
      <c r="AU219" s="189" t="s">
        <v>84</v>
      </c>
      <c r="AV219" s="12" t="s">
        <v>84</v>
      </c>
      <c r="AW219" s="12" t="s">
        <v>34</v>
      </c>
      <c r="AX219" s="12" t="s">
        <v>81</v>
      </c>
      <c r="AY219" s="189" t="s">
        <v>133</v>
      </c>
    </row>
    <row r="220" s="1" customFormat="1" ht="16.5" customHeight="1">
      <c r="B220" s="170"/>
      <c r="C220" s="171" t="s">
        <v>337</v>
      </c>
      <c r="D220" s="171" t="s">
        <v>136</v>
      </c>
      <c r="E220" s="172" t="s">
        <v>362</v>
      </c>
      <c r="F220" s="173" t="s">
        <v>363</v>
      </c>
      <c r="G220" s="174" t="s">
        <v>364</v>
      </c>
      <c r="H220" s="175">
        <v>28.643000000000001</v>
      </c>
      <c r="I220" s="176"/>
      <c r="J220" s="177">
        <f>ROUND(I220*H220,2)</f>
        <v>0</v>
      </c>
      <c r="K220" s="173" t="s">
        <v>171</v>
      </c>
      <c r="L220" s="38"/>
      <c r="M220" s="178" t="s">
        <v>3</v>
      </c>
      <c r="N220" s="179" t="s">
        <v>44</v>
      </c>
      <c r="O220" s="71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AR220" s="182" t="s">
        <v>139</v>
      </c>
      <c r="AT220" s="182" t="s">
        <v>136</v>
      </c>
      <c r="AU220" s="182" t="s">
        <v>84</v>
      </c>
      <c r="AY220" s="19" t="s">
        <v>133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9" t="s">
        <v>81</v>
      </c>
      <c r="BK220" s="183">
        <f>ROUND(I220*H220,2)</f>
        <v>0</v>
      </c>
      <c r="BL220" s="19" t="s">
        <v>139</v>
      </c>
      <c r="BM220" s="182" t="s">
        <v>365</v>
      </c>
    </row>
    <row r="221" s="1" customFormat="1">
      <c r="B221" s="38"/>
      <c r="D221" s="184" t="s">
        <v>141</v>
      </c>
      <c r="F221" s="185" t="s">
        <v>366</v>
      </c>
      <c r="I221" s="115"/>
      <c r="L221" s="38"/>
      <c r="M221" s="186"/>
      <c r="N221" s="71"/>
      <c r="O221" s="71"/>
      <c r="P221" s="71"/>
      <c r="Q221" s="71"/>
      <c r="R221" s="71"/>
      <c r="S221" s="71"/>
      <c r="T221" s="72"/>
      <c r="AT221" s="19" t="s">
        <v>141</v>
      </c>
      <c r="AU221" s="19" t="s">
        <v>84</v>
      </c>
    </row>
    <row r="222" s="1" customFormat="1">
      <c r="B222" s="38"/>
      <c r="D222" s="184" t="s">
        <v>174</v>
      </c>
      <c r="F222" s="187" t="s">
        <v>367</v>
      </c>
      <c r="I222" s="115"/>
      <c r="L222" s="38"/>
      <c r="M222" s="186"/>
      <c r="N222" s="71"/>
      <c r="O222" s="71"/>
      <c r="P222" s="71"/>
      <c r="Q222" s="71"/>
      <c r="R222" s="71"/>
      <c r="S222" s="71"/>
      <c r="T222" s="72"/>
      <c r="AT222" s="19" t="s">
        <v>174</v>
      </c>
      <c r="AU222" s="19" t="s">
        <v>84</v>
      </c>
    </row>
    <row r="223" s="12" customFormat="1">
      <c r="B223" s="188"/>
      <c r="D223" s="184" t="s">
        <v>176</v>
      </c>
      <c r="E223" s="189" t="s">
        <v>3</v>
      </c>
      <c r="F223" s="190" t="s">
        <v>763</v>
      </c>
      <c r="H223" s="191">
        <v>28.643000000000001</v>
      </c>
      <c r="I223" s="192"/>
      <c r="L223" s="188"/>
      <c r="M223" s="193"/>
      <c r="N223" s="194"/>
      <c r="O223" s="194"/>
      <c r="P223" s="194"/>
      <c r="Q223" s="194"/>
      <c r="R223" s="194"/>
      <c r="S223" s="194"/>
      <c r="T223" s="195"/>
      <c r="AT223" s="189" t="s">
        <v>176</v>
      </c>
      <c r="AU223" s="189" t="s">
        <v>84</v>
      </c>
      <c r="AV223" s="12" t="s">
        <v>84</v>
      </c>
      <c r="AW223" s="12" t="s">
        <v>34</v>
      </c>
      <c r="AX223" s="12" t="s">
        <v>81</v>
      </c>
      <c r="AY223" s="189" t="s">
        <v>133</v>
      </c>
    </row>
    <row r="224" s="1" customFormat="1" ht="16.5" customHeight="1">
      <c r="B224" s="170"/>
      <c r="C224" s="171" t="s">
        <v>343</v>
      </c>
      <c r="D224" s="171" t="s">
        <v>136</v>
      </c>
      <c r="E224" s="172" t="s">
        <v>370</v>
      </c>
      <c r="F224" s="173" t="s">
        <v>371</v>
      </c>
      <c r="G224" s="174" t="s">
        <v>211</v>
      </c>
      <c r="H224" s="175">
        <v>4.8049999999999997</v>
      </c>
      <c r="I224" s="176"/>
      <c r="J224" s="177">
        <f>ROUND(I224*H224,2)</f>
        <v>0</v>
      </c>
      <c r="K224" s="173" t="s">
        <v>171</v>
      </c>
      <c r="L224" s="38"/>
      <c r="M224" s="178" t="s">
        <v>3</v>
      </c>
      <c r="N224" s="179" t="s">
        <v>44</v>
      </c>
      <c r="O224" s="71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182" t="s">
        <v>139</v>
      </c>
      <c r="AT224" s="182" t="s">
        <v>136</v>
      </c>
      <c r="AU224" s="182" t="s">
        <v>84</v>
      </c>
      <c r="AY224" s="19" t="s">
        <v>133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9" t="s">
        <v>81</v>
      </c>
      <c r="BK224" s="183">
        <f>ROUND(I224*H224,2)</f>
        <v>0</v>
      </c>
      <c r="BL224" s="19" t="s">
        <v>139</v>
      </c>
      <c r="BM224" s="182" t="s">
        <v>372</v>
      </c>
    </row>
    <row r="225" s="1" customFormat="1">
      <c r="B225" s="38"/>
      <c r="D225" s="184" t="s">
        <v>141</v>
      </c>
      <c r="F225" s="185" t="s">
        <v>373</v>
      </c>
      <c r="I225" s="115"/>
      <c r="L225" s="38"/>
      <c r="M225" s="186"/>
      <c r="N225" s="71"/>
      <c r="O225" s="71"/>
      <c r="P225" s="71"/>
      <c r="Q225" s="71"/>
      <c r="R225" s="71"/>
      <c r="S225" s="71"/>
      <c r="T225" s="72"/>
      <c r="AT225" s="19" t="s">
        <v>141</v>
      </c>
      <c r="AU225" s="19" t="s">
        <v>84</v>
      </c>
    </row>
    <row r="226" s="1" customFormat="1">
      <c r="B226" s="38"/>
      <c r="D226" s="184" t="s">
        <v>174</v>
      </c>
      <c r="F226" s="187" t="s">
        <v>374</v>
      </c>
      <c r="I226" s="115"/>
      <c r="L226" s="38"/>
      <c r="M226" s="186"/>
      <c r="N226" s="71"/>
      <c r="O226" s="71"/>
      <c r="P226" s="71"/>
      <c r="Q226" s="71"/>
      <c r="R226" s="71"/>
      <c r="S226" s="71"/>
      <c r="T226" s="72"/>
      <c r="AT226" s="19" t="s">
        <v>174</v>
      </c>
      <c r="AU226" s="19" t="s">
        <v>84</v>
      </c>
    </row>
    <row r="227" s="12" customFormat="1">
      <c r="B227" s="188"/>
      <c r="D227" s="184" t="s">
        <v>176</v>
      </c>
      <c r="E227" s="189" t="s">
        <v>3</v>
      </c>
      <c r="F227" s="190" t="s">
        <v>764</v>
      </c>
      <c r="H227" s="191">
        <v>0.5</v>
      </c>
      <c r="I227" s="192"/>
      <c r="L227" s="188"/>
      <c r="M227" s="193"/>
      <c r="N227" s="194"/>
      <c r="O227" s="194"/>
      <c r="P227" s="194"/>
      <c r="Q227" s="194"/>
      <c r="R227" s="194"/>
      <c r="S227" s="194"/>
      <c r="T227" s="195"/>
      <c r="AT227" s="189" t="s">
        <v>176</v>
      </c>
      <c r="AU227" s="189" t="s">
        <v>84</v>
      </c>
      <c r="AV227" s="12" t="s">
        <v>84</v>
      </c>
      <c r="AW227" s="12" t="s">
        <v>34</v>
      </c>
      <c r="AX227" s="12" t="s">
        <v>73</v>
      </c>
      <c r="AY227" s="189" t="s">
        <v>133</v>
      </c>
    </row>
    <row r="228" s="12" customFormat="1">
      <c r="B228" s="188"/>
      <c r="D228" s="184" t="s">
        <v>176</v>
      </c>
      <c r="E228" s="189" t="s">
        <v>3</v>
      </c>
      <c r="F228" s="190" t="s">
        <v>765</v>
      </c>
      <c r="H228" s="191">
        <v>4.8070000000000004</v>
      </c>
      <c r="I228" s="192"/>
      <c r="L228" s="188"/>
      <c r="M228" s="193"/>
      <c r="N228" s="194"/>
      <c r="O228" s="194"/>
      <c r="P228" s="194"/>
      <c r="Q228" s="194"/>
      <c r="R228" s="194"/>
      <c r="S228" s="194"/>
      <c r="T228" s="195"/>
      <c r="AT228" s="189" t="s">
        <v>176</v>
      </c>
      <c r="AU228" s="189" t="s">
        <v>84</v>
      </c>
      <c r="AV228" s="12" t="s">
        <v>84</v>
      </c>
      <c r="AW228" s="12" t="s">
        <v>34</v>
      </c>
      <c r="AX228" s="12" t="s">
        <v>73</v>
      </c>
      <c r="AY228" s="189" t="s">
        <v>133</v>
      </c>
    </row>
    <row r="229" s="15" customFormat="1">
      <c r="B229" s="211"/>
      <c r="D229" s="184" t="s">
        <v>176</v>
      </c>
      <c r="E229" s="212" t="s">
        <v>3</v>
      </c>
      <c r="F229" s="213" t="s">
        <v>242</v>
      </c>
      <c r="H229" s="214">
        <v>5.3070000000000004</v>
      </c>
      <c r="I229" s="215"/>
      <c r="L229" s="211"/>
      <c r="M229" s="216"/>
      <c r="N229" s="217"/>
      <c r="O229" s="217"/>
      <c r="P229" s="217"/>
      <c r="Q229" s="217"/>
      <c r="R229" s="217"/>
      <c r="S229" s="217"/>
      <c r="T229" s="218"/>
      <c r="AT229" s="212" t="s">
        <v>176</v>
      </c>
      <c r="AU229" s="212" t="s">
        <v>84</v>
      </c>
      <c r="AV229" s="15" t="s">
        <v>147</v>
      </c>
      <c r="AW229" s="15" t="s">
        <v>34</v>
      </c>
      <c r="AX229" s="15" t="s">
        <v>73</v>
      </c>
      <c r="AY229" s="212" t="s">
        <v>133</v>
      </c>
    </row>
    <row r="230" s="14" customFormat="1">
      <c r="B230" s="204"/>
      <c r="D230" s="184" t="s">
        <v>176</v>
      </c>
      <c r="E230" s="205" t="s">
        <v>3</v>
      </c>
      <c r="F230" s="206" t="s">
        <v>379</v>
      </c>
      <c r="H230" s="205" t="s">
        <v>3</v>
      </c>
      <c r="I230" s="207"/>
      <c r="L230" s="204"/>
      <c r="M230" s="208"/>
      <c r="N230" s="209"/>
      <c r="O230" s="209"/>
      <c r="P230" s="209"/>
      <c r="Q230" s="209"/>
      <c r="R230" s="209"/>
      <c r="S230" s="209"/>
      <c r="T230" s="210"/>
      <c r="AT230" s="205" t="s">
        <v>176</v>
      </c>
      <c r="AU230" s="205" t="s">
        <v>84</v>
      </c>
      <c r="AV230" s="14" t="s">
        <v>81</v>
      </c>
      <c r="AW230" s="14" t="s">
        <v>34</v>
      </c>
      <c r="AX230" s="14" t="s">
        <v>73</v>
      </c>
      <c r="AY230" s="205" t="s">
        <v>133</v>
      </c>
    </row>
    <row r="231" s="12" customFormat="1">
      <c r="B231" s="188"/>
      <c r="D231" s="184" t="s">
        <v>176</v>
      </c>
      <c r="E231" s="189" t="s">
        <v>3</v>
      </c>
      <c r="F231" s="190" t="s">
        <v>766</v>
      </c>
      <c r="H231" s="191">
        <v>-0.031</v>
      </c>
      <c r="I231" s="192"/>
      <c r="L231" s="188"/>
      <c r="M231" s="193"/>
      <c r="N231" s="194"/>
      <c r="O231" s="194"/>
      <c r="P231" s="194"/>
      <c r="Q231" s="194"/>
      <c r="R231" s="194"/>
      <c r="S231" s="194"/>
      <c r="T231" s="195"/>
      <c r="AT231" s="189" t="s">
        <v>176</v>
      </c>
      <c r="AU231" s="189" t="s">
        <v>84</v>
      </c>
      <c r="AV231" s="12" t="s">
        <v>84</v>
      </c>
      <c r="AW231" s="12" t="s">
        <v>34</v>
      </c>
      <c r="AX231" s="12" t="s">
        <v>73</v>
      </c>
      <c r="AY231" s="189" t="s">
        <v>133</v>
      </c>
    </row>
    <row r="232" s="12" customFormat="1">
      <c r="B232" s="188"/>
      <c r="D232" s="184" t="s">
        <v>176</v>
      </c>
      <c r="E232" s="189" t="s">
        <v>3</v>
      </c>
      <c r="F232" s="190" t="s">
        <v>767</v>
      </c>
      <c r="H232" s="191">
        <v>-0.47099999999999997</v>
      </c>
      <c r="I232" s="192"/>
      <c r="L232" s="188"/>
      <c r="M232" s="193"/>
      <c r="N232" s="194"/>
      <c r="O232" s="194"/>
      <c r="P232" s="194"/>
      <c r="Q232" s="194"/>
      <c r="R232" s="194"/>
      <c r="S232" s="194"/>
      <c r="T232" s="195"/>
      <c r="AT232" s="189" t="s">
        <v>176</v>
      </c>
      <c r="AU232" s="189" t="s">
        <v>84</v>
      </c>
      <c r="AV232" s="12" t="s">
        <v>84</v>
      </c>
      <c r="AW232" s="12" t="s">
        <v>34</v>
      </c>
      <c r="AX232" s="12" t="s">
        <v>73</v>
      </c>
      <c r="AY232" s="189" t="s">
        <v>133</v>
      </c>
    </row>
    <row r="233" s="13" customFormat="1">
      <c r="B233" s="196"/>
      <c r="D233" s="184" t="s">
        <v>176</v>
      </c>
      <c r="E233" s="197" t="s">
        <v>3</v>
      </c>
      <c r="F233" s="198" t="s">
        <v>195</v>
      </c>
      <c r="H233" s="199">
        <v>4.8049999999999997</v>
      </c>
      <c r="I233" s="200"/>
      <c r="L233" s="196"/>
      <c r="M233" s="201"/>
      <c r="N233" s="202"/>
      <c r="O233" s="202"/>
      <c r="P233" s="202"/>
      <c r="Q233" s="202"/>
      <c r="R233" s="202"/>
      <c r="S233" s="202"/>
      <c r="T233" s="203"/>
      <c r="AT233" s="197" t="s">
        <v>176</v>
      </c>
      <c r="AU233" s="197" t="s">
        <v>84</v>
      </c>
      <c r="AV233" s="13" t="s">
        <v>139</v>
      </c>
      <c r="AW233" s="13" t="s">
        <v>4</v>
      </c>
      <c r="AX233" s="13" t="s">
        <v>81</v>
      </c>
      <c r="AY233" s="197" t="s">
        <v>133</v>
      </c>
    </row>
    <row r="234" s="1" customFormat="1" ht="16.5" customHeight="1">
      <c r="B234" s="170"/>
      <c r="C234" s="219" t="s">
        <v>349</v>
      </c>
      <c r="D234" s="219" t="s">
        <v>383</v>
      </c>
      <c r="E234" s="220" t="s">
        <v>384</v>
      </c>
      <c r="F234" s="221" t="s">
        <v>385</v>
      </c>
      <c r="G234" s="222" t="s">
        <v>364</v>
      </c>
      <c r="H234" s="223">
        <v>8.9849999999999994</v>
      </c>
      <c r="I234" s="224"/>
      <c r="J234" s="225">
        <f>ROUND(I234*H234,2)</f>
        <v>0</v>
      </c>
      <c r="K234" s="221" t="s">
        <v>3</v>
      </c>
      <c r="L234" s="226"/>
      <c r="M234" s="227" t="s">
        <v>3</v>
      </c>
      <c r="N234" s="228" t="s">
        <v>44</v>
      </c>
      <c r="O234" s="71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AR234" s="182" t="s">
        <v>178</v>
      </c>
      <c r="AT234" s="182" t="s">
        <v>383</v>
      </c>
      <c r="AU234" s="182" t="s">
        <v>84</v>
      </c>
      <c r="AY234" s="19" t="s">
        <v>133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9" t="s">
        <v>81</v>
      </c>
      <c r="BK234" s="183">
        <f>ROUND(I234*H234,2)</f>
        <v>0</v>
      </c>
      <c r="BL234" s="19" t="s">
        <v>139</v>
      </c>
      <c r="BM234" s="182" t="s">
        <v>386</v>
      </c>
    </row>
    <row r="235" s="12" customFormat="1">
      <c r="B235" s="188"/>
      <c r="D235" s="184" t="s">
        <v>176</v>
      </c>
      <c r="E235" s="189" t="s">
        <v>3</v>
      </c>
      <c r="F235" s="190" t="s">
        <v>768</v>
      </c>
      <c r="H235" s="191">
        <v>8.9849999999999994</v>
      </c>
      <c r="I235" s="192"/>
      <c r="L235" s="188"/>
      <c r="M235" s="193"/>
      <c r="N235" s="194"/>
      <c r="O235" s="194"/>
      <c r="P235" s="194"/>
      <c r="Q235" s="194"/>
      <c r="R235" s="194"/>
      <c r="S235" s="194"/>
      <c r="T235" s="195"/>
      <c r="AT235" s="189" t="s">
        <v>176</v>
      </c>
      <c r="AU235" s="189" t="s">
        <v>84</v>
      </c>
      <c r="AV235" s="12" t="s">
        <v>84</v>
      </c>
      <c r="AW235" s="12" t="s">
        <v>34</v>
      </c>
      <c r="AX235" s="12" t="s">
        <v>81</v>
      </c>
      <c r="AY235" s="189" t="s">
        <v>133</v>
      </c>
    </row>
    <row r="236" s="1" customFormat="1" ht="16.5" customHeight="1">
      <c r="B236" s="170"/>
      <c r="C236" s="171" t="s">
        <v>355</v>
      </c>
      <c r="D236" s="171" t="s">
        <v>136</v>
      </c>
      <c r="E236" s="172" t="s">
        <v>389</v>
      </c>
      <c r="F236" s="173" t="s">
        <v>390</v>
      </c>
      <c r="G236" s="174" t="s">
        <v>279</v>
      </c>
      <c r="H236" s="175">
        <v>8.7400000000000002</v>
      </c>
      <c r="I236" s="176"/>
      <c r="J236" s="177">
        <f>ROUND(I236*H236,2)</f>
        <v>0</v>
      </c>
      <c r="K236" s="173" t="s">
        <v>171</v>
      </c>
      <c r="L236" s="38"/>
      <c r="M236" s="178" t="s">
        <v>3</v>
      </c>
      <c r="N236" s="179" t="s">
        <v>44</v>
      </c>
      <c r="O236" s="71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AR236" s="182" t="s">
        <v>139</v>
      </c>
      <c r="AT236" s="182" t="s">
        <v>136</v>
      </c>
      <c r="AU236" s="182" t="s">
        <v>84</v>
      </c>
      <c r="AY236" s="19" t="s">
        <v>133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9" t="s">
        <v>81</v>
      </c>
      <c r="BK236" s="183">
        <f>ROUND(I236*H236,2)</f>
        <v>0</v>
      </c>
      <c r="BL236" s="19" t="s">
        <v>139</v>
      </c>
      <c r="BM236" s="182" t="s">
        <v>391</v>
      </c>
    </row>
    <row r="237" s="1" customFormat="1">
      <c r="B237" s="38"/>
      <c r="D237" s="184" t="s">
        <v>141</v>
      </c>
      <c r="F237" s="185" t="s">
        <v>392</v>
      </c>
      <c r="I237" s="115"/>
      <c r="L237" s="38"/>
      <c r="M237" s="186"/>
      <c r="N237" s="71"/>
      <c r="O237" s="71"/>
      <c r="P237" s="71"/>
      <c r="Q237" s="71"/>
      <c r="R237" s="71"/>
      <c r="S237" s="71"/>
      <c r="T237" s="72"/>
      <c r="AT237" s="19" t="s">
        <v>141</v>
      </c>
      <c r="AU237" s="19" t="s">
        <v>84</v>
      </c>
    </row>
    <row r="238" s="1" customFormat="1">
      <c r="B238" s="38"/>
      <c r="D238" s="184" t="s">
        <v>174</v>
      </c>
      <c r="F238" s="187" t="s">
        <v>393</v>
      </c>
      <c r="I238" s="115"/>
      <c r="L238" s="38"/>
      <c r="M238" s="186"/>
      <c r="N238" s="71"/>
      <c r="O238" s="71"/>
      <c r="P238" s="71"/>
      <c r="Q238" s="71"/>
      <c r="R238" s="71"/>
      <c r="S238" s="71"/>
      <c r="T238" s="72"/>
      <c r="AT238" s="19" t="s">
        <v>174</v>
      </c>
      <c r="AU238" s="19" t="s">
        <v>84</v>
      </c>
    </row>
    <row r="239" s="12" customFormat="1">
      <c r="B239" s="188"/>
      <c r="D239" s="184" t="s">
        <v>176</v>
      </c>
      <c r="E239" s="189" t="s">
        <v>3</v>
      </c>
      <c r="F239" s="190" t="s">
        <v>769</v>
      </c>
      <c r="H239" s="191">
        <v>8.7400000000000002</v>
      </c>
      <c r="I239" s="192"/>
      <c r="L239" s="188"/>
      <c r="M239" s="193"/>
      <c r="N239" s="194"/>
      <c r="O239" s="194"/>
      <c r="P239" s="194"/>
      <c r="Q239" s="194"/>
      <c r="R239" s="194"/>
      <c r="S239" s="194"/>
      <c r="T239" s="195"/>
      <c r="AT239" s="189" t="s">
        <v>176</v>
      </c>
      <c r="AU239" s="189" t="s">
        <v>84</v>
      </c>
      <c r="AV239" s="12" t="s">
        <v>84</v>
      </c>
      <c r="AW239" s="12" t="s">
        <v>34</v>
      </c>
      <c r="AX239" s="12" t="s">
        <v>81</v>
      </c>
      <c r="AY239" s="189" t="s">
        <v>133</v>
      </c>
    </row>
    <row r="240" s="1" customFormat="1" ht="16.5" customHeight="1">
      <c r="B240" s="170"/>
      <c r="C240" s="171" t="s">
        <v>361</v>
      </c>
      <c r="D240" s="171" t="s">
        <v>136</v>
      </c>
      <c r="E240" s="172" t="s">
        <v>396</v>
      </c>
      <c r="F240" s="173" t="s">
        <v>397</v>
      </c>
      <c r="G240" s="174" t="s">
        <v>279</v>
      </c>
      <c r="H240" s="175">
        <v>8.7400000000000002</v>
      </c>
      <c r="I240" s="176"/>
      <c r="J240" s="177">
        <f>ROUND(I240*H240,2)</f>
        <v>0</v>
      </c>
      <c r="K240" s="173" t="s">
        <v>3</v>
      </c>
      <c r="L240" s="38"/>
      <c r="M240" s="178" t="s">
        <v>3</v>
      </c>
      <c r="N240" s="179" t="s">
        <v>44</v>
      </c>
      <c r="O240" s="71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182" t="s">
        <v>139</v>
      </c>
      <c r="AT240" s="182" t="s">
        <v>136</v>
      </c>
      <c r="AU240" s="182" t="s">
        <v>84</v>
      </c>
      <c r="AY240" s="19" t="s">
        <v>133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9" t="s">
        <v>81</v>
      </c>
      <c r="BK240" s="183">
        <f>ROUND(I240*H240,2)</f>
        <v>0</v>
      </c>
      <c r="BL240" s="19" t="s">
        <v>139</v>
      </c>
      <c r="BM240" s="182" t="s">
        <v>398</v>
      </c>
    </row>
    <row r="241" s="1" customFormat="1">
      <c r="B241" s="38"/>
      <c r="D241" s="184" t="s">
        <v>141</v>
      </c>
      <c r="F241" s="185" t="s">
        <v>397</v>
      </c>
      <c r="I241" s="115"/>
      <c r="L241" s="38"/>
      <c r="M241" s="186"/>
      <c r="N241" s="71"/>
      <c r="O241" s="71"/>
      <c r="P241" s="71"/>
      <c r="Q241" s="71"/>
      <c r="R241" s="71"/>
      <c r="S241" s="71"/>
      <c r="T241" s="72"/>
      <c r="AT241" s="19" t="s">
        <v>141</v>
      </c>
      <c r="AU241" s="19" t="s">
        <v>84</v>
      </c>
    </row>
    <row r="242" s="11" customFormat="1" ht="22.8" customHeight="1">
      <c r="B242" s="157"/>
      <c r="D242" s="158" t="s">
        <v>72</v>
      </c>
      <c r="E242" s="168" t="s">
        <v>139</v>
      </c>
      <c r="F242" s="168" t="s">
        <v>399</v>
      </c>
      <c r="I242" s="160"/>
      <c r="J242" s="169">
        <f>BK242</f>
        <v>0</v>
      </c>
      <c r="L242" s="157"/>
      <c r="M242" s="162"/>
      <c r="N242" s="163"/>
      <c r="O242" s="163"/>
      <c r="P242" s="164">
        <f>SUM(P243:P248)</f>
        <v>0</v>
      </c>
      <c r="Q242" s="163"/>
      <c r="R242" s="164">
        <f>SUM(R243:R248)</f>
        <v>0</v>
      </c>
      <c r="S242" s="163"/>
      <c r="T242" s="165">
        <f>SUM(T243:T248)</f>
        <v>0</v>
      </c>
      <c r="AR242" s="158" t="s">
        <v>81</v>
      </c>
      <c r="AT242" s="166" t="s">
        <v>72</v>
      </c>
      <c r="AU242" s="166" t="s">
        <v>81</v>
      </c>
      <c r="AY242" s="158" t="s">
        <v>133</v>
      </c>
      <c r="BK242" s="167">
        <f>SUM(BK243:BK248)</f>
        <v>0</v>
      </c>
    </row>
    <row r="243" s="1" customFormat="1" ht="16.5" customHeight="1">
      <c r="B243" s="170"/>
      <c r="C243" s="171" t="s">
        <v>369</v>
      </c>
      <c r="D243" s="171" t="s">
        <v>136</v>
      </c>
      <c r="E243" s="172" t="s">
        <v>401</v>
      </c>
      <c r="F243" s="173" t="s">
        <v>402</v>
      </c>
      <c r="G243" s="174" t="s">
        <v>211</v>
      </c>
      <c r="H243" s="175">
        <v>0.92400000000000004</v>
      </c>
      <c r="I243" s="176"/>
      <c r="J243" s="177">
        <f>ROUND(I243*H243,2)</f>
        <v>0</v>
      </c>
      <c r="K243" s="173" t="s">
        <v>171</v>
      </c>
      <c r="L243" s="38"/>
      <c r="M243" s="178" t="s">
        <v>3</v>
      </c>
      <c r="N243" s="179" t="s">
        <v>44</v>
      </c>
      <c r="O243" s="71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AR243" s="182" t="s">
        <v>139</v>
      </c>
      <c r="AT243" s="182" t="s">
        <v>136</v>
      </c>
      <c r="AU243" s="182" t="s">
        <v>84</v>
      </c>
      <c r="AY243" s="19" t="s">
        <v>133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9" t="s">
        <v>81</v>
      </c>
      <c r="BK243" s="183">
        <f>ROUND(I243*H243,2)</f>
        <v>0</v>
      </c>
      <c r="BL243" s="19" t="s">
        <v>139</v>
      </c>
      <c r="BM243" s="182" t="s">
        <v>403</v>
      </c>
    </row>
    <row r="244" s="1" customFormat="1">
      <c r="B244" s="38"/>
      <c r="D244" s="184" t="s">
        <v>141</v>
      </c>
      <c r="F244" s="185" t="s">
        <v>404</v>
      </c>
      <c r="I244" s="115"/>
      <c r="L244" s="38"/>
      <c r="M244" s="186"/>
      <c r="N244" s="71"/>
      <c r="O244" s="71"/>
      <c r="P244" s="71"/>
      <c r="Q244" s="71"/>
      <c r="R244" s="71"/>
      <c r="S244" s="71"/>
      <c r="T244" s="72"/>
      <c r="AT244" s="19" t="s">
        <v>141</v>
      </c>
      <c r="AU244" s="19" t="s">
        <v>84</v>
      </c>
    </row>
    <row r="245" s="1" customFormat="1">
      <c r="B245" s="38"/>
      <c r="D245" s="184" t="s">
        <v>174</v>
      </c>
      <c r="F245" s="187" t="s">
        <v>405</v>
      </c>
      <c r="I245" s="115"/>
      <c r="L245" s="38"/>
      <c r="M245" s="186"/>
      <c r="N245" s="71"/>
      <c r="O245" s="71"/>
      <c r="P245" s="71"/>
      <c r="Q245" s="71"/>
      <c r="R245" s="71"/>
      <c r="S245" s="71"/>
      <c r="T245" s="72"/>
      <c r="AT245" s="19" t="s">
        <v>174</v>
      </c>
      <c r="AU245" s="19" t="s">
        <v>84</v>
      </c>
    </row>
    <row r="246" s="12" customFormat="1">
      <c r="B246" s="188"/>
      <c r="D246" s="184" t="s">
        <v>176</v>
      </c>
      <c r="E246" s="189" t="s">
        <v>3</v>
      </c>
      <c r="F246" s="190" t="s">
        <v>770</v>
      </c>
      <c r="H246" s="191">
        <v>0.050000000000000003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176</v>
      </c>
      <c r="AU246" s="189" t="s">
        <v>84</v>
      </c>
      <c r="AV246" s="12" t="s">
        <v>84</v>
      </c>
      <c r="AW246" s="12" t="s">
        <v>34</v>
      </c>
      <c r="AX246" s="12" t="s">
        <v>73</v>
      </c>
      <c r="AY246" s="189" t="s">
        <v>133</v>
      </c>
    </row>
    <row r="247" s="12" customFormat="1">
      <c r="B247" s="188"/>
      <c r="D247" s="184" t="s">
        <v>176</v>
      </c>
      <c r="E247" s="189" t="s">
        <v>3</v>
      </c>
      <c r="F247" s="190" t="s">
        <v>771</v>
      </c>
      <c r="H247" s="191">
        <v>0.874</v>
      </c>
      <c r="I247" s="192"/>
      <c r="L247" s="188"/>
      <c r="M247" s="193"/>
      <c r="N247" s="194"/>
      <c r="O247" s="194"/>
      <c r="P247" s="194"/>
      <c r="Q247" s="194"/>
      <c r="R247" s="194"/>
      <c r="S247" s="194"/>
      <c r="T247" s="195"/>
      <c r="AT247" s="189" t="s">
        <v>176</v>
      </c>
      <c r="AU247" s="189" t="s">
        <v>84</v>
      </c>
      <c r="AV247" s="12" t="s">
        <v>84</v>
      </c>
      <c r="AW247" s="12" t="s">
        <v>34</v>
      </c>
      <c r="AX247" s="12" t="s">
        <v>73</v>
      </c>
      <c r="AY247" s="189" t="s">
        <v>133</v>
      </c>
    </row>
    <row r="248" s="13" customFormat="1">
      <c r="B248" s="196"/>
      <c r="D248" s="184" t="s">
        <v>176</v>
      </c>
      <c r="E248" s="197" t="s">
        <v>3</v>
      </c>
      <c r="F248" s="198" t="s">
        <v>195</v>
      </c>
      <c r="H248" s="199">
        <v>0.92400000000000004</v>
      </c>
      <c r="I248" s="200"/>
      <c r="L248" s="196"/>
      <c r="M248" s="201"/>
      <c r="N248" s="202"/>
      <c r="O248" s="202"/>
      <c r="P248" s="202"/>
      <c r="Q248" s="202"/>
      <c r="R248" s="202"/>
      <c r="S248" s="202"/>
      <c r="T248" s="203"/>
      <c r="AT248" s="197" t="s">
        <v>176</v>
      </c>
      <c r="AU248" s="197" t="s">
        <v>84</v>
      </c>
      <c r="AV248" s="13" t="s">
        <v>139</v>
      </c>
      <c r="AW248" s="13" t="s">
        <v>34</v>
      </c>
      <c r="AX248" s="13" t="s">
        <v>81</v>
      </c>
      <c r="AY248" s="197" t="s">
        <v>133</v>
      </c>
    </row>
    <row r="249" s="11" customFormat="1" ht="22.8" customHeight="1">
      <c r="B249" s="157"/>
      <c r="D249" s="158" t="s">
        <v>72</v>
      </c>
      <c r="E249" s="168" t="s">
        <v>178</v>
      </c>
      <c r="F249" s="168" t="s">
        <v>433</v>
      </c>
      <c r="I249" s="160"/>
      <c r="J249" s="169">
        <f>BK249</f>
        <v>0</v>
      </c>
      <c r="L249" s="157"/>
      <c r="M249" s="162"/>
      <c r="N249" s="163"/>
      <c r="O249" s="163"/>
      <c r="P249" s="164">
        <f>P250+P251+P275+P286+P293</f>
        <v>0</v>
      </c>
      <c r="Q249" s="163"/>
      <c r="R249" s="164">
        <f>R250+R251+R275+R286+R293</f>
        <v>1.238281</v>
      </c>
      <c r="S249" s="163"/>
      <c r="T249" s="165">
        <f>T250+T251+T275+T286+T293</f>
        <v>0</v>
      </c>
      <c r="AR249" s="158" t="s">
        <v>81</v>
      </c>
      <c r="AT249" s="166" t="s">
        <v>72</v>
      </c>
      <c r="AU249" s="166" t="s">
        <v>81</v>
      </c>
      <c r="AY249" s="158" t="s">
        <v>133</v>
      </c>
      <c r="BK249" s="167">
        <f>BK250+BK251+BK275+BK286+BK293</f>
        <v>0</v>
      </c>
    </row>
    <row r="250" s="1" customFormat="1" ht="16.5" customHeight="1">
      <c r="B250" s="170"/>
      <c r="C250" s="171" t="s">
        <v>382</v>
      </c>
      <c r="D250" s="171" t="s">
        <v>136</v>
      </c>
      <c r="E250" s="172" t="s">
        <v>435</v>
      </c>
      <c r="F250" s="173" t="s">
        <v>436</v>
      </c>
      <c r="G250" s="174" t="s">
        <v>3</v>
      </c>
      <c r="H250" s="175">
        <v>0</v>
      </c>
      <c r="I250" s="176"/>
      <c r="J250" s="177">
        <f>ROUND(I250*H250,2)</f>
        <v>0</v>
      </c>
      <c r="K250" s="173" t="s">
        <v>3</v>
      </c>
      <c r="L250" s="38"/>
      <c r="M250" s="178" t="s">
        <v>3</v>
      </c>
      <c r="N250" s="179" t="s">
        <v>44</v>
      </c>
      <c r="O250" s="71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AR250" s="182" t="s">
        <v>139</v>
      </c>
      <c r="AT250" s="182" t="s">
        <v>136</v>
      </c>
      <c r="AU250" s="182" t="s">
        <v>84</v>
      </c>
      <c r="AY250" s="19" t="s">
        <v>133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9" t="s">
        <v>81</v>
      </c>
      <c r="BK250" s="183">
        <f>ROUND(I250*H250,2)</f>
        <v>0</v>
      </c>
      <c r="BL250" s="19" t="s">
        <v>139</v>
      </c>
      <c r="BM250" s="182" t="s">
        <v>437</v>
      </c>
    </row>
    <row r="251" s="11" customFormat="1" ht="20.88" customHeight="1">
      <c r="B251" s="157"/>
      <c r="D251" s="158" t="s">
        <v>72</v>
      </c>
      <c r="E251" s="168" t="s">
        <v>438</v>
      </c>
      <c r="F251" s="168" t="s">
        <v>439</v>
      </c>
      <c r="I251" s="160"/>
      <c r="J251" s="169">
        <f>BK251</f>
        <v>0</v>
      </c>
      <c r="L251" s="157"/>
      <c r="M251" s="162"/>
      <c r="N251" s="163"/>
      <c r="O251" s="163"/>
      <c r="P251" s="164">
        <f>SUM(P252:P274)</f>
        <v>0</v>
      </c>
      <c r="Q251" s="163"/>
      <c r="R251" s="164">
        <f>SUM(R252:R274)</f>
        <v>0.43478099999999997</v>
      </c>
      <c r="S251" s="163"/>
      <c r="T251" s="165">
        <f>SUM(T252:T274)</f>
        <v>0</v>
      </c>
      <c r="AR251" s="158" t="s">
        <v>81</v>
      </c>
      <c r="AT251" s="166" t="s">
        <v>72</v>
      </c>
      <c r="AU251" s="166" t="s">
        <v>84</v>
      </c>
      <c r="AY251" s="158" t="s">
        <v>133</v>
      </c>
      <c r="BK251" s="167">
        <f>SUM(BK252:BK274)</f>
        <v>0</v>
      </c>
    </row>
    <row r="252" s="1" customFormat="1" ht="16.5" customHeight="1">
      <c r="B252" s="170"/>
      <c r="C252" s="171" t="s">
        <v>388</v>
      </c>
      <c r="D252" s="171" t="s">
        <v>136</v>
      </c>
      <c r="E252" s="172" t="s">
        <v>772</v>
      </c>
      <c r="F252" s="173" t="s">
        <v>773</v>
      </c>
      <c r="G252" s="174" t="s">
        <v>189</v>
      </c>
      <c r="H252" s="175">
        <v>0.5</v>
      </c>
      <c r="I252" s="176"/>
      <c r="J252" s="177">
        <f>ROUND(I252*H252,2)</f>
        <v>0</v>
      </c>
      <c r="K252" s="173" t="s">
        <v>171</v>
      </c>
      <c r="L252" s="38"/>
      <c r="M252" s="178" t="s">
        <v>3</v>
      </c>
      <c r="N252" s="179" t="s">
        <v>44</v>
      </c>
      <c r="O252" s="71"/>
      <c r="P252" s="180">
        <f>O252*H252</f>
        <v>0</v>
      </c>
      <c r="Q252" s="180">
        <v>1.0000000000000001E-05</v>
      </c>
      <c r="R252" s="180">
        <f>Q252*H252</f>
        <v>5.0000000000000004E-06</v>
      </c>
      <c r="S252" s="180">
        <v>0</v>
      </c>
      <c r="T252" s="181">
        <f>S252*H252</f>
        <v>0</v>
      </c>
      <c r="AR252" s="182" t="s">
        <v>139</v>
      </c>
      <c r="AT252" s="182" t="s">
        <v>136</v>
      </c>
      <c r="AU252" s="182" t="s">
        <v>147</v>
      </c>
      <c r="AY252" s="19" t="s">
        <v>133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9" t="s">
        <v>81</v>
      </c>
      <c r="BK252" s="183">
        <f>ROUND(I252*H252,2)</f>
        <v>0</v>
      </c>
      <c r="BL252" s="19" t="s">
        <v>139</v>
      </c>
      <c r="BM252" s="182" t="s">
        <v>774</v>
      </c>
    </row>
    <row r="253" s="1" customFormat="1">
      <c r="B253" s="38"/>
      <c r="D253" s="184" t="s">
        <v>141</v>
      </c>
      <c r="F253" s="185" t="s">
        <v>775</v>
      </c>
      <c r="I253" s="115"/>
      <c r="L253" s="38"/>
      <c r="M253" s="186"/>
      <c r="N253" s="71"/>
      <c r="O253" s="71"/>
      <c r="P253" s="71"/>
      <c r="Q253" s="71"/>
      <c r="R253" s="71"/>
      <c r="S253" s="71"/>
      <c r="T253" s="72"/>
      <c r="AT253" s="19" t="s">
        <v>141</v>
      </c>
      <c r="AU253" s="19" t="s">
        <v>147</v>
      </c>
    </row>
    <row r="254" s="1" customFormat="1">
      <c r="B254" s="38"/>
      <c r="D254" s="184" t="s">
        <v>174</v>
      </c>
      <c r="F254" s="187" t="s">
        <v>450</v>
      </c>
      <c r="I254" s="115"/>
      <c r="L254" s="38"/>
      <c r="M254" s="186"/>
      <c r="N254" s="71"/>
      <c r="O254" s="71"/>
      <c r="P254" s="71"/>
      <c r="Q254" s="71"/>
      <c r="R254" s="71"/>
      <c r="S254" s="71"/>
      <c r="T254" s="72"/>
      <c r="AT254" s="19" t="s">
        <v>174</v>
      </c>
      <c r="AU254" s="19" t="s">
        <v>147</v>
      </c>
    </row>
    <row r="255" s="1" customFormat="1" ht="16.5" customHeight="1">
      <c r="B255" s="170"/>
      <c r="C255" s="171" t="s">
        <v>395</v>
      </c>
      <c r="D255" s="171" t="s">
        <v>136</v>
      </c>
      <c r="E255" s="172" t="s">
        <v>446</v>
      </c>
      <c r="F255" s="173" t="s">
        <v>447</v>
      </c>
      <c r="G255" s="174" t="s">
        <v>189</v>
      </c>
      <c r="H255" s="175">
        <v>9.5999999999999996</v>
      </c>
      <c r="I255" s="176"/>
      <c r="J255" s="177">
        <f>ROUND(I255*H255,2)</f>
        <v>0</v>
      </c>
      <c r="K255" s="173" t="s">
        <v>171</v>
      </c>
      <c r="L255" s="38"/>
      <c r="M255" s="178" t="s">
        <v>3</v>
      </c>
      <c r="N255" s="179" t="s">
        <v>44</v>
      </c>
      <c r="O255" s="71"/>
      <c r="P255" s="180">
        <f>O255*H255</f>
        <v>0</v>
      </c>
      <c r="Q255" s="180">
        <v>1.0000000000000001E-05</v>
      </c>
      <c r="R255" s="180">
        <f>Q255*H255</f>
        <v>9.6000000000000002E-05</v>
      </c>
      <c r="S255" s="180">
        <v>0</v>
      </c>
      <c r="T255" s="181">
        <f>S255*H255</f>
        <v>0</v>
      </c>
      <c r="AR255" s="182" t="s">
        <v>139</v>
      </c>
      <c r="AT255" s="182" t="s">
        <v>136</v>
      </c>
      <c r="AU255" s="182" t="s">
        <v>147</v>
      </c>
      <c r="AY255" s="19" t="s">
        <v>133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9" t="s">
        <v>81</v>
      </c>
      <c r="BK255" s="183">
        <f>ROUND(I255*H255,2)</f>
        <v>0</v>
      </c>
      <c r="BL255" s="19" t="s">
        <v>139</v>
      </c>
      <c r="BM255" s="182" t="s">
        <v>448</v>
      </c>
    </row>
    <row r="256" s="1" customFormat="1">
      <c r="B256" s="38"/>
      <c r="D256" s="184" t="s">
        <v>141</v>
      </c>
      <c r="F256" s="185" t="s">
        <v>449</v>
      </c>
      <c r="I256" s="115"/>
      <c r="L256" s="38"/>
      <c r="M256" s="186"/>
      <c r="N256" s="71"/>
      <c r="O256" s="71"/>
      <c r="P256" s="71"/>
      <c r="Q256" s="71"/>
      <c r="R256" s="71"/>
      <c r="S256" s="71"/>
      <c r="T256" s="72"/>
      <c r="AT256" s="19" t="s">
        <v>141</v>
      </c>
      <c r="AU256" s="19" t="s">
        <v>147</v>
      </c>
    </row>
    <row r="257" s="1" customFormat="1">
      <c r="B257" s="38"/>
      <c r="D257" s="184" t="s">
        <v>174</v>
      </c>
      <c r="F257" s="187" t="s">
        <v>450</v>
      </c>
      <c r="I257" s="115"/>
      <c r="L257" s="38"/>
      <c r="M257" s="186"/>
      <c r="N257" s="71"/>
      <c r="O257" s="71"/>
      <c r="P257" s="71"/>
      <c r="Q257" s="71"/>
      <c r="R257" s="71"/>
      <c r="S257" s="71"/>
      <c r="T257" s="72"/>
      <c r="AT257" s="19" t="s">
        <v>174</v>
      </c>
      <c r="AU257" s="19" t="s">
        <v>147</v>
      </c>
    </row>
    <row r="258" s="1" customFormat="1" ht="24" customHeight="1">
      <c r="B258" s="170"/>
      <c r="C258" s="171" t="s">
        <v>400</v>
      </c>
      <c r="D258" s="171" t="s">
        <v>136</v>
      </c>
      <c r="E258" s="172" t="s">
        <v>474</v>
      </c>
      <c r="F258" s="173" t="s">
        <v>475</v>
      </c>
      <c r="G258" s="174" t="s">
        <v>189</v>
      </c>
      <c r="H258" s="175">
        <v>10.1</v>
      </c>
      <c r="I258" s="176"/>
      <c r="J258" s="177">
        <f>ROUND(I258*H258,2)</f>
        <v>0</v>
      </c>
      <c r="K258" s="173" t="s">
        <v>3</v>
      </c>
      <c r="L258" s="38"/>
      <c r="M258" s="178" t="s">
        <v>3</v>
      </c>
      <c r="N258" s="179" t="s">
        <v>44</v>
      </c>
      <c r="O258" s="71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AR258" s="182" t="s">
        <v>139</v>
      </c>
      <c r="AT258" s="182" t="s">
        <v>136</v>
      </c>
      <c r="AU258" s="182" t="s">
        <v>147</v>
      </c>
      <c r="AY258" s="19" t="s">
        <v>133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9" t="s">
        <v>81</v>
      </c>
      <c r="BK258" s="183">
        <f>ROUND(I258*H258,2)</f>
        <v>0</v>
      </c>
      <c r="BL258" s="19" t="s">
        <v>139</v>
      </c>
      <c r="BM258" s="182" t="s">
        <v>476</v>
      </c>
    </row>
    <row r="259" s="1" customFormat="1">
      <c r="B259" s="38"/>
      <c r="D259" s="184" t="s">
        <v>141</v>
      </c>
      <c r="F259" s="185" t="s">
        <v>475</v>
      </c>
      <c r="I259" s="115"/>
      <c r="L259" s="38"/>
      <c r="M259" s="186"/>
      <c r="N259" s="71"/>
      <c r="O259" s="71"/>
      <c r="P259" s="71"/>
      <c r="Q259" s="71"/>
      <c r="R259" s="71"/>
      <c r="S259" s="71"/>
      <c r="T259" s="72"/>
      <c r="AT259" s="19" t="s">
        <v>141</v>
      </c>
      <c r="AU259" s="19" t="s">
        <v>147</v>
      </c>
    </row>
    <row r="260" s="1" customFormat="1">
      <c r="B260" s="38"/>
      <c r="D260" s="184" t="s">
        <v>477</v>
      </c>
      <c r="F260" s="187" t="s">
        <v>478</v>
      </c>
      <c r="I260" s="115"/>
      <c r="L260" s="38"/>
      <c r="M260" s="186"/>
      <c r="N260" s="71"/>
      <c r="O260" s="71"/>
      <c r="P260" s="71"/>
      <c r="Q260" s="71"/>
      <c r="R260" s="71"/>
      <c r="S260" s="71"/>
      <c r="T260" s="72"/>
      <c r="AT260" s="19" t="s">
        <v>477</v>
      </c>
      <c r="AU260" s="19" t="s">
        <v>147</v>
      </c>
    </row>
    <row r="261" s="12" customFormat="1">
      <c r="B261" s="188"/>
      <c r="D261" s="184" t="s">
        <v>176</v>
      </c>
      <c r="E261" s="189" t="s">
        <v>3</v>
      </c>
      <c r="F261" s="190" t="s">
        <v>776</v>
      </c>
      <c r="H261" s="191">
        <v>10.1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176</v>
      </c>
      <c r="AU261" s="189" t="s">
        <v>147</v>
      </c>
      <c r="AV261" s="12" t="s">
        <v>84</v>
      </c>
      <c r="AW261" s="12" t="s">
        <v>34</v>
      </c>
      <c r="AX261" s="12" t="s">
        <v>81</v>
      </c>
      <c r="AY261" s="189" t="s">
        <v>133</v>
      </c>
    </row>
    <row r="262" s="1" customFormat="1" ht="24" customHeight="1">
      <c r="B262" s="170"/>
      <c r="C262" s="171" t="s">
        <v>407</v>
      </c>
      <c r="D262" s="171" t="s">
        <v>136</v>
      </c>
      <c r="E262" s="172" t="s">
        <v>481</v>
      </c>
      <c r="F262" s="173" t="s">
        <v>482</v>
      </c>
      <c r="G262" s="174" t="s">
        <v>189</v>
      </c>
      <c r="H262" s="175">
        <v>10.1</v>
      </c>
      <c r="I262" s="176"/>
      <c r="J262" s="177">
        <f>ROUND(I262*H262,2)</f>
        <v>0</v>
      </c>
      <c r="K262" s="173" t="s">
        <v>3</v>
      </c>
      <c r="L262" s="38"/>
      <c r="M262" s="178" t="s">
        <v>3</v>
      </c>
      <c r="N262" s="179" t="s">
        <v>44</v>
      </c>
      <c r="O262" s="71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AR262" s="182" t="s">
        <v>139</v>
      </c>
      <c r="AT262" s="182" t="s">
        <v>136</v>
      </c>
      <c r="AU262" s="182" t="s">
        <v>147</v>
      </c>
      <c r="AY262" s="19" t="s">
        <v>133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9" t="s">
        <v>81</v>
      </c>
      <c r="BK262" s="183">
        <f>ROUND(I262*H262,2)</f>
        <v>0</v>
      </c>
      <c r="BL262" s="19" t="s">
        <v>139</v>
      </c>
      <c r="BM262" s="182" t="s">
        <v>483</v>
      </c>
    </row>
    <row r="263" s="1" customFormat="1" ht="16.5" customHeight="1">
      <c r="B263" s="170"/>
      <c r="C263" s="171" t="s">
        <v>416</v>
      </c>
      <c r="D263" s="171" t="s">
        <v>136</v>
      </c>
      <c r="E263" s="172" t="s">
        <v>777</v>
      </c>
      <c r="F263" s="173" t="s">
        <v>778</v>
      </c>
      <c r="G263" s="174" t="s">
        <v>410</v>
      </c>
      <c r="H263" s="175">
        <v>2</v>
      </c>
      <c r="I263" s="176"/>
      <c r="J263" s="177">
        <f>ROUND(I263*H263,2)</f>
        <v>0</v>
      </c>
      <c r="K263" s="173" t="s">
        <v>171</v>
      </c>
      <c r="L263" s="38"/>
      <c r="M263" s="178" t="s">
        <v>3</v>
      </c>
      <c r="N263" s="179" t="s">
        <v>44</v>
      </c>
      <c r="O263" s="71"/>
      <c r="P263" s="180">
        <f>O263*H263</f>
        <v>0</v>
      </c>
      <c r="Q263" s="180">
        <v>0</v>
      </c>
      <c r="R263" s="180">
        <f>Q263*H263</f>
        <v>0</v>
      </c>
      <c r="S263" s="180">
        <v>0</v>
      </c>
      <c r="T263" s="181">
        <f>S263*H263</f>
        <v>0</v>
      </c>
      <c r="AR263" s="182" t="s">
        <v>139</v>
      </c>
      <c r="AT263" s="182" t="s">
        <v>136</v>
      </c>
      <c r="AU263" s="182" t="s">
        <v>147</v>
      </c>
      <c r="AY263" s="19" t="s">
        <v>133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9" t="s">
        <v>81</v>
      </c>
      <c r="BK263" s="183">
        <f>ROUND(I263*H263,2)</f>
        <v>0</v>
      </c>
      <c r="BL263" s="19" t="s">
        <v>139</v>
      </c>
      <c r="BM263" s="182" t="s">
        <v>779</v>
      </c>
    </row>
    <row r="264" s="1" customFormat="1">
      <c r="B264" s="38"/>
      <c r="D264" s="184" t="s">
        <v>141</v>
      </c>
      <c r="F264" s="185" t="s">
        <v>780</v>
      </c>
      <c r="I264" s="115"/>
      <c r="L264" s="38"/>
      <c r="M264" s="186"/>
      <c r="N264" s="71"/>
      <c r="O264" s="71"/>
      <c r="P264" s="71"/>
      <c r="Q264" s="71"/>
      <c r="R264" s="71"/>
      <c r="S264" s="71"/>
      <c r="T264" s="72"/>
      <c r="AT264" s="19" t="s">
        <v>141</v>
      </c>
      <c r="AU264" s="19" t="s">
        <v>147</v>
      </c>
    </row>
    <row r="265" s="1" customFormat="1">
      <c r="B265" s="38"/>
      <c r="D265" s="184" t="s">
        <v>174</v>
      </c>
      <c r="F265" s="187" t="s">
        <v>781</v>
      </c>
      <c r="I265" s="115"/>
      <c r="L265" s="38"/>
      <c r="M265" s="186"/>
      <c r="N265" s="71"/>
      <c r="O265" s="71"/>
      <c r="P265" s="71"/>
      <c r="Q265" s="71"/>
      <c r="R265" s="71"/>
      <c r="S265" s="71"/>
      <c r="T265" s="72"/>
      <c r="AT265" s="19" t="s">
        <v>174</v>
      </c>
      <c r="AU265" s="19" t="s">
        <v>147</v>
      </c>
    </row>
    <row r="266" s="1" customFormat="1" ht="16.5" customHeight="1">
      <c r="B266" s="170"/>
      <c r="C266" s="171" t="s">
        <v>420</v>
      </c>
      <c r="D266" s="171" t="s">
        <v>136</v>
      </c>
      <c r="E266" s="172" t="s">
        <v>782</v>
      </c>
      <c r="F266" s="173" t="s">
        <v>783</v>
      </c>
      <c r="G266" s="174" t="s">
        <v>410</v>
      </c>
      <c r="H266" s="175">
        <v>1</v>
      </c>
      <c r="I266" s="176"/>
      <c r="J266" s="177">
        <f>ROUND(I266*H266,2)</f>
        <v>0</v>
      </c>
      <c r="K266" s="173" t="s">
        <v>171</v>
      </c>
      <c r="L266" s="38"/>
      <c r="M266" s="178" t="s">
        <v>3</v>
      </c>
      <c r="N266" s="179" t="s">
        <v>44</v>
      </c>
      <c r="O266" s="71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AR266" s="182" t="s">
        <v>139</v>
      </c>
      <c r="AT266" s="182" t="s">
        <v>136</v>
      </c>
      <c r="AU266" s="182" t="s">
        <v>147</v>
      </c>
      <c r="AY266" s="19" t="s">
        <v>133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9" t="s">
        <v>81</v>
      </c>
      <c r="BK266" s="183">
        <f>ROUND(I266*H266,2)</f>
        <v>0</v>
      </c>
      <c r="BL266" s="19" t="s">
        <v>139</v>
      </c>
      <c r="BM266" s="182" t="s">
        <v>784</v>
      </c>
    </row>
    <row r="267" s="1" customFormat="1">
      <c r="B267" s="38"/>
      <c r="D267" s="184" t="s">
        <v>141</v>
      </c>
      <c r="F267" s="185" t="s">
        <v>785</v>
      </c>
      <c r="I267" s="115"/>
      <c r="L267" s="38"/>
      <c r="M267" s="186"/>
      <c r="N267" s="71"/>
      <c r="O267" s="71"/>
      <c r="P267" s="71"/>
      <c r="Q267" s="71"/>
      <c r="R267" s="71"/>
      <c r="S267" s="71"/>
      <c r="T267" s="72"/>
      <c r="AT267" s="19" t="s">
        <v>141</v>
      </c>
      <c r="AU267" s="19" t="s">
        <v>147</v>
      </c>
    </row>
    <row r="268" s="1" customFormat="1">
      <c r="B268" s="38"/>
      <c r="D268" s="184" t="s">
        <v>174</v>
      </c>
      <c r="F268" s="187" t="s">
        <v>781</v>
      </c>
      <c r="I268" s="115"/>
      <c r="L268" s="38"/>
      <c r="M268" s="186"/>
      <c r="N268" s="71"/>
      <c r="O268" s="71"/>
      <c r="P268" s="71"/>
      <c r="Q268" s="71"/>
      <c r="R268" s="71"/>
      <c r="S268" s="71"/>
      <c r="T268" s="72"/>
      <c r="AT268" s="19" t="s">
        <v>174</v>
      </c>
      <c r="AU268" s="19" t="s">
        <v>147</v>
      </c>
    </row>
    <row r="269" s="1" customFormat="1" ht="16.5" customHeight="1">
      <c r="B269" s="170"/>
      <c r="C269" s="171" t="s">
        <v>427</v>
      </c>
      <c r="D269" s="171" t="s">
        <v>136</v>
      </c>
      <c r="E269" s="172" t="s">
        <v>786</v>
      </c>
      <c r="F269" s="173" t="s">
        <v>787</v>
      </c>
      <c r="G269" s="174" t="s">
        <v>410</v>
      </c>
      <c r="H269" s="175">
        <v>1</v>
      </c>
      <c r="I269" s="176"/>
      <c r="J269" s="177">
        <f>ROUND(I269*H269,2)</f>
        <v>0</v>
      </c>
      <c r="K269" s="173" t="s">
        <v>171</v>
      </c>
      <c r="L269" s="38"/>
      <c r="M269" s="178" t="s">
        <v>3</v>
      </c>
      <c r="N269" s="179" t="s">
        <v>44</v>
      </c>
      <c r="O269" s="71"/>
      <c r="P269" s="180">
        <f>O269*H269</f>
        <v>0</v>
      </c>
      <c r="Q269" s="180">
        <v>0.21734000000000001</v>
      </c>
      <c r="R269" s="180">
        <f>Q269*H269</f>
        <v>0.21734000000000001</v>
      </c>
      <c r="S269" s="180">
        <v>0</v>
      </c>
      <c r="T269" s="181">
        <f>S269*H269</f>
        <v>0</v>
      </c>
      <c r="AR269" s="182" t="s">
        <v>139</v>
      </c>
      <c r="AT269" s="182" t="s">
        <v>136</v>
      </c>
      <c r="AU269" s="182" t="s">
        <v>147</v>
      </c>
      <c r="AY269" s="19" t="s">
        <v>133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9" t="s">
        <v>81</v>
      </c>
      <c r="BK269" s="183">
        <f>ROUND(I269*H269,2)</f>
        <v>0</v>
      </c>
      <c r="BL269" s="19" t="s">
        <v>139</v>
      </c>
      <c r="BM269" s="182" t="s">
        <v>788</v>
      </c>
    </row>
    <row r="270" s="1" customFormat="1">
      <c r="B270" s="38"/>
      <c r="D270" s="184" t="s">
        <v>141</v>
      </c>
      <c r="F270" s="185" t="s">
        <v>789</v>
      </c>
      <c r="I270" s="115"/>
      <c r="L270" s="38"/>
      <c r="M270" s="186"/>
      <c r="N270" s="71"/>
      <c r="O270" s="71"/>
      <c r="P270" s="71"/>
      <c r="Q270" s="71"/>
      <c r="R270" s="71"/>
      <c r="S270" s="71"/>
      <c r="T270" s="72"/>
      <c r="AT270" s="19" t="s">
        <v>141</v>
      </c>
      <c r="AU270" s="19" t="s">
        <v>147</v>
      </c>
    </row>
    <row r="271" s="1" customFormat="1">
      <c r="B271" s="38"/>
      <c r="D271" s="184" t="s">
        <v>174</v>
      </c>
      <c r="F271" s="187" t="s">
        <v>489</v>
      </c>
      <c r="I271" s="115"/>
      <c r="L271" s="38"/>
      <c r="M271" s="186"/>
      <c r="N271" s="71"/>
      <c r="O271" s="71"/>
      <c r="P271" s="71"/>
      <c r="Q271" s="71"/>
      <c r="R271" s="71"/>
      <c r="S271" s="71"/>
      <c r="T271" s="72"/>
      <c r="AT271" s="19" t="s">
        <v>174</v>
      </c>
      <c r="AU271" s="19" t="s">
        <v>147</v>
      </c>
    </row>
    <row r="272" s="1" customFormat="1" ht="16.5" customHeight="1">
      <c r="B272" s="170"/>
      <c r="C272" s="171" t="s">
        <v>434</v>
      </c>
      <c r="D272" s="171" t="s">
        <v>136</v>
      </c>
      <c r="E272" s="172" t="s">
        <v>485</v>
      </c>
      <c r="F272" s="173" t="s">
        <v>486</v>
      </c>
      <c r="G272" s="174" t="s">
        <v>410</v>
      </c>
      <c r="H272" s="175">
        <v>1</v>
      </c>
      <c r="I272" s="176"/>
      <c r="J272" s="177">
        <f>ROUND(I272*H272,2)</f>
        <v>0</v>
      </c>
      <c r="K272" s="173" t="s">
        <v>171</v>
      </c>
      <c r="L272" s="38"/>
      <c r="M272" s="178" t="s">
        <v>3</v>
      </c>
      <c r="N272" s="179" t="s">
        <v>44</v>
      </c>
      <c r="O272" s="71"/>
      <c r="P272" s="180">
        <f>O272*H272</f>
        <v>0</v>
      </c>
      <c r="Q272" s="180">
        <v>0.21734000000000001</v>
      </c>
      <c r="R272" s="180">
        <f>Q272*H272</f>
        <v>0.21734000000000001</v>
      </c>
      <c r="S272" s="180">
        <v>0</v>
      </c>
      <c r="T272" s="181">
        <f>S272*H272</f>
        <v>0</v>
      </c>
      <c r="AR272" s="182" t="s">
        <v>139</v>
      </c>
      <c r="AT272" s="182" t="s">
        <v>136</v>
      </c>
      <c r="AU272" s="182" t="s">
        <v>147</v>
      </c>
      <c r="AY272" s="19" t="s">
        <v>133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9" t="s">
        <v>81</v>
      </c>
      <c r="BK272" s="183">
        <f>ROUND(I272*H272,2)</f>
        <v>0</v>
      </c>
      <c r="BL272" s="19" t="s">
        <v>139</v>
      </c>
      <c r="BM272" s="182" t="s">
        <v>487</v>
      </c>
    </row>
    <row r="273" s="1" customFormat="1">
      <c r="B273" s="38"/>
      <c r="D273" s="184" t="s">
        <v>141</v>
      </c>
      <c r="F273" s="185" t="s">
        <v>488</v>
      </c>
      <c r="I273" s="115"/>
      <c r="L273" s="38"/>
      <c r="M273" s="186"/>
      <c r="N273" s="71"/>
      <c r="O273" s="71"/>
      <c r="P273" s="71"/>
      <c r="Q273" s="71"/>
      <c r="R273" s="71"/>
      <c r="S273" s="71"/>
      <c r="T273" s="72"/>
      <c r="AT273" s="19" t="s">
        <v>141</v>
      </c>
      <c r="AU273" s="19" t="s">
        <v>147</v>
      </c>
    </row>
    <row r="274" s="1" customFormat="1">
      <c r="B274" s="38"/>
      <c r="D274" s="184" t="s">
        <v>174</v>
      </c>
      <c r="F274" s="187" t="s">
        <v>489</v>
      </c>
      <c r="I274" s="115"/>
      <c r="L274" s="38"/>
      <c r="M274" s="186"/>
      <c r="N274" s="71"/>
      <c r="O274" s="71"/>
      <c r="P274" s="71"/>
      <c r="Q274" s="71"/>
      <c r="R274" s="71"/>
      <c r="S274" s="71"/>
      <c r="T274" s="72"/>
      <c r="AT274" s="19" t="s">
        <v>174</v>
      </c>
      <c r="AU274" s="19" t="s">
        <v>147</v>
      </c>
    </row>
    <row r="275" s="11" customFormat="1" ht="20.88" customHeight="1">
      <c r="B275" s="157"/>
      <c r="D275" s="158" t="s">
        <v>72</v>
      </c>
      <c r="E275" s="168" t="s">
        <v>490</v>
      </c>
      <c r="F275" s="168" t="s">
        <v>491</v>
      </c>
      <c r="I275" s="160"/>
      <c r="J275" s="169">
        <f>BK275</f>
        <v>0</v>
      </c>
      <c r="L275" s="157"/>
      <c r="M275" s="162"/>
      <c r="N275" s="163"/>
      <c r="O275" s="163"/>
      <c r="P275" s="164">
        <f>SUM(P276:P285)</f>
        <v>0</v>
      </c>
      <c r="Q275" s="163"/>
      <c r="R275" s="164">
        <f>SUM(R276:R285)</f>
        <v>0.748</v>
      </c>
      <c r="S275" s="163"/>
      <c r="T275" s="165">
        <f>SUM(T276:T285)</f>
        <v>0</v>
      </c>
      <c r="AR275" s="158" t="s">
        <v>81</v>
      </c>
      <c r="AT275" s="166" t="s">
        <v>72</v>
      </c>
      <c r="AU275" s="166" t="s">
        <v>84</v>
      </c>
      <c r="AY275" s="158" t="s">
        <v>133</v>
      </c>
      <c r="BK275" s="167">
        <f>SUM(BK276:BK285)</f>
        <v>0</v>
      </c>
    </row>
    <row r="276" s="1" customFormat="1" ht="16.5" customHeight="1">
      <c r="B276" s="170"/>
      <c r="C276" s="171" t="s">
        <v>440</v>
      </c>
      <c r="D276" s="171" t="s">
        <v>136</v>
      </c>
      <c r="E276" s="172" t="s">
        <v>790</v>
      </c>
      <c r="F276" s="173" t="s">
        <v>791</v>
      </c>
      <c r="G276" s="174" t="s">
        <v>792</v>
      </c>
      <c r="H276" s="175">
        <v>2</v>
      </c>
      <c r="I276" s="176"/>
      <c r="J276" s="177">
        <f>ROUND(I276*H276,2)</f>
        <v>0</v>
      </c>
      <c r="K276" s="173" t="s">
        <v>3</v>
      </c>
      <c r="L276" s="38"/>
      <c r="M276" s="178" t="s">
        <v>3</v>
      </c>
      <c r="N276" s="179" t="s">
        <v>44</v>
      </c>
      <c r="O276" s="71"/>
      <c r="P276" s="180">
        <f>O276*H276</f>
        <v>0</v>
      </c>
      <c r="Q276" s="180">
        <v>0.20000000000000001</v>
      </c>
      <c r="R276" s="180">
        <f>Q276*H276</f>
        <v>0.40000000000000002</v>
      </c>
      <c r="S276" s="180">
        <v>0</v>
      </c>
      <c r="T276" s="181">
        <f>S276*H276</f>
        <v>0</v>
      </c>
      <c r="AR276" s="182" t="s">
        <v>139</v>
      </c>
      <c r="AT276" s="182" t="s">
        <v>136</v>
      </c>
      <c r="AU276" s="182" t="s">
        <v>147</v>
      </c>
      <c r="AY276" s="19" t="s">
        <v>133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9" t="s">
        <v>81</v>
      </c>
      <c r="BK276" s="183">
        <f>ROUND(I276*H276,2)</f>
        <v>0</v>
      </c>
      <c r="BL276" s="19" t="s">
        <v>139</v>
      </c>
      <c r="BM276" s="182" t="s">
        <v>793</v>
      </c>
    </row>
    <row r="277" s="14" customFormat="1">
      <c r="B277" s="204"/>
      <c r="D277" s="184" t="s">
        <v>176</v>
      </c>
      <c r="E277" s="205" t="s">
        <v>3</v>
      </c>
      <c r="F277" s="206" t="s">
        <v>794</v>
      </c>
      <c r="H277" s="205" t="s">
        <v>3</v>
      </c>
      <c r="I277" s="207"/>
      <c r="L277" s="204"/>
      <c r="M277" s="208"/>
      <c r="N277" s="209"/>
      <c r="O277" s="209"/>
      <c r="P277" s="209"/>
      <c r="Q277" s="209"/>
      <c r="R277" s="209"/>
      <c r="S277" s="209"/>
      <c r="T277" s="210"/>
      <c r="AT277" s="205" t="s">
        <v>176</v>
      </c>
      <c r="AU277" s="205" t="s">
        <v>147</v>
      </c>
      <c r="AV277" s="14" t="s">
        <v>81</v>
      </c>
      <c r="AW277" s="14" t="s">
        <v>34</v>
      </c>
      <c r="AX277" s="14" t="s">
        <v>73</v>
      </c>
      <c r="AY277" s="205" t="s">
        <v>133</v>
      </c>
    </row>
    <row r="278" s="14" customFormat="1">
      <c r="B278" s="204"/>
      <c r="D278" s="184" t="s">
        <v>176</v>
      </c>
      <c r="E278" s="205" t="s">
        <v>3</v>
      </c>
      <c r="F278" s="206" t="s">
        <v>795</v>
      </c>
      <c r="H278" s="205" t="s">
        <v>3</v>
      </c>
      <c r="I278" s="207"/>
      <c r="L278" s="204"/>
      <c r="M278" s="208"/>
      <c r="N278" s="209"/>
      <c r="O278" s="209"/>
      <c r="P278" s="209"/>
      <c r="Q278" s="209"/>
      <c r="R278" s="209"/>
      <c r="S278" s="209"/>
      <c r="T278" s="210"/>
      <c r="AT278" s="205" t="s">
        <v>176</v>
      </c>
      <c r="AU278" s="205" t="s">
        <v>147</v>
      </c>
      <c r="AV278" s="14" t="s">
        <v>81</v>
      </c>
      <c r="AW278" s="14" t="s">
        <v>34</v>
      </c>
      <c r="AX278" s="14" t="s">
        <v>73</v>
      </c>
      <c r="AY278" s="205" t="s">
        <v>133</v>
      </c>
    </row>
    <row r="279" s="14" customFormat="1">
      <c r="B279" s="204"/>
      <c r="D279" s="184" t="s">
        <v>176</v>
      </c>
      <c r="E279" s="205" t="s">
        <v>3</v>
      </c>
      <c r="F279" s="206" t="s">
        <v>509</v>
      </c>
      <c r="H279" s="205" t="s">
        <v>3</v>
      </c>
      <c r="I279" s="207"/>
      <c r="L279" s="204"/>
      <c r="M279" s="208"/>
      <c r="N279" s="209"/>
      <c r="O279" s="209"/>
      <c r="P279" s="209"/>
      <c r="Q279" s="209"/>
      <c r="R279" s="209"/>
      <c r="S279" s="209"/>
      <c r="T279" s="210"/>
      <c r="AT279" s="205" t="s">
        <v>176</v>
      </c>
      <c r="AU279" s="205" t="s">
        <v>147</v>
      </c>
      <c r="AV279" s="14" t="s">
        <v>81</v>
      </c>
      <c r="AW279" s="14" t="s">
        <v>34</v>
      </c>
      <c r="AX279" s="14" t="s">
        <v>73</v>
      </c>
      <c r="AY279" s="205" t="s">
        <v>133</v>
      </c>
    </row>
    <row r="280" s="12" customFormat="1">
      <c r="B280" s="188"/>
      <c r="D280" s="184" t="s">
        <v>176</v>
      </c>
      <c r="E280" s="189" t="s">
        <v>3</v>
      </c>
      <c r="F280" s="190" t="s">
        <v>84</v>
      </c>
      <c r="H280" s="191">
        <v>2</v>
      </c>
      <c r="I280" s="192"/>
      <c r="L280" s="188"/>
      <c r="M280" s="193"/>
      <c r="N280" s="194"/>
      <c r="O280" s="194"/>
      <c r="P280" s="194"/>
      <c r="Q280" s="194"/>
      <c r="R280" s="194"/>
      <c r="S280" s="194"/>
      <c r="T280" s="195"/>
      <c r="AT280" s="189" t="s">
        <v>176</v>
      </c>
      <c r="AU280" s="189" t="s">
        <v>147</v>
      </c>
      <c r="AV280" s="12" t="s">
        <v>84</v>
      </c>
      <c r="AW280" s="12" t="s">
        <v>34</v>
      </c>
      <c r="AX280" s="12" t="s">
        <v>81</v>
      </c>
      <c r="AY280" s="189" t="s">
        <v>133</v>
      </c>
    </row>
    <row r="281" s="1" customFormat="1" ht="16.5" customHeight="1">
      <c r="B281" s="170"/>
      <c r="C281" s="219" t="s">
        <v>445</v>
      </c>
      <c r="D281" s="219" t="s">
        <v>383</v>
      </c>
      <c r="E281" s="220" t="s">
        <v>511</v>
      </c>
      <c r="F281" s="221" t="s">
        <v>512</v>
      </c>
      <c r="G281" s="222" t="s">
        <v>495</v>
      </c>
      <c r="H281" s="223">
        <v>1</v>
      </c>
      <c r="I281" s="224"/>
      <c r="J281" s="225">
        <f>ROUND(I281*H281,2)</f>
        <v>0</v>
      </c>
      <c r="K281" s="221" t="s">
        <v>3</v>
      </c>
      <c r="L281" s="226"/>
      <c r="M281" s="227" t="s">
        <v>3</v>
      </c>
      <c r="N281" s="228" t="s">
        <v>44</v>
      </c>
      <c r="O281" s="71"/>
      <c r="P281" s="180">
        <f>O281*H281</f>
        <v>0</v>
      </c>
      <c r="Q281" s="180">
        <v>0.17399999999999999</v>
      </c>
      <c r="R281" s="180">
        <f>Q281*H281</f>
        <v>0.17399999999999999</v>
      </c>
      <c r="S281" s="180">
        <v>0</v>
      </c>
      <c r="T281" s="181">
        <f>S281*H281</f>
        <v>0</v>
      </c>
      <c r="AR281" s="182" t="s">
        <v>178</v>
      </c>
      <c r="AT281" s="182" t="s">
        <v>383</v>
      </c>
      <c r="AU281" s="182" t="s">
        <v>147</v>
      </c>
      <c r="AY281" s="19" t="s">
        <v>133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9" t="s">
        <v>81</v>
      </c>
      <c r="BK281" s="183">
        <f>ROUND(I281*H281,2)</f>
        <v>0</v>
      </c>
      <c r="BL281" s="19" t="s">
        <v>139</v>
      </c>
      <c r="BM281" s="182" t="s">
        <v>513</v>
      </c>
    </row>
    <row r="282" s="1" customFormat="1">
      <c r="B282" s="38"/>
      <c r="D282" s="184" t="s">
        <v>477</v>
      </c>
      <c r="F282" s="187" t="s">
        <v>514</v>
      </c>
      <c r="I282" s="115"/>
      <c r="L282" s="38"/>
      <c r="M282" s="186"/>
      <c r="N282" s="71"/>
      <c r="O282" s="71"/>
      <c r="P282" s="71"/>
      <c r="Q282" s="71"/>
      <c r="R282" s="71"/>
      <c r="S282" s="71"/>
      <c r="T282" s="72"/>
      <c r="AT282" s="19" t="s">
        <v>477</v>
      </c>
      <c r="AU282" s="19" t="s">
        <v>147</v>
      </c>
    </row>
    <row r="283" s="1" customFormat="1" ht="16.5" customHeight="1">
      <c r="B283" s="170"/>
      <c r="C283" s="219" t="s">
        <v>451</v>
      </c>
      <c r="D283" s="219" t="s">
        <v>383</v>
      </c>
      <c r="E283" s="220" t="s">
        <v>796</v>
      </c>
      <c r="F283" s="221" t="s">
        <v>797</v>
      </c>
      <c r="G283" s="222" t="s">
        <v>495</v>
      </c>
      <c r="H283" s="223">
        <v>1</v>
      </c>
      <c r="I283" s="224"/>
      <c r="J283" s="225">
        <f>ROUND(I283*H283,2)</f>
        <v>0</v>
      </c>
      <c r="K283" s="221" t="s">
        <v>3</v>
      </c>
      <c r="L283" s="226"/>
      <c r="M283" s="227" t="s">
        <v>3</v>
      </c>
      <c r="N283" s="228" t="s">
        <v>44</v>
      </c>
      <c r="O283" s="71"/>
      <c r="P283" s="180">
        <f>O283*H283</f>
        <v>0</v>
      </c>
      <c r="Q283" s="180">
        <v>0.17399999999999999</v>
      </c>
      <c r="R283" s="180">
        <f>Q283*H283</f>
        <v>0.17399999999999999</v>
      </c>
      <c r="S283" s="180">
        <v>0</v>
      </c>
      <c r="T283" s="181">
        <f>S283*H283</f>
        <v>0</v>
      </c>
      <c r="AR283" s="182" t="s">
        <v>178</v>
      </c>
      <c r="AT283" s="182" t="s">
        <v>383</v>
      </c>
      <c r="AU283" s="182" t="s">
        <v>147</v>
      </c>
      <c r="AY283" s="19" t="s">
        <v>133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9" t="s">
        <v>81</v>
      </c>
      <c r="BK283" s="183">
        <f>ROUND(I283*H283,2)</f>
        <v>0</v>
      </c>
      <c r="BL283" s="19" t="s">
        <v>139</v>
      </c>
      <c r="BM283" s="182" t="s">
        <v>798</v>
      </c>
    </row>
    <row r="284" s="1" customFormat="1">
      <c r="B284" s="38"/>
      <c r="D284" s="184" t="s">
        <v>141</v>
      </c>
      <c r="F284" s="185" t="s">
        <v>797</v>
      </c>
      <c r="I284" s="115"/>
      <c r="L284" s="38"/>
      <c r="M284" s="186"/>
      <c r="N284" s="71"/>
      <c r="O284" s="71"/>
      <c r="P284" s="71"/>
      <c r="Q284" s="71"/>
      <c r="R284" s="71"/>
      <c r="S284" s="71"/>
      <c r="T284" s="72"/>
      <c r="AT284" s="19" t="s">
        <v>141</v>
      </c>
      <c r="AU284" s="19" t="s">
        <v>147</v>
      </c>
    </row>
    <row r="285" s="1" customFormat="1">
      <c r="B285" s="38"/>
      <c r="D285" s="184" t="s">
        <v>477</v>
      </c>
      <c r="F285" s="187" t="s">
        <v>543</v>
      </c>
      <c r="I285" s="115"/>
      <c r="L285" s="38"/>
      <c r="M285" s="186"/>
      <c r="N285" s="71"/>
      <c r="O285" s="71"/>
      <c r="P285" s="71"/>
      <c r="Q285" s="71"/>
      <c r="R285" s="71"/>
      <c r="S285" s="71"/>
      <c r="T285" s="72"/>
      <c r="AT285" s="19" t="s">
        <v>477</v>
      </c>
      <c r="AU285" s="19" t="s">
        <v>147</v>
      </c>
    </row>
    <row r="286" s="11" customFormat="1" ht="20.88" customHeight="1">
      <c r="B286" s="157"/>
      <c r="D286" s="158" t="s">
        <v>72</v>
      </c>
      <c r="E286" s="168" t="s">
        <v>515</v>
      </c>
      <c r="F286" s="168" t="s">
        <v>516</v>
      </c>
      <c r="I286" s="160"/>
      <c r="J286" s="169">
        <f>BK286</f>
        <v>0</v>
      </c>
      <c r="L286" s="157"/>
      <c r="M286" s="162"/>
      <c r="N286" s="163"/>
      <c r="O286" s="163"/>
      <c r="P286" s="164">
        <f>SUM(P287:P292)</f>
        <v>0</v>
      </c>
      <c r="Q286" s="163"/>
      <c r="R286" s="164">
        <f>SUM(R287:R292)</f>
        <v>0.0060000000000000001</v>
      </c>
      <c r="S286" s="163"/>
      <c r="T286" s="165">
        <f>SUM(T287:T292)</f>
        <v>0</v>
      </c>
      <c r="AR286" s="158" t="s">
        <v>81</v>
      </c>
      <c r="AT286" s="166" t="s">
        <v>72</v>
      </c>
      <c r="AU286" s="166" t="s">
        <v>84</v>
      </c>
      <c r="AY286" s="158" t="s">
        <v>133</v>
      </c>
      <c r="BK286" s="167">
        <f>SUM(BK287:BK292)</f>
        <v>0</v>
      </c>
    </row>
    <row r="287" s="1" customFormat="1" ht="24" customHeight="1">
      <c r="B287" s="170"/>
      <c r="C287" s="219" t="s">
        <v>457</v>
      </c>
      <c r="D287" s="219" t="s">
        <v>383</v>
      </c>
      <c r="E287" s="220" t="s">
        <v>799</v>
      </c>
      <c r="F287" s="221" t="s">
        <v>800</v>
      </c>
      <c r="G287" s="222" t="s">
        <v>410</v>
      </c>
      <c r="H287" s="223">
        <v>1</v>
      </c>
      <c r="I287" s="224"/>
      <c r="J287" s="225">
        <f>ROUND(I287*H287,2)</f>
        <v>0</v>
      </c>
      <c r="K287" s="221" t="s">
        <v>3</v>
      </c>
      <c r="L287" s="226"/>
      <c r="M287" s="227" t="s">
        <v>3</v>
      </c>
      <c r="N287" s="228" t="s">
        <v>44</v>
      </c>
      <c r="O287" s="71"/>
      <c r="P287" s="180">
        <f>O287*H287</f>
        <v>0</v>
      </c>
      <c r="Q287" s="180">
        <v>0.001</v>
      </c>
      <c r="R287" s="180">
        <f>Q287*H287</f>
        <v>0.001</v>
      </c>
      <c r="S287" s="180">
        <v>0</v>
      </c>
      <c r="T287" s="181">
        <f>S287*H287</f>
        <v>0</v>
      </c>
      <c r="AR287" s="182" t="s">
        <v>178</v>
      </c>
      <c r="AT287" s="182" t="s">
        <v>383</v>
      </c>
      <c r="AU287" s="182" t="s">
        <v>147</v>
      </c>
      <c r="AY287" s="19" t="s">
        <v>133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9" t="s">
        <v>81</v>
      </c>
      <c r="BK287" s="183">
        <f>ROUND(I287*H287,2)</f>
        <v>0</v>
      </c>
      <c r="BL287" s="19" t="s">
        <v>139</v>
      </c>
      <c r="BM287" s="182" t="s">
        <v>801</v>
      </c>
    </row>
    <row r="288" s="1" customFormat="1">
      <c r="B288" s="38"/>
      <c r="D288" s="184" t="s">
        <v>477</v>
      </c>
      <c r="F288" s="187" t="s">
        <v>543</v>
      </c>
      <c r="I288" s="115"/>
      <c r="L288" s="38"/>
      <c r="M288" s="186"/>
      <c r="N288" s="71"/>
      <c r="O288" s="71"/>
      <c r="P288" s="71"/>
      <c r="Q288" s="71"/>
      <c r="R288" s="71"/>
      <c r="S288" s="71"/>
      <c r="T288" s="72"/>
      <c r="AT288" s="19" t="s">
        <v>477</v>
      </c>
      <c r="AU288" s="19" t="s">
        <v>147</v>
      </c>
    </row>
    <row r="289" s="1" customFormat="1" ht="24" customHeight="1">
      <c r="B289" s="170"/>
      <c r="C289" s="219" t="s">
        <v>463</v>
      </c>
      <c r="D289" s="219" t="s">
        <v>383</v>
      </c>
      <c r="E289" s="220" t="s">
        <v>802</v>
      </c>
      <c r="F289" s="221" t="s">
        <v>803</v>
      </c>
      <c r="G289" s="222" t="s">
        <v>410</v>
      </c>
      <c r="H289" s="223">
        <v>3</v>
      </c>
      <c r="I289" s="224"/>
      <c r="J289" s="225">
        <f>ROUND(I289*H289,2)</f>
        <v>0</v>
      </c>
      <c r="K289" s="221" t="s">
        <v>3</v>
      </c>
      <c r="L289" s="226"/>
      <c r="M289" s="227" t="s">
        <v>3</v>
      </c>
      <c r="N289" s="228" t="s">
        <v>44</v>
      </c>
      <c r="O289" s="71"/>
      <c r="P289" s="180">
        <f>O289*H289</f>
        <v>0</v>
      </c>
      <c r="Q289" s="180">
        <v>0.001</v>
      </c>
      <c r="R289" s="180">
        <f>Q289*H289</f>
        <v>0.0030000000000000001</v>
      </c>
      <c r="S289" s="180">
        <v>0</v>
      </c>
      <c r="T289" s="181">
        <f>S289*H289</f>
        <v>0</v>
      </c>
      <c r="AR289" s="182" t="s">
        <v>178</v>
      </c>
      <c r="AT289" s="182" t="s">
        <v>383</v>
      </c>
      <c r="AU289" s="182" t="s">
        <v>147</v>
      </c>
      <c r="AY289" s="19" t="s">
        <v>133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9" t="s">
        <v>81</v>
      </c>
      <c r="BK289" s="183">
        <f>ROUND(I289*H289,2)</f>
        <v>0</v>
      </c>
      <c r="BL289" s="19" t="s">
        <v>139</v>
      </c>
      <c r="BM289" s="182" t="s">
        <v>804</v>
      </c>
    </row>
    <row r="290" s="1" customFormat="1">
      <c r="B290" s="38"/>
      <c r="D290" s="184" t="s">
        <v>477</v>
      </c>
      <c r="F290" s="187" t="s">
        <v>543</v>
      </c>
      <c r="I290" s="115"/>
      <c r="L290" s="38"/>
      <c r="M290" s="186"/>
      <c r="N290" s="71"/>
      <c r="O290" s="71"/>
      <c r="P290" s="71"/>
      <c r="Q290" s="71"/>
      <c r="R290" s="71"/>
      <c r="S290" s="71"/>
      <c r="T290" s="72"/>
      <c r="AT290" s="19" t="s">
        <v>477</v>
      </c>
      <c r="AU290" s="19" t="s">
        <v>147</v>
      </c>
    </row>
    <row r="291" s="1" customFormat="1" ht="24" customHeight="1">
      <c r="B291" s="170"/>
      <c r="C291" s="219" t="s">
        <v>468</v>
      </c>
      <c r="D291" s="219" t="s">
        <v>383</v>
      </c>
      <c r="E291" s="220" t="s">
        <v>805</v>
      </c>
      <c r="F291" s="221" t="s">
        <v>806</v>
      </c>
      <c r="G291" s="222" t="s">
        <v>410</v>
      </c>
      <c r="H291" s="223">
        <v>1</v>
      </c>
      <c r="I291" s="224"/>
      <c r="J291" s="225">
        <f>ROUND(I291*H291,2)</f>
        <v>0</v>
      </c>
      <c r="K291" s="221" t="s">
        <v>3</v>
      </c>
      <c r="L291" s="226"/>
      <c r="M291" s="227" t="s">
        <v>3</v>
      </c>
      <c r="N291" s="228" t="s">
        <v>44</v>
      </c>
      <c r="O291" s="71"/>
      <c r="P291" s="180">
        <f>O291*H291</f>
        <v>0</v>
      </c>
      <c r="Q291" s="180">
        <v>0.002</v>
      </c>
      <c r="R291" s="180">
        <f>Q291*H291</f>
        <v>0.002</v>
      </c>
      <c r="S291" s="180">
        <v>0</v>
      </c>
      <c r="T291" s="181">
        <f>S291*H291</f>
        <v>0</v>
      </c>
      <c r="AR291" s="182" t="s">
        <v>178</v>
      </c>
      <c r="AT291" s="182" t="s">
        <v>383</v>
      </c>
      <c r="AU291" s="182" t="s">
        <v>147</v>
      </c>
      <c r="AY291" s="19" t="s">
        <v>133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9" t="s">
        <v>81</v>
      </c>
      <c r="BK291" s="183">
        <f>ROUND(I291*H291,2)</f>
        <v>0</v>
      </c>
      <c r="BL291" s="19" t="s">
        <v>139</v>
      </c>
      <c r="BM291" s="182" t="s">
        <v>807</v>
      </c>
    </row>
    <row r="292" s="1" customFormat="1">
      <c r="B292" s="38"/>
      <c r="D292" s="184" t="s">
        <v>477</v>
      </c>
      <c r="F292" s="187" t="s">
        <v>543</v>
      </c>
      <c r="I292" s="115"/>
      <c r="L292" s="38"/>
      <c r="M292" s="186"/>
      <c r="N292" s="71"/>
      <c r="O292" s="71"/>
      <c r="P292" s="71"/>
      <c r="Q292" s="71"/>
      <c r="R292" s="71"/>
      <c r="S292" s="71"/>
      <c r="T292" s="72"/>
      <c r="AT292" s="19" t="s">
        <v>477</v>
      </c>
      <c r="AU292" s="19" t="s">
        <v>147</v>
      </c>
    </row>
    <row r="293" s="11" customFormat="1" ht="20.88" customHeight="1">
      <c r="B293" s="157"/>
      <c r="D293" s="158" t="s">
        <v>72</v>
      </c>
      <c r="E293" s="168" t="s">
        <v>537</v>
      </c>
      <c r="F293" s="168" t="s">
        <v>538</v>
      </c>
      <c r="I293" s="160"/>
      <c r="J293" s="169">
        <f>BK293</f>
        <v>0</v>
      </c>
      <c r="L293" s="157"/>
      <c r="M293" s="162"/>
      <c r="N293" s="163"/>
      <c r="O293" s="163"/>
      <c r="P293" s="164">
        <f>SUM(P294:P299)</f>
        <v>0</v>
      </c>
      <c r="Q293" s="163"/>
      <c r="R293" s="164">
        <f>SUM(R294:R299)</f>
        <v>0.049500000000000002</v>
      </c>
      <c r="S293" s="163"/>
      <c r="T293" s="165">
        <f>SUM(T294:T299)</f>
        <v>0</v>
      </c>
      <c r="AR293" s="158" t="s">
        <v>81</v>
      </c>
      <c r="AT293" s="166" t="s">
        <v>72</v>
      </c>
      <c r="AU293" s="166" t="s">
        <v>84</v>
      </c>
      <c r="AY293" s="158" t="s">
        <v>133</v>
      </c>
      <c r="BK293" s="167">
        <f>SUM(BK294:BK299)</f>
        <v>0</v>
      </c>
    </row>
    <row r="294" s="1" customFormat="1" ht="24" customHeight="1">
      <c r="B294" s="170"/>
      <c r="C294" s="219" t="s">
        <v>473</v>
      </c>
      <c r="D294" s="219" t="s">
        <v>383</v>
      </c>
      <c r="E294" s="220" t="s">
        <v>808</v>
      </c>
      <c r="F294" s="221" t="s">
        <v>809</v>
      </c>
      <c r="G294" s="222" t="s">
        <v>189</v>
      </c>
      <c r="H294" s="223">
        <v>0.5</v>
      </c>
      <c r="I294" s="224"/>
      <c r="J294" s="225">
        <f>ROUND(I294*H294,2)</f>
        <v>0</v>
      </c>
      <c r="K294" s="221" t="s">
        <v>3</v>
      </c>
      <c r="L294" s="226"/>
      <c r="M294" s="227" t="s">
        <v>3</v>
      </c>
      <c r="N294" s="228" t="s">
        <v>44</v>
      </c>
      <c r="O294" s="71"/>
      <c r="P294" s="180">
        <f>O294*H294</f>
        <v>0</v>
      </c>
      <c r="Q294" s="180">
        <v>0.0030000000000000001</v>
      </c>
      <c r="R294" s="180">
        <f>Q294*H294</f>
        <v>0.0015</v>
      </c>
      <c r="S294" s="180">
        <v>0</v>
      </c>
      <c r="T294" s="181">
        <f>S294*H294</f>
        <v>0</v>
      </c>
      <c r="AR294" s="182" t="s">
        <v>178</v>
      </c>
      <c r="AT294" s="182" t="s">
        <v>383</v>
      </c>
      <c r="AU294" s="182" t="s">
        <v>147</v>
      </c>
      <c r="AY294" s="19" t="s">
        <v>133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9" t="s">
        <v>81</v>
      </c>
      <c r="BK294" s="183">
        <f>ROUND(I294*H294,2)</f>
        <v>0</v>
      </c>
      <c r="BL294" s="19" t="s">
        <v>139</v>
      </c>
      <c r="BM294" s="182" t="s">
        <v>810</v>
      </c>
    </row>
    <row r="295" s="1" customFormat="1">
      <c r="B295" s="38"/>
      <c r="D295" s="184" t="s">
        <v>141</v>
      </c>
      <c r="F295" s="185" t="s">
        <v>809</v>
      </c>
      <c r="I295" s="115"/>
      <c r="L295" s="38"/>
      <c r="M295" s="186"/>
      <c r="N295" s="71"/>
      <c r="O295" s="71"/>
      <c r="P295" s="71"/>
      <c r="Q295" s="71"/>
      <c r="R295" s="71"/>
      <c r="S295" s="71"/>
      <c r="T295" s="72"/>
      <c r="AT295" s="19" t="s">
        <v>141</v>
      </c>
      <c r="AU295" s="19" t="s">
        <v>147</v>
      </c>
    </row>
    <row r="296" s="1" customFormat="1">
      <c r="B296" s="38"/>
      <c r="D296" s="184" t="s">
        <v>477</v>
      </c>
      <c r="F296" s="187" t="s">
        <v>543</v>
      </c>
      <c r="I296" s="115"/>
      <c r="L296" s="38"/>
      <c r="M296" s="186"/>
      <c r="N296" s="71"/>
      <c r="O296" s="71"/>
      <c r="P296" s="71"/>
      <c r="Q296" s="71"/>
      <c r="R296" s="71"/>
      <c r="S296" s="71"/>
      <c r="T296" s="72"/>
      <c r="AT296" s="19" t="s">
        <v>477</v>
      </c>
      <c r="AU296" s="19" t="s">
        <v>147</v>
      </c>
    </row>
    <row r="297" s="1" customFormat="1" ht="24" customHeight="1">
      <c r="B297" s="170"/>
      <c r="C297" s="219" t="s">
        <v>480</v>
      </c>
      <c r="D297" s="219" t="s">
        <v>383</v>
      </c>
      <c r="E297" s="220" t="s">
        <v>540</v>
      </c>
      <c r="F297" s="221" t="s">
        <v>541</v>
      </c>
      <c r="G297" s="222" t="s">
        <v>189</v>
      </c>
      <c r="H297" s="223">
        <v>9.5999999999999996</v>
      </c>
      <c r="I297" s="224"/>
      <c r="J297" s="225">
        <f>ROUND(I297*H297,2)</f>
        <v>0</v>
      </c>
      <c r="K297" s="221" t="s">
        <v>3</v>
      </c>
      <c r="L297" s="226"/>
      <c r="M297" s="227" t="s">
        <v>3</v>
      </c>
      <c r="N297" s="228" t="s">
        <v>44</v>
      </c>
      <c r="O297" s="71"/>
      <c r="P297" s="180">
        <f>O297*H297</f>
        <v>0</v>
      </c>
      <c r="Q297" s="180">
        <v>0.0050000000000000001</v>
      </c>
      <c r="R297" s="180">
        <f>Q297*H297</f>
        <v>0.048000000000000001</v>
      </c>
      <c r="S297" s="180">
        <v>0</v>
      </c>
      <c r="T297" s="181">
        <f>S297*H297</f>
        <v>0</v>
      </c>
      <c r="AR297" s="182" t="s">
        <v>178</v>
      </c>
      <c r="AT297" s="182" t="s">
        <v>383</v>
      </c>
      <c r="AU297" s="182" t="s">
        <v>147</v>
      </c>
      <c r="AY297" s="19" t="s">
        <v>133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9" t="s">
        <v>81</v>
      </c>
      <c r="BK297" s="183">
        <f>ROUND(I297*H297,2)</f>
        <v>0</v>
      </c>
      <c r="BL297" s="19" t="s">
        <v>139</v>
      </c>
      <c r="BM297" s="182" t="s">
        <v>542</v>
      </c>
    </row>
    <row r="298" s="1" customFormat="1">
      <c r="B298" s="38"/>
      <c r="D298" s="184" t="s">
        <v>141</v>
      </c>
      <c r="F298" s="185" t="s">
        <v>541</v>
      </c>
      <c r="I298" s="115"/>
      <c r="L298" s="38"/>
      <c r="M298" s="186"/>
      <c r="N298" s="71"/>
      <c r="O298" s="71"/>
      <c r="P298" s="71"/>
      <c r="Q298" s="71"/>
      <c r="R298" s="71"/>
      <c r="S298" s="71"/>
      <c r="T298" s="72"/>
      <c r="AT298" s="19" t="s">
        <v>141</v>
      </c>
      <c r="AU298" s="19" t="s">
        <v>147</v>
      </c>
    </row>
    <row r="299" s="1" customFormat="1">
      <c r="B299" s="38"/>
      <c r="D299" s="184" t="s">
        <v>477</v>
      </c>
      <c r="F299" s="187" t="s">
        <v>543</v>
      </c>
      <c r="I299" s="115"/>
      <c r="L299" s="38"/>
      <c r="M299" s="186"/>
      <c r="N299" s="71"/>
      <c r="O299" s="71"/>
      <c r="P299" s="71"/>
      <c r="Q299" s="71"/>
      <c r="R299" s="71"/>
      <c r="S299" s="71"/>
      <c r="T299" s="72"/>
      <c r="AT299" s="19" t="s">
        <v>477</v>
      </c>
      <c r="AU299" s="19" t="s">
        <v>147</v>
      </c>
    </row>
    <row r="300" s="11" customFormat="1" ht="22.8" customHeight="1">
      <c r="B300" s="157"/>
      <c r="D300" s="158" t="s">
        <v>72</v>
      </c>
      <c r="E300" s="168" t="s">
        <v>186</v>
      </c>
      <c r="F300" s="168" t="s">
        <v>811</v>
      </c>
      <c r="I300" s="160"/>
      <c r="J300" s="169">
        <f>BK300</f>
        <v>0</v>
      </c>
      <c r="L300" s="157"/>
      <c r="M300" s="162"/>
      <c r="N300" s="163"/>
      <c r="O300" s="163"/>
      <c r="P300" s="164">
        <f>SUM(P301:P324)</f>
        <v>0</v>
      </c>
      <c r="Q300" s="163"/>
      <c r="R300" s="164">
        <f>SUM(R301:R324)</f>
        <v>2.355</v>
      </c>
      <c r="S300" s="163"/>
      <c r="T300" s="165">
        <f>SUM(T301:T324)</f>
        <v>0.311</v>
      </c>
      <c r="AR300" s="158" t="s">
        <v>81</v>
      </c>
      <c r="AT300" s="166" t="s">
        <v>72</v>
      </c>
      <c r="AU300" s="166" t="s">
        <v>81</v>
      </c>
      <c r="AY300" s="158" t="s">
        <v>133</v>
      </c>
      <c r="BK300" s="167">
        <f>SUM(BK301:BK324)</f>
        <v>0</v>
      </c>
    </row>
    <row r="301" s="1" customFormat="1" ht="16.5" customHeight="1">
      <c r="B301" s="170"/>
      <c r="C301" s="171" t="s">
        <v>484</v>
      </c>
      <c r="D301" s="171" t="s">
        <v>136</v>
      </c>
      <c r="E301" s="172" t="s">
        <v>812</v>
      </c>
      <c r="F301" s="173" t="s">
        <v>813</v>
      </c>
      <c r="G301" s="174" t="s">
        <v>211</v>
      </c>
      <c r="H301" s="175">
        <v>0.94199999999999995</v>
      </c>
      <c r="I301" s="176"/>
      <c r="J301" s="177">
        <f>ROUND(I301*H301,2)</f>
        <v>0</v>
      </c>
      <c r="K301" s="173" t="s">
        <v>3</v>
      </c>
      <c r="L301" s="38"/>
      <c r="M301" s="178" t="s">
        <v>3</v>
      </c>
      <c r="N301" s="179" t="s">
        <v>44</v>
      </c>
      <c r="O301" s="71"/>
      <c r="P301" s="180">
        <f>O301*H301</f>
        <v>0</v>
      </c>
      <c r="Q301" s="180">
        <v>2.5</v>
      </c>
      <c r="R301" s="180">
        <f>Q301*H301</f>
        <v>2.355</v>
      </c>
      <c r="S301" s="180">
        <v>0</v>
      </c>
      <c r="T301" s="181">
        <f>S301*H301</f>
        <v>0</v>
      </c>
      <c r="AR301" s="182" t="s">
        <v>139</v>
      </c>
      <c r="AT301" s="182" t="s">
        <v>136</v>
      </c>
      <c r="AU301" s="182" t="s">
        <v>84</v>
      </c>
      <c r="AY301" s="19" t="s">
        <v>133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9" t="s">
        <v>81</v>
      </c>
      <c r="BK301" s="183">
        <f>ROUND(I301*H301,2)</f>
        <v>0</v>
      </c>
      <c r="BL301" s="19" t="s">
        <v>139</v>
      </c>
      <c r="BM301" s="182" t="s">
        <v>814</v>
      </c>
    </row>
    <row r="302" s="1" customFormat="1">
      <c r="B302" s="38"/>
      <c r="D302" s="184" t="s">
        <v>141</v>
      </c>
      <c r="F302" s="185" t="s">
        <v>813</v>
      </c>
      <c r="I302" s="115"/>
      <c r="L302" s="38"/>
      <c r="M302" s="186"/>
      <c r="N302" s="71"/>
      <c r="O302" s="71"/>
      <c r="P302" s="71"/>
      <c r="Q302" s="71"/>
      <c r="R302" s="71"/>
      <c r="S302" s="71"/>
      <c r="T302" s="72"/>
      <c r="AT302" s="19" t="s">
        <v>141</v>
      </c>
      <c r="AU302" s="19" t="s">
        <v>84</v>
      </c>
    </row>
    <row r="303" s="12" customFormat="1">
      <c r="B303" s="188"/>
      <c r="D303" s="184" t="s">
        <v>176</v>
      </c>
      <c r="E303" s="189" t="s">
        <v>3</v>
      </c>
      <c r="F303" s="190" t="s">
        <v>815</v>
      </c>
      <c r="H303" s="191">
        <v>0.94199999999999995</v>
      </c>
      <c r="I303" s="192"/>
      <c r="L303" s="188"/>
      <c r="M303" s="193"/>
      <c r="N303" s="194"/>
      <c r="O303" s="194"/>
      <c r="P303" s="194"/>
      <c r="Q303" s="194"/>
      <c r="R303" s="194"/>
      <c r="S303" s="194"/>
      <c r="T303" s="195"/>
      <c r="AT303" s="189" t="s">
        <v>176</v>
      </c>
      <c r="AU303" s="189" t="s">
        <v>84</v>
      </c>
      <c r="AV303" s="12" t="s">
        <v>84</v>
      </c>
      <c r="AW303" s="12" t="s">
        <v>34</v>
      </c>
      <c r="AX303" s="12" t="s">
        <v>81</v>
      </c>
      <c r="AY303" s="189" t="s">
        <v>133</v>
      </c>
    </row>
    <row r="304" s="1" customFormat="1" ht="16.5" customHeight="1">
      <c r="B304" s="170"/>
      <c r="C304" s="171" t="s">
        <v>492</v>
      </c>
      <c r="D304" s="171" t="s">
        <v>136</v>
      </c>
      <c r="E304" s="172" t="s">
        <v>816</v>
      </c>
      <c r="F304" s="173" t="s">
        <v>817</v>
      </c>
      <c r="G304" s="174" t="s">
        <v>495</v>
      </c>
      <c r="H304" s="175">
        <v>1</v>
      </c>
      <c r="I304" s="176"/>
      <c r="J304" s="177">
        <f>ROUND(I304*H304,2)</f>
        <v>0</v>
      </c>
      <c r="K304" s="173" t="s">
        <v>3</v>
      </c>
      <c r="L304" s="38"/>
      <c r="M304" s="178" t="s">
        <v>3</v>
      </c>
      <c r="N304" s="179" t="s">
        <v>44</v>
      </c>
      <c r="O304" s="71"/>
      <c r="P304" s="180">
        <f>O304*H304</f>
        <v>0</v>
      </c>
      <c r="Q304" s="180">
        <v>0</v>
      </c>
      <c r="R304" s="180">
        <f>Q304*H304</f>
        <v>0</v>
      </c>
      <c r="S304" s="180">
        <v>0</v>
      </c>
      <c r="T304" s="181">
        <f>S304*H304</f>
        <v>0</v>
      </c>
      <c r="AR304" s="182" t="s">
        <v>818</v>
      </c>
      <c r="AT304" s="182" t="s">
        <v>136</v>
      </c>
      <c r="AU304" s="182" t="s">
        <v>84</v>
      </c>
      <c r="AY304" s="19" t="s">
        <v>133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9" t="s">
        <v>81</v>
      </c>
      <c r="BK304" s="183">
        <f>ROUND(I304*H304,2)</f>
        <v>0</v>
      </c>
      <c r="BL304" s="19" t="s">
        <v>818</v>
      </c>
      <c r="BM304" s="182" t="s">
        <v>819</v>
      </c>
    </row>
    <row r="305" s="1" customFormat="1">
      <c r="B305" s="38"/>
      <c r="D305" s="184" t="s">
        <v>141</v>
      </c>
      <c r="F305" s="185" t="s">
        <v>817</v>
      </c>
      <c r="I305" s="115"/>
      <c r="L305" s="38"/>
      <c r="M305" s="186"/>
      <c r="N305" s="71"/>
      <c r="O305" s="71"/>
      <c r="P305" s="71"/>
      <c r="Q305" s="71"/>
      <c r="R305" s="71"/>
      <c r="S305" s="71"/>
      <c r="T305" s="72"/>
      <c r="AT305" s="19" t="s">
        <v>141</v>
      </c>
      <c r="AU305" s="19" t="s">
        <v>84</v>
      </c>
    </row>
    <row r="306" s="14" customFormat="1">
      <c r="B306" s="204"/>
      <c r="D306" s="184" t="s">
        <v>176</v>
      </c>
      <c r="E306" s="205" t="s">
        <v>3</v>
      </c>
      <c r="F306" s="206" t="s">
        <v>820</v>
      </c>
      <c r="H306" s="205" t="s">
        <v>3</v>
      </c>
      <c r="I306" s="207"/>
      <c r="L306" s="204"/>
      <c r="M306" s="208"/>
      <c r="N306" s="209"/>
      <c r="O306" s="209"/>
      <c r="P306" s="209"/>
      <c r="Q306" s="209"/>
      <c r="R306" s="209"/>
      <c r="S306" s="209"/>
      <c r="T306" s="210"/>
      <c r="AT306" s="205" t="s">
        <v>176</v>
      </c>
      <c r="AU306" s="205" t="s">
        <v>84</v>
      </c>
      <c r="AV306" s="14" t="s">
        <v>81</v>
      </c>
      <c r="AW306" s="14" t="s">
        <v>34</v>
      </c>
      <c r="AX306" s="14" t="s">
        <v>73</v>
      </c>
      <c r="AY306" s="205" t="s">
        <v>133</v>
      </c>
    </row>
    <row r="307" s="14" customFormat="1">
      <c r="B307" s="204"/>
      <c r="D307" s="184" t="s">
        <v>176</v>
      </c>
      <c r="E307" s="205" t="s">
        <v>3</v>
      </c>
      <c r="F307" s="206" t="s">
        <v>821</v>
      </c>
      <c r="H307" s="205" t="s">
        <v>3</v>
      </c>
      <c r="I307" s="207"/>
      <c r="L307" s="204"/>
      <c r="M307" s="208"/>
      <c r="N307" s="209"/>
      <c r="O307" s="209"/>
      <c r="P307" s="209"/>
      <c r="Q307" s="209"/>
      <c r="R307" s="209"/>
      <c r="S307" s="209"/>
      <c r="T307" s="210"/>
      <c r="AT307" s="205" t="s">
        <v>176</v>
      </c>
      <c r="AU307" s="205" t="s">
        <v>84</v>
      </c>
      <c r="AV307" s="14" t="s">
        <v>81</v>
      </c>
      <c r="AW307" s="14" t="s">
        <v>34</v>
      </c>
      <c r="AX307" s="14" t="s">
        <v>73</v>
      </c>
      <c r="AY307" s="205" t="s">
        <v>133</v>
      </c>
    </row>
    <row r="308" s="14" customFormat="1">
      <c r="B308" s="204"/>
      <c r="D308" s="184" t="s">
        <v>176</v>
      </c>
      <c r="E308" s="205" t="s">
        <v>3</v>
      </c>
      <c r="F308" s="206" t="s">
        <v>822</v>
      </c>
      <c r="H308" s="205" t="s">
        <v>3</v>
      </c>
      <c r="I308" s="207"/>
      <c r="L308" s="204"/>
      <c r="M308" s="208"/>
      <c r="N308" s="209"/>
      <c r="O308" s="209"/>
      <c r="P308" s="209"/>
      <c r="Q308" s="209"/>
      <c r="R308" s="209"/>
      <c r="S308" s="209"/>
      <c r="T308" s="210"/>
      <c r="AT308" s="205" t="s">
        <v>176</v>
      </c>
      <c r="AU308" s="205" t="s">
        <v>84</v>
      </c>
      <c r="AV308" s="14" t="s">
        <v>81</v>
      </c>
      <c r="AW308" s="14" t="s">
        <v>34</v>
      </c>
      <c r="AX308" s="14" t="s">
        <v>73</v>
      </c>
      <c r="AY308" s="205" t="s">
        <v>133</v>
      </c>
    </row>
    <row r="309" s="14" customFormat="1">
      <c r="B309" s="204"/>
      <c r="D309" s="184" t="s">
        <v>176</v>
      </c>
      <c r="E309" s="205" t="s">
        <v>3</v>
      </c>
      <c r="F309" s="206" t="s">
        <v>823</v>
      </c>
      <c r="H309" s="205" t="s">
        <v>3</v>
      </c>
      <c r="I309" s="207"/>
      <c r="L309" s="204"/>
      <c r="M309" s="208"/>
      <c r="N309" s="209"/>
      <c r="O309" s="209"/>
      <c r="P309" s="209"/>
      <c r="Q309" s="209"/>
      <c r="R309" s="209"/>
      <c r="S309" s="209"/>
      <c r="T309" s="210"/>
      <c r="AT309" s="205" t="s">
        <v>176</v>
      </c>
      <c r="AU309" s="205" t="s">
        <v>84</v>
      </c>
      <c r="AV309" s="14" t="s">
        <v>81</v>
      </c>
      <c r="AW309" s="14" t="s">
        <v>34</v>
      </c>
      <c r="AX309" s="14" t="s">
        <v>73</v>
      </c>
      <c r="AY309" s="205" t="s">
        <v>133</v>
      </c>
    </row>
    <row r="310" s="14" customFormat="1">
      <c r="B310" s="204"/>
      <c r="D310" s="184" t="s">
        <v>176</v>
      </c>
      <c r="E310" s="205" t="s">
        <v>3</v>
      </c>
      <c r="F310" s="206" t="s">
        <v>824</v>
      </c>
      <c r="H310" s="205" t="s">
        <v>3</v>
      </c>
      <c r="I310" s="207"/>
      <c r="L310" s="204"/>
      <c r="M310" s="208"/>
      <c r="N310" s="209"/>
      <c r="O310" s="209"/>
      <c r="P310" s="209"/>
      <c r="Q310" s="209"/>
      <c r="R310" s="209"/>
      <c r="S310" s="209"/>
      <c r="T310" s="210"/>
      <c r="AT310" s="205" t="s">
        <v>176</v>
      </c>
      <c r="AU310" s="205" t="s">
        <v>84</v>
      </c>
      <c r="AV310" s="14" t="s">
        <v>81</v>
      </c>
      <c r="AW310" s="14" t="s">
        <v>34</v>
      </c>
      <c r="AX310" s="14" t="s">
        <v>73</v>
      </c>
      <c r="AY310" s="205" t="s">
        <v>133</v>
      </c>
    </row>
    <row r="311" s="12" customFormat="1">
      <c r="B311" s="188"/>
      <c r="D311" s="184" t="s">
        <v>176</v>
      </c>
      <c r="E311" s="189" t="s">
        <v>3</v>
      </c>
      <c r="F311" s="190" t="s">
        <v>81</v>
      </c>
      <c r="H311" s="191">
        <v>1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176</v>
      </c>
      <c r="AU311" s="189" t="s">
        <v>84</v>
      </c>
      <c r="AV311" s="12" t="s">
        <v>84</v>
      </c>
      <c r="AW311" s="12" t="s">
        <v>34</v>
      </c>
      <c r="AX311" s="12" t="s">
        <v>81</v>
      </c>
      <c r="AY311" s="189" t="s">
        <v>133</v>
      </c>
    </row>
    <row r="312" s="1" customFormat="1" ht="16.5" customHeight="1">
      <c r="B312" s="170"/>
      <c r="C312" s="171" t="s">
        <v>510</v>
      </c>
      <c r="D312" s="171" t="s">
        <v>136</v>
      </c>
      <c r="E312" s="172" t="s">
        <v>825</v>
      </c>
      <c r="F312" s="173" t="s">
        <v>826</v>
      </c>
      <c r="G312" s="174" t="s">
        <v>189</v>
      </c>
      <c r="H312" s="175">
        <v>5</v>
      </c>
      <c r="I312" s="176"/>
      <c r="J312" s="177">
        <f>ROUND(I312*H312,2)</f>
        <v>0</v>
      </c>
      <c r="K312" s="173" t="s">
        <v>171</v>
      </c>
      <c r="L312" s="38"/>
      <c r="M312" s="178" t="s">
        <v>3</v>
      </c>
      <c r="N312" s="179" t="s">
        <v>44</v>
      </c>
      <c r="O312" s="71"/>
      <c r="P312" s="180">
        <f>O312*H312</f>
        <v>0</v>
      </c>
      <c r="Q312" s="180">
        <v>0</v>
      </c>
      <c r="R312" s="180">
        <f>Q312*H312</f>
        <v>0</v>
      </c>
      <c r="S312" s="180">
        <v>0.036999999999999998</v>
      </c>
      <c r="T312" s="181">
        <f>S312*H312</f>
        <v>0.185</v>
      </c>
      <c r="AR312" s="182" t="s">
        <v>139</v>
      </c>
      <c r="AT312" s="182" t="s">
        <v>136</v>
      </c>
      <c r="AU312" s="182" t="s">
        <v>84</v>
      </c>
      <c r="AY312" s="19" t="s">
        <v>133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9" t="s">
        <v>81</v>
      </c>
      <c r="BK312" s="183">
        <f>ROUND(I312*H312,2)</f>
        <v>0</v>
      </c>
      <c r="BL312" s="19" t="s">
        <v>139</v>
      </c>
      <c r="BM312" s="182" t="s">
        <v>827</v>
      </c>
    </row>
    <row r="313" s="1" customFormat="1">
      <c r="B313" s="38"/>
      <c r="D313" s="184" t="s">
        <v>141</v>
      </c>
      <c r="F313" s="185" t="s">
        <v>828</v>
      </c>
      <c r="I313" s="115"/>
      <c r="L313" s="38"/>
      <c r="M313" s="186"/>
      <c r="N313" s="71"/>
      <c r="O313" s="71"/>
      <c r="P313" s="71"/>
      <c r="Q313" s="71"/>
      <c r="R313" s="71"/>
      <c r="S313" s="71"/>
      <c r="T313" s="72"/>
      <c r="AT313" s="19" t="s">
        <v>141</v>
      </c>
      <c r="AU313" s="19" t="s">
        <v>84</v>
      </c>
    </row>
    <row r="314" s="1" customFormat="1" ht="16.5" customHeight="1">
      <c r="B314" s="170"/>
      <c r="C314" s="171" t="s">
        <v>517</v>
      </c>
      <c r="D314" s="171" t="s">
        <v>136</v>
      </c>
      <c r="E314" s="172" t="s">
        <v>829</v>
      </c>
      <c r="F314" s="173" t="s">
        <v>830</v>
      </c>
      <c r="G314" s="174" t="s">
        <v>189</v>
      </c>
      <c r="H314" s="175">
        <v>2</v>
      </c>
      <c r="I314" s="176"/>
      <c r="J314" s="177">
        <f>ROUND(I314*H314,2)</f>
        <v>0</v>
      </c>
      <c r="K314" s="173" t="s">
        <v>171</v>
      </c>
      <c r="L314" s="38"/>
      <c r="M314" s="178" t="s">
        <v>3</v>
      </c>
      <c r="N314" s="179" t="s">
        <v>44</v>
      </c>
      <c r="O314" s="71"/>
      <c r="P314" s="180">
        <f>O314*H314</f>
        <v>0</v>
      </c>
      <c r="Q314" s="180">
        <v>0</v>
      </c>
      <c r="R314" s="180">
        <f>Q314*H314</f>
        <v>0</v>
      </c>
      <c r="S314" s="180">
        <v>0.063</v>
      </c>
      <c r="T314" s="181">
        <f>S314*H314</f>
        <v>0.126</v>
      </c>
      <c r="AR314" s="182" t="s">
        <v>139</v>
      </c>
      <c r="AT314" s="182" t="s">
        <v>136</v>
      </c>
      <c r="AU314" s="182" t="s">
        <v>84</v>
      </c>
      <c r="AY314" s="19" t="s">
        <v>133</v>
      </c>
      <c r="BE314" s="183">
        <f>IF(N314="základní",J314,0)</f>
        <v>0</v>
      </c>
      <c r="BF314" s="183">
        <f>IF(N314="snížená",J314,0)</f>
        <v>0</v>
      </c>
      <c r="BG314" s="183">
        <f>IF(N314="zákl. přenesená",J314,0)</f>
        <v>0</v>
      </c>
      <c r="BH314" s="183">
        <f>IF(N314="sníž. přenesená",J314,0)</f>
        <v>0</v>
      </c>
      <c r="BI314" s="183">
        <f>IF(N314="nulová",J314,0)</f>
        <v>0</v>
      </c>
      <c r="BJ314" s="19" t="s">
        <v>81</v>
      </c>
      <c r="BK314" s="183">
        <f>ROUND(I314*H314,2)</f>
        <v>0</v>
      </c>
      <c r="BL314" s="19" t="s">
        <v>139</v>
      </c>
      <c r="BM314" s="182" t="s">
        <v>831</v>
      </c>
    </row>
    <row r="315" s="1" customFormat="1">
      <c r="B315" s="38"/>
      <c r="D315" s="184" t="s">
        <v>141</v>
      </c>
      <c r="F315" s="185" t="s">
        <v>832</v>
      </c>
      <c r="I315" s="115"/>
      <c r="L315" s="38"/>
      <c r="M315" s="186"/>
      <c r="N315" s="71"/>
      <c r="O315" s="71"/>
      <c r="P315" s="71"/>
      <c r="Q315" s="71"/>
      <c r="R315" s="71"/>
      <c r="S315" s="71"/>
      <c r="T315" s="72"/>
      <c r="AT315" s="19" t="s">
        <v>141</v>
      </c>
      <c r="AU315" s="19" t="s">
        <v>84</v>
      </c>
    </row>
    <row r="316" s="1" customFormat="1" ht="16.5" customHeight="1">
      <c r="B316" s="170"/>
      <c r="C316" s="171" t="s">
        <v>521</v>
      </c>
      <c r="D316" s="171" t="s">
        <v>136</v>
      </c>
      <c r="E316" s="172" t="s">
        <v>833</v>
      </c>
      <c r="F316" s="173" t="s">
        <v>834</v>
      </c>
      <c r="G316" s="174" t="s">
        <v>364</v>
      </c>
      <c r="H316" s="175">
        <v>0.311</v>
      </c>
      <c r="I316" s="176"/>
      <c r="J316" s="177">
        <f>ROUND(I316*H316,2)</f>
        <v>0</v>
      </c>
      <c r="K316" s="173" t="s">
        <v>171</v>
      </c>
      <c r="L316" s="38"/>
      <c r="M316" s="178" t="s">
        <v>3</v>
      </c>
      <c r="N316" s="179" t="s">
        <v>44</v>
      </c>
      <c r="O316" s="71"/>
      <c r="P316" s="180">
        <f>O316*H316</f>
        <v>0</v>
      </c>
      <c r="Q316" s="180">
        <v>0</v>
      </c>
      <c r="R316" s="180">
        <f>Q316*H316</f>
        <v>0</v>
      </c>
      <c r="S316" s="180">
        <v>0</v>
      </c>
      <c r="T316" s="181">
        <f>S316*H316</f>
        <v>0</v>
      </c>
      <c r="AR316" s="182" t="s">
        <v>139</v>
      </c>
      <c r="AT316" s="182" t="s">
        <v>136</v>
      </c>
      <c r="AU316" s="182" t="s">
        <v>84</v>
      </c>
      <c r="AY316" s="19" t="s">
        <v>133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9" t="s">
        <v>81</v>
      </c>
      <c r="BK316" s="183">
        <f>ROUND(I316*H316,2)</f>
        <v>0</v>
      </c>
      <c r="BL316" s="19" t="s">
        <v>139</v>
      </c>
      <c r="BM316" s="182" t="s">
        <v>835</v>
      </c>
    </row>
    <row r="317" s="1" customFormat="1">
      <c r="B317" s="38"/>
      <c r="D317" s="184" t="s">
        <v>141</v>
      </c>
      <c r="F317" s="185" t="s">
        <v>836</v>
      </c>
      <c r="I317" s="115"/>
      <c r="L317" s="38"/>
      <c r="M317" s="186"/>
      <c r="N317" s="71"/>
      <c r="O317" s="71"/>
      <c r="P317" s="71"/>
      <c r="Q317" s="71"/>
      <c r="R317" s="71"/>
      <c r="S317" s="71"/>
      <c r="T317" s="72"/>
      <c r="AT317" s="19" t="s">
        <v>141</v>
      </c>
      <c r="AU317" s="19" t="s">
        <v>84</v>
      </c>
    </row>
    <row r="318" s="1" customFormat="1">
      <c r="B318" s="38"/>
      <c r="D318" s="184" t="s">
        <v>174</v>
      </c>
      <c r="F318" s="187" t="s">
        <v>837</v>
      </c>
      <c r="I318" s="115"/>
      <c r="L318" s="38"/>
      <c r="M318" s="186"/>
      <c r="N318" s="71"/>
      <c r="O318" s="71"/>
      <c r="P318" s="71"/>
      <c r="Q318" s="71"/>
      <c r="R318" s="71"/>
      <c r="S318" s="71"/>
      <c r="T318" s="72"/>
      <c r="AT318" s="19" t="s">
        <v>174</v>
      </c>
      <c r="AU318" s="19" t="s">
        <v>84</v>
      </c>
    </row>
    <row r="319" s="1" customFormat="1" ht="16.5" customHeight="1">
      <c r="B319" s="170"/>
      <c r="C319" s="171" t="s">
        <v>525</v>
      </c>
      <c r="D319" s="171" t="s">
        <v>136</v>
      </c>
      <c r="E319" s="172" t="s">
        <v>838</v>
      </c>
      <c r="F319" s="173" t="s">
        <v>839</v>
      </c>
      <c r="G319" s="174" t="s">
        <v>364</v>
      </c>
      <c r="H319" s="175">
        <v>0.311</v>
      </c>
      <c r="I319" s="176"/>
      <c r="J319" s="177">
        <f>ROUND(I319*H319,2)</f>
        <v>0</v>
      </c>
      <c r="K319" s="173" t="s">
        <v>3</v>
      </c>
      <c r="L319" s="38"/>
      <c r="M319" s="178" t="s">
        <v>3</v>
      </c>
      <c r="N319" s="179" t="s">
        <v>44</v>
      </c>
      <c r="O319" s="71"/>
      <c r="P319" s="180">
        <f>O319*H319</f>
        <v>0</v>
      </c>
      <c r="Q319" s="180">
        <v>0</v>
      </c>
      <c r="R319" s="180">
        <f>Q319*H319</f>
        <v>0</v>
      </c>
      <c r="S319" s="180">
        <v>0</v>
      </c>
      <c r="T319" s="181">
        <f>S319*H319</f>
        <v>0</v>
      </c>
      <c r="AR319" s="182" t="s">
        <v>139</v>
      </c>
      <c r="AT319" s="182" t="s">
        <v>136</v>
      </c>
      <c r="AU319" s="182" t="s">
        <v>84</v>
      </c>
      <c r="AY319" s="19" t="s">
        <v>133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9" t="s">
        <v>81</v>
      </c>
      <c r="BK319" s="183">
        <f>ROUND(I319*H319,2)</f>
        <v>0</v>
      </c>
      <c r="BL319" s="19" t="s">
        <v>139</v>
      </c>
      <c r="BM319" s="182" t="s">
        <v>840</v>
      </c>
    </row>
    <row r="320" s="1" customFormat="1">
      <c r="B320" s="38"/>
      <c r="D320" s="184" t="s">
        <v>141</v>
      </c>
      <c r="F320" s="185" t="s">
        <v>841</v>
      </c>
      <c r="I320" s="115"/>
      <c r="L320" s="38"/>
      <c r="M320" s="186"/>
      <c r="N320" s="71"/>
      <c r="O320" s="71"/>
      <c r="P320" s="71"/>
      <c r="Q320" s="71"/>
      <c r="R320" s="71"/>
      <c r="S320" s="71"/>
      <c r="T320" s="72"/>
      <c r="AT320" s="19" t="s">
        <v>141</v>
      </c>
      <c r="AU320" s="19" t="s">
        <v>84</v>
      </c>
    </row>
    <row r="321" s="1" customFormat="1">
      <c r="B321" s="38"/>
      <c r="D321" s="184" t="s">
        <v>174</v>
      </c>
      <c r="F321" s="187" t="s">
        <v>842</v>
      </c>
      <c r="I321" s="115"/>
      <c r="L321" s="38"/>
      <c r="M321" s="186"/>
      <c r="N321" s="71"/>
      <c r="O321" s="71"/>
      <c r="P321" s="71"/>
      <c r="Q321" s="71"/>
      <c r="R321" s="71"/>
      <c r="S321" s="71"/>
      <c r="T321" s="72"/>
      <c r="AT321" s="19" t="s">
        <v>174</v>
      </c>
      <c r="AU321" s="19" t="s">
        <v>84</v>
      </c>
    </row>
    <row r="322" s="1" customFormat="1" ht="16.5" customHeight="1">
      <c r="B322" s="170"/>
      <c r="C322" s="171" t="s">
        <v>529</v>
      </c>
      <c r="D322" s="171" t="s">
        <v>136</v>
      </c>
      <c r="E322" s="172" t="s">
        <v>843</v>
      </c>
      <c r="F322" s="173" t="s">
        <v>844</v>
      </c>
      <c r="G322" s="174" t="s">
        <v>364</v>
      </c>
      <c r="H322" s="175">
        <v>0.311</v>
      </c>
      <c r="I322" s="176"/>
      <c r="J322" s="177">
        <f>ROUND(I322*H322,2)</f>
        <v>0</v>
      </c>
      <c r="K322" s="173" t="s">
        <v>171</v>
      </c>
      <c r="L322" s="38"/>
      <c r="M322" s="178" t="s">
        <v>3</v>
      </c>
      <c r="N322" s="179" t="s">
        <v>44</v>
      </c>
      <c r="O322" s="71"/>
      <c r="P322" s="180">
        <f>O322*H322</f>
        <v>0</v>
      </c>
      <c r="Q322" s="180">
        <v>0</v>
      </c>
      <c r="R322" s="180">
        <f>Q322*H322</f>
        <v>0</v>
      </c>
      <c r="S322" s="180">
        <v>0</v>
      </c>
      <c r="T322" s="181">
        <f>S322*H322</f>
        <v>0</v>
      </c>
      <c r="AR322" s="182" t="s">
        <v>139</v>
      </c>
      <c r="AT322" s="182" t="s">
        <v>136</v>
      </c>
      <c r="AU322" s="182" t="s">
        <v>84</v>
      </c>
      <c r="AY322" s="19" t="s">
        <v>133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9" t="s">
        <v>81</v>
      </c>
      <c r="BK322" s="183">
        <f>ROUND(I322*H322,2)</f>
        <v>0</v>
      </c>
      <c r="BL322" s="19" t="s">
        <v>139</v>
      </c>
      <c r="BM322" s="182" t="s">
        <v>845</v>
      </c>
    </row>
    <row r="323" s="1" customFormat="1">
      <c r="B323" s="38"/>
      <c r="D323" s="184" t="s">
        <v>141</v>
      </c>
      <c r="F323" s="185" t="s">
        <v>846</v>
      </c>
      <c r="I323" s="115"/>
      <c r="L323" s="38"/>
      <c r="M323" s="186"/>
      <c r="N323" s="71"/>
      <c r="O323" s="71"/>
      <c r="P323" s="71"/>
      <c r="Q323" s="71"/>
      <c r="R323" s="71"/>
      <c r="S323" s="71"/>
      <c r="T323" s="72"/>
      <c r="AT323" s="19" t="s">
        <v>141</v>
      </c>
      <c r="AU323" s="19" t="s">
        <v>84</v>
      </c>
    </row>
    <row r="324" s="1" customFormat="1">
      <c r="B324" s="38"/>
      <c r="D324" s="184" t="s">
        <v>174</v>
      </c>
      <c r="F324" s="187" t="s">
        <v>847</v>
      </c>
      <c r="I324" s="115"/>
      <c r="L324" s="38"/>
      <c r="M324" s="186"/>
      <c r="N324" s="71"/>
      <c r="O324" s="71"/>
      <c r="P324" s="71"/>
      <c r="Q324" s="71"/>
      <c r="R324" s="71"/>
      <c r="S324" s="71"/>
      <c r="T324" s="72"/>
      <c r="AT324" s="19" t="s">
        <v>174</v>
      </c>
      <c r="AU324" s="19" t="s">
        <v>84</v>
      </c>
    </row>
    <row r="325" s="11" customFormat="1" ht="22.8" customHeight="1">
      <c r="B325" s="157"/>
      <c r="D325" s="158" t="s">
        <v>72</v>
      </c>
      <c r="E325" s="168" t="s">
        <v>548</v>
      </c>
      <c r="F325" s="168" t="s">
        <v>549</v>
      </c>
      <c r="I325" s="160"/>
      <c r="J325" s="169">
        <f>BK325</f>
        <v>0</v>
      </c>
      <c r="L325" s="157"/>
      <c r="M325" s="162"/>
      <c r="N325" s="163"/>
      <c r="O325" s="163"/>
      <c r="P325" s="164">
        <f>SUM(P326:P328)</f>
        <v>0</v>
      </c>
      <c r="Q325" s="163"/>
      <c r="R325" s="164">
        <f>SUM(R326:R328)</f>
        <v>0</v>
      </c>
      <c r="S325" s="163"/>
      <c r="T325" s="165">
        <f>SUM(T326:T328)</f>
        <v>0</v>
      </c>
      <c r="AR325" s="158" t="s">
        <v>81</v>
      </c>
      <c r="AT325" s="166" t="s">
        <v>72</v>
      </c>
      <c r="AU325" s="166" t="s">
        <v>81</v>
      </c>
      <c r="AY325" s="158" t="s">
        <v>133</v>
      </c>
      <c r="BK325" s="167">
        <f>SUM(BK326:BK328)</f>
        <v>0</v>
      </c>
    </row>
    <row r="326" s="1" customFormat="1" ht="16.5" customHeight="1">
      <c r="B326" s="170"/>
      <c r="C326" s="171" t="s">
        <v>533</v>
      </c>
      <c r="D326" s="171" t="s">
        <v>136</v>
      </c>
      <c r="E326" s="172" t="s">
        <v>848</v>
      </c>
      <c r="F326" s="173" t="s">
        <v>849</v>
      </c>
      <c r="G326" s="174" t="s">
        <v>364</v>
      </c>
      <c r="H326" s="175">
        <v>3.6659999999999999</v>
      </c>
      <c r="I326" s="176"/>
      <c r="J326" s="177">
        <f>ROUND(I326*H326,2)</f>
        <v>0</v>
      </c>
      <c r="K326" s="173" t="s">
        <v>171</v>
      </c>
      <c r="L326" s="38"/>
      <c r="M326" s="178" t="s">
        <v>3</v>
      </c>
      <c r="N326" s="179" t="s">
        <v>44</v>
      </c>
      <c r="O326" s="71"/>
      <c r="P326" s="180">
        <f>O326*H326</f>
        <v>0</v>
      </c>
      <c r="Q326" s="180">
        <v>0</v>
      </c>
      <c r="R326" s="180">
        <f>Q326*H326</f>
        <v>0</v>
      </c>
      <c r="S326" s="180">
        <v>0</v>
      </c>
      <c r="T326" s="181">
        <f>S326*H326</f>
        <v>0</v>
      </c>
      <c r="AR326" s="182" t="s">
        <v>139</v>
      </c>
      <c r="AT326" s="182" t="s">
        <v>136</v>
      </c>
      <c r="AU326" s="182" t="s">
        <v>84</v>
      </c>
      <c r="AY326" s="19" t="s">
        <v>133</v>
      </c>
      <c r="BE326" s="183">
        <f>IF(N326="základní",J326,0)</f>
        <v>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19" t="s">
        <v>81</v>
      </c>
      <c r="BK326" s="183">
        <f>ROUND(I326*H326,2)</f>
        <v>0</v>
      </c>
      <c r="BL326" s="19" t="s">
        <v>139</v>
      </c>
      <c r="BM326" s="182" t="s">
        <v>553</v>
      </c>
    </row>
    <row r="327" s="1" customFormat="1">
      <c r="B327" s="38"/>
      <c r="D327" s="184" t="s">
        <v>141</v>
      </c>
      <c r="F327" s="185" t="s">
        <v>850</v>
      </c>
      <c r="I327" s="115"/>
      <c r="L327" s="38"/>
      <c r="M327" s="186"/>
      <c r="N327" s="71"/>
      <c r="O327" s="71"/>
      <c r="P327" s="71"/>
      <c r="Q327" s="71"/>
      <c r="R327" s="71"/>
      <c r="S327" s="71"/>
      <c r="T327" s="72"/>
      <c r="AT327" s="19" t="s">
        <v>141</v>
      </c>
      <c r="AU327" s="19" t="s">
        <v>84</v>
      </c>
    </row>
    <row r="328" s="1" customFormat="1">
      <c r="B328" s="38"/>
      <c r="D328" s="184" t="s">
        <v>174</v>
      </c>
      <c r="F328" s="187" t="s">
        <v>555</v>
      </c>
      <c r="I328" s="115"/>
      <c r="L328" s="38"/>
      <c r="M328" s="186"/>
      <c r="N328" s="71"/>
      <c r="O328" s="71"/>
      <c r="P328" s="71"/>
      <c r="Q328" s="71"/>
      <c r="R328" s="71"/>
      <c r="S328" s="71"/>
      <c r="T328" s="72"/>
      <c r="AT328" s="19" t="s">
        <v>174</v>
      </c>
      <c r="AU328" s="19" t="s">
        <v>84</v>
      </c>
    </row>
    <row r="329" s="11" customFormat="1" ht="22.8" customHeight="1">
      <c r="B329" s="157"/>
      <c r="D329" s="158" t="s">
        <v>72</v>
      </c>
      <c r="E329" s="168" t="s">
        <v>556</v>
      </c>
      <c r="F329" s="168" t="s">
        <v>556</v>
      </c>
      <c r="I329" s="160"/>
      <c r="J329" s="169">
        <f>BK329</f>
        <v>0</v>
      </c>
      <c r="L329" s="157"/>
      <c r="M329" s="162"/>
      <c r="N329" s="163"/>
      <c r="O329" s="163"/>
      <c r="P329" s="164">
        <f>SUM(P330:P333)</f>
        <v>0</v>
      </c>
      <c r="Q329" s="163"/>
      <c r="R329" s="164">
        <f>SUM(R330:R333)</f>
        <v>0</v>
      </c>
      <c r="S329" s="163"/>
      <c r="T329" s="165">
        <f>SUM(T330:T333)</f>
        <v>0</v>
      </c>
      <c r="AR329" s="158" t="s">
        <v>81</v>
      </c>
      <c r="AT329" s="166" t="s">
        <v>72</v>
      </c>
      <c r="AU329" s="166" t="s">
        <v>81</v>
      </c>
      <c r="AY329" s="158" t="s">
        <v>133</v>
      </c>
      <c r="BK329" s="167">
        <f>SUM(BK330:BK333)</f>
        <v>0</v>
      </c>
    </row>
    <row r="330" s="1" customFormat="1" ht="16.5" customHeight="1">
      <c r="B330" s="170"/>
      <c r="C330" s="171" t="s">
        <v>539</v>
      </c>
      <c r="D330" s="171" t="s">
        <v>136</v>
      </c>
      <c r="E330" s="172" t="s">
        <v>851</v>
      </c>
      <c r="F330" s="173" t="s">
        <v>559</v>
      </c>
      <c r="G330" s="174" t="s">
        <v>560</v>
      </c>
      <c r="H330" s="175">
        <v>1</v>
      </c>
      <c r="I330" s="176"/>
      <c r="J330" s="177">
        <f>ROUND(I330*H330,2)</f>
        <v>0</v>
      </c>
      <c r="K330" s="173" t="s">
        <v>3</v>
      </c>
      <c r="L330" s="38"/>
      <c r="M330" s="178" t="s">
        <v>3</v>
      </c>
      <c r="N330" s="179" t="s">
        <v>44</v>
      </c>
      <c r="O330" s="71"/>
      <c r="P330" s="180">
        <f>O330*H330</f>
        <v>0</v>
      </c>
      <c r="Q330" s="180">
        <v>0</v>
      </c>
      <c r="R330" s="180">
        <f>Q330*H330</f>
        <v>0</v>
      </c>
      <c r="S330" s="180">
        <v>0</v>
      </c>
      <c r="T330" s="181">
        <f>S330*H330</f>
        <v>0</v>
      </c>
      <c r="AR330" s="182" t="s">
        <v>139</v>
      </c>
      <c r="AT330" s="182" t="s">
        <v>136</v>
      </c>
      <c r="AU330" s="182" t="s">
        <v>84</v>
      </c>
      <c r="AY330" s="19" t="s">
        <v>133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19" t="s">
        <v>81</v>
      </c>
      <c r="BK330" s="183">
        <f>ROUND(I330*H330,2)</f>
        <v>0</v>
      </c>
      <c r="BL330" s="19" t="s">
        <v>139</v>
      </c>
      <c r="BM330" s="182" t="s">
        <v>561</v>
      </c>
    </row>
    <row r="331" s="1" customFormat="1" ht="24" customHeight="1">
      <c r="B331" s="170"/>
      <c r="C331" s="171" t="s">
        <v>544</v>
      </c>
      <c r="D331" s="171" t="s">
        <v>136</v>
      </c>
      <c r="E331" s="172" t="s">
        <v>563</v>
      </c>
      <c r="F331" s="173" t="s">
        <v>564</v>
      </c>
      <c r="G331" s="174" t="s">
        <v>189</v>
      </c>
      <c r="H331" s="175">
        <v>2.2000000000000002</v>
      </c>
      <c r="I331" s="176"/>
      <c r="J331" s="177">
        <f>ROUND(I331*H331,2)</f>
        <v>0</v>
      </c>
      <c r="K331" s="173" t="s">
        <v>3</v>
      </c>
      <c r="L331" s="38"/>
      <c r="M331" s="178" t="s">
        <v>3</v>
      </c>
      <c r="N331" s="179" t="s">
        <v>44</v>
      </c>
      <c r="O331" s="71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AR331" s="182" t="s">
        <v>139</v>
      </c>
      <c r="AT331" s="182" t="s">
        <v>136</v>
      </c>
      <c r="AU331" s="182" t="s">
        <v>84</v>
      </c>
      <c r="AY331" s="19" t="s">
        <v>133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9" t="s">
        <v>81</v>
      </c>
      <c r="BK331" s="183">
        <f>ROUND(I331*H331,2)</f>
        <v>0</v>
      </c>
      <c r="BL331" s="19" t="s">
        <v>139</v>
      </c>
      <c r="BM331" s="182" t="s">
        <v>565</v>
      </c>
    </row>
    <row r="332" s="14" customFormat="1">
      <c r="B332" s="204"/>
      <c r="D332" s="184" t="s">
        <v>176</v>
      </c>
      <c r="E332" s="205" t="s">
        <v>3</v>
      </c>
      <c r="F332" s="206" t="s">
        <v>566</v>
      </c>
      <c r="H332" s="205" t="s">
        <v>3</v>
      </c>
      <c r="I332" s="207"/>
      <c r="L332" s="204"/>
      <c r="M332" s="208"/>
      <c r="N332" s="209"/>
      <c r="O332" s="209"/>
      <c r="P332" s="209"/>
      <c r="Q332" s="209"/>
      <c r="R332" s="209"/>
      <c r="S332" s="209"/>
      <c r="T332" s="210"/>
      <c r="AT332" s="205" t="s">
        <v>176</v>
      </c>
      <c r="AU332" s="205" t="s">
        <v>84</v>
      </c>
      <c r="AV332" s="14" t="s">
        <v>81</v>
      </c>
      <c r="AW332" s="14" t="s">
        <v>34</v>
      </c>
      <c r="AX332" s="14" t="s">
        <v>73</v>
      </c>
      <c r="AY332" s="205" t="s">
        <v>133</v>
      </c>
    </row>
    <row r="333" s="12" customFormat="1">
      <c r="B333" s="188"/>
      <c r="D333" s="184" t="s">
        <v>176</v>
      </c>
      <c r="E333" s="189" t="s">
        <v>3</v>
      </c>
      <c r="F333" s="190" t="s">
        <v>572</v>
      </c>
      <c r="H333" s="191">
        <v>2.2000000000000002</v>
      </c>
      <c r="I333" s="192"/>
      <c r="L333" s="188"/>
      <c r="M333" s="193"/>
      <c r="N333" s="194"/>
      <c r="O333" s="194"/>
      <c r="P333" s="194"/>
      <c r="Q333" s="194"/>
      <c r="R333" s="194"/>
      <c r="S333" s="194"/>
      <c r="T333" s="195"/>
      <c r="AT333" s="189" t="s">
        <v>176</v>
      </c>
      <c r="AU333" s="189" t="s">
        <v>84</v>
      </c>
      <c r="AV333" s="12" t="s">
        <v>84</v>
      </c>
      <c r="AW333" s="12" t="s">
        <v>34</v>
      </c>
      <c r="AX333" s="12" t="s">
        <v>81</v>
      </c>
      <c r="AY333" s="189" t="s">
        <v>133</v>
      </c>
    </row>
    <row r="334" s="11" customFormat="1" ht="22.8" customHeight="1">
      <c r="B334" s="157"/>
      <c r="D334" s="158" t="s">
        <v>72</v>
      </c>
      <c r="E334" s="168" t="s">
        <v>136</v>
      </c>
      <c r="F334" s="168" t="s">
        <v>578</v>
      </c>
      <c r="I334" s="160"/>
      <c r="J334" s="169">
        <f>BK334</f>
        <v>0</v>
      </c>
      <c r="L334" s="157"/>
      <c r="M334" s="162"/>
      <c r="N334" s="163"/>
      <c r="O334" s="163"/>
      <c r="P334" s="164">
        <f>SUM(P335:P343)</f>
        <v>0</v>
      </c>
      <c r="Q334" s="163"/>
      <c r="R334" s="164">
        <f>SUM(R335:R343)</f>
        <v>0</v>
      </c>
      <c r="S334" s="163"/>
      <c r="T334" s="165">
        <f>SUM(T335:T343)</f>
        <v>0</v>
      </c>
      <c r="AR334" s="158" t="s">
        <v>81</v>
      </c>
      <c r="AT334" s="166" t="s">
        <v>72</v>
      </c>
      <c r="AU334" s="166" t="s">
        <v>81</v>
      </c>
      <c r="AY334" s="158" t="s">
        <v>133</v>
      </c>
      <c r="BK334" s="167">
        <f>SUM(BK335:BK343)</f>
        <v>0</v>
      </c>
    </row>
    <row r="335" s="1" customFormat="1" ht="16.5" customHeight="1">
      <c r="B335" s="170"/>
      <c r="C335" s="171" t="s">
        <v>550</v>
      </c>
      <c r="D335" s="171" t="s">
        <v>136</v>
      </c>
      <c r="E335" s="172" t="s">
        <v>852</v>
      </c>
      <c r="F335" s="173" t="s">
        <v>853</v>
      </c>
      <c r="G335" s="174" t="s">
        <v>279</v>
      </c>
      <c r="H335" s="175">
        <v>2.5600000000000001</v>
      </c>
      <c r="I335" s="176"/>
      <c r="J335" s="177">
        <f>ROUND(I335*H335,2)</f>
        <v>0</v>
      </c>
      <c r="K335" s="173" t="s">
        <v>3</v>
      </c>
      <c r="L335" s="38"/>
      <c r="M335" s="178" t="s">
        <v>3</v>
      </c>
      <c r="N335" s="179" t="s">
        <v>44</v>
      </c>
      <c r="O335" s="71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AR335" s="182" t="s">
        <v>139</v>
      </c>
      <c r="AT335" s="182" t="s">
        <v>136</v>
      </c>
      <c r="AU335" s="182" t="s">
        <v>84</v>
      </c>
      <c r="AY335" s="19" t="s">
        <v>133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9" t="s">
        <v>81</v>
      </c>
      <c r="BK335" s="183">
        <f>ROUND(I335*H335,2)</f>
        <v>0</v>
      </c>
      <c r="BL335" s="19" t="s">
        <v>139</v>
      </c>
      <c r="BM335" s="182" t="s">
        <v>854</v>
      </c>
    </row>
    <row r="336" s="1" customFormat="1">
      <c r="B336" s="38"/>
      <c r="D336" s="184" t="s">
        <v>141</v>
      </c>
      <c r="F336" s="185" t="s">
        <v>855</v>
      </c>
      <c r="I336" s="115"/>
      <c r="L336" s="38"/>
      <c r="M336" s="186"/>
      <c r="N336" s="71"/>
      <c r="O336" s="71"/>
      <c r="P336" s="71"/>
      <c r="Q336" s="71"/>
      <c r="R336" s="71"/>
      <c r="S336" s="71"/>
      <c r="T336" s="72"/>
      <c r="AT336" s="19" t="s">
        <v>141</v>
      </c>
      <c r="AU336" s="19" t="s">
        <v>84</v>
      </c>
    </row>
    <row r="337" s="14" customFormat="1">
      <c r="B337" s="204"/>
      <c r="D337" s="184" t="s">
        <v>176</v>
      </c>
      <c r="E337" s="205" t="s">
        <v>3</v>
      </c>
      <c r="F337" s="206" t="s">
        <v>639</v>
      </c>
      <c r="H337" s="205" t="s">
        <v>3</v>
      </c>
      <c r="I337" s="207"/>
      <c r="L337" s="204"/>
      <c r="M337" s="208"/>
      <c r="N337" s="209"/>
      <c r="O337" s="209"/>
      <c r="P337" s="209"/>
      <c r="Q337" s="209"/>
      <c r="R337" s="209"/>
      <c r="S337" s="209"/>
      <c r="T337" s="210"/>
      <c r="AT337" s="205" t="s">
        <v>176</v>
      </c>
      <c r="AU337" s="205" t="s">
        <v>84</v>
      </c>
      <c r="AV337" s="14" t="s">
        <v>81</v>
      </c>
      <c r="AW337" s="14" t="s">
        <v>34</v>
      </c>
      <c r="AX337" s="14" t="s">
        <v>73</v>
      </c>
      <c r="AY337" s="205" t="s">
        <v>133</v>
      </c>
    </row>
    <row r="338" s="14" customFormat="1">
      <c r="B338" s="204"/>
      <c r="D338" s="184" t="s">
        <v>176</v>
      </c>
      <c r="E338" s="205" t="s">
        <v>3</v>
      </c>
      <c r="F338" s="206" t="s">
        <v>856</v>
      </c>
      <c r="H338" s="205" t="s">
        <v>3</v>
      </c>
      <c r="I338" s="207"/>
      <c r="L338" s="204"/>
      <c r="M338" s="208"/>
      <c r="N338" s="209"/>
      <c r="O338" s="209"/>
      <c r="P338" s="209"/>
      <c r="Q338" s="209"/>
      <c r="R338" s="209"/>
      <c r="S338" s="209"/>
      <c r="T338" s="210"/>
      <c r="AT338" s="205" t="s">
        <v>176</v>
      </c>
      <c r="AU338" s="205" t="s">
        <v>84</v>
      </c>
      <c r="AV338" s="14" t="s">
        <v>81</v>
      </c>
      <c r="AW338" s="14" t="s">
        <v>34</v>
      </c>
      <c r="AX338" s="14" t="s">
        <v>73</v>
      </c>
      <c r="AY338" s="205" t="s">
        <v>133</v>
      </c>
    </row>
    <row r="339" s="14" customFormat="1">
      <c r="B339" s="204"/>
      <c r="D339" s="184" t="s">
        <v>176</v>
      </c>
      <c r="E339" s="205" t="s">
        <v>3</v>
      </c>
      <c r="F339" s="206" t="s">
        <v>857</v>
      </c>
      <c r="H339" s="205" t="s">
        <v>3</v>
      </c>
      <c r="I339" s="207"/>
      <c r="L339" s="204"/>
      <c r="M339" s="208"/>
      <c r="N339" s="209"/>
      <c r="O339" s="209"/>
      <c r="P339" s="209"/>
      <c r="Q339" s="209"/>
      <c r="R339" s="209"/>
      <c r="S339" s="209"/>
      <c r="T339" s="210"/>
      <c r="AT339" s="205" t="s">
        <v>176</v>
      </c>
      <c r="AU339" s="205" t="s">
        <v>84</v>
      </c>
      <c r="AV339" s="14" t="s">
        <v>81</v>
      </c>
      <c r="AW339" s="14" t="s">
        <v>34</v>
      </c>
      <c r="AX339" s="14" t="s">
        <v>73</v>
      </c>
      <c r="AY339" s="205" t="s">
        <v>133</v>
      </c>
    </row>
    <row r="340" s="14" customFormat="1">
      <c r="B340" s="204"/>
      <c r="D340" s="184" t="s">
        <v>176</v>
      </c>
      <c r="E340" s="205" t="s">
        <v>3</v>
      </c>
      <c r="F340" s="206" t="s">
        <v>858</v>
      </c>
      <c r="H340" s="205" t="s">
        <v>3</v>
      </c>
      <c r="I340" s="207"/>
      <c r="L340" s="204"/>
      <c r="M340" s="208"/>
      <c r="N340" s="209"/>
      <c r="O340" s="209"/>
      <c r="P340" s="209"/>
      <c r="Q340" s="209"/>
      <c r="R340" s="209"/>
      <c r="S340" s="209"/>
      <c r="T340" s="210"/>
      <c r="AT340" s="205" t="s">
        <v>176</v>
      </c>
      <c r="AU340" s="205" t="s">
        <v>84</v>
      </c>
      <c r="AV340" s="14" t="s">
        <v>81</v>
      </c>
      <c r="AW340" s="14" t="s">
        <v>34</v>
      </c>
      <c r="AX340" s="14" t="s">
        <v>73</v>
      </c>
      <c r="AY340" s="205" t="s">
        <v>133</v>
      </c>
    </row>
    <row r="341" s="14" customFormat="1">
      <c r="B341" s="204"/>
      <c r="D341" s="184" t="s">
        <v>176</v>
      </c>
      <c r="E341" s="205" t="s">
        <v>3</v>
      </c>
      <c r="F341" s="206" t="s">
        <v>859</v>
      </c>
      <c r="H341" s="205" t="s">
        <v>3</v>
      </c>
      <c r="I341" s="207"/>
      <c r="L341" s="204"/>
      <c r="M341" s="208"/>
      <c r="N341" s="209"/>
      <c r="O341" s="209"/>
      <c r="P341" s="209"/>
      <c r="Q341" s="209"/>
      <c r="R341" s="209"/>
      <c r="S341" s="209"/>
      <c r="T341" s="210"/>
      <c r="AT341" s="205" t="s">
        <v>176</v>
      </c>
      <c r="AU341" s="205" t="s">
        <v>84</v>
      </c>
      <c r="AV341" s="14" t="s">
        <v>81</v>
      </c>
      <c r="AW341" s="14" t="s">
        <v>34</v>
      </c>
      <c r="AX341" s="14" t="s">
        <v>73</v>
      </c>
      <c r="AY341" s="205" t="s">
        <v>133</v>
      </c>
    </row>
    <row r="342" s="14" customFormat="1">
      <c r="B342" s="204"/>
      <c r="D342" s="184" t="s">
        <v>176</v>
      </c>
      <c r="E342" s="205" t="s">
        <v>3</v>
      </c>
      <c r="F342" s="206" t="s">
        <v>509</v>
      </c>
      <c r="H342" s="205" t="s">
        <v>3</v>
      </c>
      <c r="I342" s="207"/>
      <c r="L342" s="204"/>
      <c r="M342" s="208"/>
      <c r="N342" s="209"/>
      <c r="O342" s="209"/>
      <c r="P342" s="209"/>
      <c r="Q342" s="209"/>
      <c r="R342" s="209"/>
      <c r="S342" s="209"/>
      <c r="T342" s="210"/>
      <c r="AT342" s="205" t="s">
        <v>176</v>
      </c>
      <c r="AU342" s="205" t="s">
        <v>84</v>
      </c>
      <c r="AV342" s="14" t="s">
        <v>81</v>
      </c>
      <c r="AW342" s="14" t="s">
        <v>34</v>
      </c>
      <c r="AX342" s="14" t="s">
        <v>73</v>
      </c>
      <c r="AY342" s="205" t="s">
        <v>133</v>
      </c>
    </row>
    <row r="343" s="12" customFormat="1">
      <c r="B343" s="188"/>
      <c r="D343" s="184" t="s">
        <v>176</v>
      </c>
      <c r="E343" s="189" t="s">
        <v>3</v>
      </c>
      <c r="F343" s="190" t="s">
        <v>860</v>
      </c>
      <c r="H343" s="191">
        <v>2.5600000000000001</v>
      </c>
      <c r="I343" s="192"/>
      <c r="L343" s="188"/>
      <c r="M343" s="229"/>
      <c r="N343" s="230"/>
      <c r="O343" s="230"/>
      <c r="P343" s="230"/>
      <c r="Q343" s="230"/>
      <c r="R343" s="230"/>
      <c r="S343" s="230"/>
      <c r="T343" s="231"/>
      <c r="AT343" s="189" t="s">
        <v>176</v>
      </c>
      <c r="AU343" s="189" t="s">
        <v>84</v>
      </c>
      <c r="AV343" s="12" t="s">
        <v>84</v>
      </c>
      <c r="AW343" s="12" t="s">
        <v>34</v>
      </c>
      <c r="AX343" s="12" t="s">
        <v>81</v>
      </c>
      <c r="AY343" s="189" t="s">
        <v>133</v>
      </c>
    </row>
    <row r="344" s="1" customFormat="1" ht="6.96" customHeight="1">
      <c r="B344" s="54"/>
      <c r="C344" s="55"/>
      <c r="D344" s="55"/>
      <c r="E344" s="55"/>
      <c r="F344" s="55"/>
      <c r="G344" s="55"/>
      <c r="H344" s="55"/>
      <c r="I344" s="132"/>
      <c r="J344" s="55"/>
      <c r="K344" s="55"/>
      <c r="L344" s="38"/>
    </row>
  </sheetData>
  <autoFilter ref="C91:K34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90</v>
      </c>
    </row>
    <row r="3" ht="6.96" customHeight="1">
      <c r="B3" s="20"/>
      <c r="C3" s="21"/>
      <c r="D3" s="21"/>
      <c r="E3" s="21"/>
      <c r="F3" s="21"/>
      <c r="G3" s="21"/>
      <c r="H3" s="21"/>
      <c r="I3" s="112"/>
      <c r="J3" s="21"/>
      <c r="K3" s="21"/>
      <c r="L3" s="22"/>
      <c r="AT3" s="19" t="s">
        <v>84</v>
      </c>
    </row>
    <row r="4" ht="24.96" customHeight="1">
      <c r="B4" s="22"/>
      <c r="D4" s="23" t="s">
        <v>97</v>
      </c>
      <c r="L4" s="22"/>
      <c r="M4" s="113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2" t="s">
        <v>17</v>
      </c>
      <c r="L6" s="22"/>
    </row>
    <row r="7" ht="16.5" customHeight="1">
      <c r="B7" s="22"/>
      <c r="E7" s="114" t="str">
        <f>'Rekapitulace stavby'!K6</f>
        <v>Tišnov, ul.Na Mlékárně - rekonstrukce a doplnění kanalizace</v>
      </c>
      <c r="F7" s="32"/>
      <c r="G7" s="32"/>
      <c r="H7" s="32"/>
      <c r="L7" s="22"/>
    </row>
    <row r="8" s="1" customFormat="1" ht="12" customHeight="1">
      <c r="B8" s="38"/>
      <c r="D8" s="32" t="s">
        <v>98</v>
      </c>
      <c r="I8" s="115"/>
      <c r="L8" s="38"/>
    </row>
    <row r="9" s="1" customFormat="1" ht="36.96" customHeight="1">
      <c r="B9" s="38"/>
      <c r="E9" s="61" t="s">
        <v>861</v>
      </c>
      <c r="F9" s="1"/>
      <c r="G9" s="1"/>
      <c r="H9" s="1"/>
      <c r="I9" s="115"/>
      <c r="L9" s="38"/>
    </row>
    <row r="10" s="1" customFormat="1">
      <c r="B10" s="38"/>
      <c r="I10" s="115"/>
      <c r="L10" s="38"/>
    </row>
    <row r="11" s="1" customFormat="1" ht="12" customHeight="1">
      <c r="B11" s="38"/>
      <c r="D11" s="32" t="s">
        <v>19</v>
      </c>
      <c r="F11" s="27" t="s">
        <v>83</v>
      </c>
      <c r="I11" s="116" t="s">
        <v>20</v>
      </c>
      <c r="J11" s="27" t="s">
        <v>100</v>
      </c>
      <c r="L11" s="38"/>
    </row>
    <row r="12" s="1" customFormat="1" ht="12" customHeight="1">
      <c r="B12" s="38"/>
      <c r="D12" s="32" t="s">
        <v>21</v>
      </c>
      <c r="F12" s="27" t="s">
        <v>22</v>
      </c>
      <c r="I12" s="116" t="s">
        <v>23</v>
      </c>
      <c r="J12" s="63" t="str">
        <f>'Rekapitulace stavby'!AN8</f>
        <v>12. 6. 2019</v>
      </c>
      <c r="L12" s="38"/>
    </row>
    <row r="13" s="1" customFormat="1" ht="10.8" customHeight="1">
      <c r="B13" s="38"/>
      <c r="I13" s="115"/>
      <c r="L13" s="38"/>
    </row>
    <row r="14" s="1" customFormat="1" ht="12" customHeight="1">
      <c r="B14" s="38"/>
      <c r="D14" s="32" t="s">
        <v>25</v>
      </c>
      <c r="I14" s="116" t="s">
        <v>26</v>
      </c>
      <c r="J14" s="27" t="s">
        <v>3</v>
      </c>
      <c r="L14" s="38"/>
    </row>
    <row r="15" s="1" customFormat="1" ht="18" customHeight="1">
      <c r="B15" s="38"/>
      <c r="E15" s="27" t="s">
        <v>28</v>
      </c>
      <c r="I15" s="116" t="s">
        <v>29</v>
      </c>
      <c r="J15" s="27" t="s">
        <v>3</v>
      </c>
      <c r="L15" s="38"/>
    </row>
    <row r="16" s="1" customFormat="1" ht="6.96" customHeight="1">
      <c r="B16" s="38"/>
      <c r="I16" s="115"/>
      <c r="L16" s="38"/>
    </row>
    <row r="17" s="1" customFormat="1" ht="12" customHeight="1">
      <c r="B17" s="38"/>
      <c r="D17" s="32" t="s">
        <v>30</v>
      </c>
      <c r="I17" s="116" t="s">
        <v>26</v>
      </c>
      <c r="J17" s="33" t="str">
        <f>'Rekapitulace stavby'!AN13</f>
        <v>Vyplň údaj</v>
      </c>
      <c r="L17" s="38"/>
    </row>
    <row r="18" s="1" customFormat="1" ht="18" customHeight="1">
      <c r="B18" s="38"/>
      <c r="E18" s="33" t="str">
        <f>'Rekapitulace stavby'!E14</f>
        <v>Vyplň údaj</v>
      </c>
      <c r="F18" s="27"/>
      <c r="G18" s="27"/>
      <c r="H18" s="27"/>
      <c r="I18" s="116" t="s">
        <v>29</v>
      </c>
      <c r="J18" s="33" t="str">
        <f>'Rekapitulace stavby'!AN14</f>
        <v>Vyplň údaj</v>
      </c>
      <c r="L18" s="38"/>
    </row>
    <row r="19" s="1" customFormat="1" ht="6.96" customHeight="1">
      <c r="B19" s="38"/>
      <c r="I19" s="115"/>
      <c r="L19" s="38"/>
    </row>
    <row r="20" s="1" customFormat="1" ht="12" customHeight="1">
      <c r="B20" s="38"/>
      <c r="D20" s="32" t="s">
        <v>32</v>
      </c>
      <c r="I20" s="116" t="s">
        <v>26</v>
      </c>
      <c r="J20" s="27" t="s">
        <v>3</v>
      </c>
      <c r="L20" s="38"/>
    </row>
    <row r="21" s="1" customFormat="1" ht="18" customHeight="1">
      <c r="B21" s="38"/>
      <c r="E21" s="27" t="s">
        <v>33</v>
      </c>
      <c r="I21" s="116" t="s">
        <v>29</v>
      </c>
      <c r="J21" s="27" t="s">
        <v>3</v>
      </c>
      <c r="L21" s="38"/>
    </row>
    <row r="22" s="1" customFormat="1" ht="6.96" customHeight="1">
      <c r="B22" s="38"/>
      <c r="I22" s="115"/>
      <c r="L22" s="38"/>
    </row>
    <row r="23" s="1" customFormat="1" ht="12" customHeight="1">
      <c r="B23" s="38"/>
      <c r="D23" s="32" t="s">
        <v>35</v>
      </c>
      <c r="I23" s="116" t="s">
        <v>26</v>
      </c>
      <c r="J23" s="27" t="str">
        <f>IF('Rekapitulace stavby'!AN19="","",'Rekapitulace stavby'!AN19)</f>
        <v/>
      </c>
      <c r="L23" s="38"/>
    </row>
    <row r="24" s="1" customFormat="1" ht="18" customHeight="1">
      <c r="B24" s="38"/>
      <c r="E24" s="27" t="str">
        <f>IF('Rekapitulace stavby'!E20="","",'Rekapitulace stavby'!E20)</f>
        <v xml:space="preserve"> </v>
      </c>
      <c r="I24" s="116" t="s">
        <v>29</v>
      </c>
      <c r="J24" s="27" t="str">
        <f>IF('Rekapitulace stavby'!AN20="","",'Rekapitulace stavby'!AN20)</f>
        <v/>
      </c>
      <c r="L24" s="38"/>
    </row>
    <row r="25" s="1" customFormat="1" ht="6.96" customHeight="1">
      <c r="B25" s="38"/>
      <c r="I25" s="115"/>
      <c r="L25" s="38"/>
    </row>
    <row r="26" s="1" customFormat="1" ht="12" customHeight="1">
      <c r="B26" s="38"/>
      <c r="D26" s="32" t="s">
        <v>37</v>
      </c>
      <c r="I26" s="115"/>
      <c r="L26" s="38"/>
    </row>
    <row r="27" s="7" customFormat="1" ht="51" customHeight="1">
      <c r="B27" s="117"/>
      <c r="E27" s="36" t="s">
        <v>38</v>
      </c>
      <c r="F27" s="36"/>
      <c r="G27" s="36"/>
      <c r="H27" s="36"/>
      <c r="I27" s="118"/>
      <c r="L27" s="117"/>
    </row>
    <row r="28" s="1" customFormat="1" ht="6.96" customHeight="1">
      <c r="B28" s="38"/>
      <c r="I28" s="115"/>
      <c r="L28" s="38"/>
    </row>
    <row r="29" s="1" customFormat="1" ht="6.96" customHeight="1">
      <c r="B29" s="38"/>
      <c r="D29" s="67"/>
      <c r="E29" s="67"/>
      <c r="F29" s="67"/>
      <c r="G29" s="67"/>
      <c r="H29" s="67"/>
      <c r="I29" s="119"/>
      <c r="J29" s="67"/>
      <c r="K29" s="67"/>
      <c r="L29" s="38"/>
    </row>
    <row r="30" s="1" customFormat="1" ht="25.44" customHeight="1">
      <c r="B30" s="38"/>
      <c r="D30" s="120" t="s">
        <v>39</v>
      </c>
      <c r="I30" s="115"/>
      <c r="J30" s="87">
        <f>ROUNDUP(J93, 2)</f>
        <v>0</v>
      </c>
      <c r="L30" s="38"/>
    </row>
    <row r="31" s="1" customFormat="1" ht="6.96" customHeight="1">
      <c r="B31" s="38"/>
      <c r="D31" s="67"/>
      <c r="E31" s="67"/>
      <c r="F31" s="67"/>
      <c r="G31" s="67"/>
      <c r="H31" s="67"/>
      <c r="I31" s="119"/>
      <c r="J31" s="67"/>
      <c r="K31" s="67"/>
      <c r="L31" s="38"/>
    </row>
    <row r="32" s="1" customFormat="1" ht="14.4" customHeight="1">
      <c r="B32" s="38"/>
      <c r="F32" s="42" t="s">
        <v>41</v>
      </c>
      <c r="I32" s="121" t="s">
        <v>40</v>
      </c>
      <c r="J32" s="42" t="s">
        <v>42</v>
      </c>
      <c r="L32" s="38"/>
    </row>
    <row r="33" s="1" customFormat="1" ht="14.4" customHeight="1">
      <c r="B33" s="38"/>
      <c r="D33" s="122" t="s">
        <v>43</v>
      </c>
      <c r="E33" s="32" t="s">
        <v>44</v>
      </c>
      <c r="F33" s="123">
        <f>ROUNDUP((SUM(BE93:BE438)),  2)</f>
        <v>0</v>
      </c>
      <c r="I33" s="124">
        <v>0.20999999999999999</v>
      </c>
      <c r="J33" s="123">
        <f>ROUNDUP(((SUM(BE93:BE438))*I33),  2)</f>
        <v>0</v>
      </c>
      <c r="L33" s="38"/>
    </row>
    <row r="34" s="1" customFormat="1" ht="14.4" customHeight="1">
      <c r="B34" s="38"/>
      <c r="E34" s="32" t="s">
        <v>45</v>
      </c>
      <c r="F34" s="123">
        <f>ROUNDUP((SUM(BF93:BF438)),  2)</f>
        <v>0</v>
      </c>
      <c r="I34" s="124">
        <v>0.14999999999999999</v>
      </c>
      <c r="J34" s="123">
        <f>ROUNDUP(((SUM(BF93:BF438))*I34),  2)</f>
        <v>0</v>
      </c>
      <c r="L34" s="38"/>
    </row>
    <row r="35" hidden="1" s="1" customFormat="1" ht="14.4" customHeight="1">
      <c r="B35" s="38"/>
      <c r="E35" s="32" t="s">
        <v>46</v>
      </c>
      <c r="F35" s="123">
        <f>ROUNDUP((SUM(BG93:BG438)),  2)</f>
        <v>0</v>
      </c>
      <c r="I35" s="124">
        <v>0.20999999999999999</v>
      </c>
      <c r="J35" s="123">
        <f>0</f>
        <v>0</v>
      </c>
      <c r="L35" s="38"/>
    </row>
    <row r="36" hidden="1" s="1" customFormat="1" ht="14.4" customHeight="1">
      <c r="B36" s="38"/>
      <c r="E36" s="32" t="s">
        <v>47</v>
      </c>
      <c r="F36" s="123">
        <f>ROUNDUP((SUM(BH93:BH438)),  2)</f>
        <v>0</v>
      </c>
      <c r="I36" s="124">
        <v>0.14999999999999999</v>
      </c>
      <c r="J36" s="123">
        <f>0</f>
        <v>0</v>
      </c>
      <c r="L36" s="38"/>
    </row>
    <row r="37" hidden="1" s="1" customFormat="1" ht="14.4" customHeight="1">
      <c r="B37" s="38"/>
      <c r="E37" s="32" t="s">
        <v>48</v>
      </c>
      <c r="F37" s="123">
        <f>ROUNDUP((SUM(BI93:BI438)),  2)</f>
        <v>0</v>
      </c>
      <c r="I37" s="124">
        <v>0</v>
      </c>
      <c r="J37" s="123">
        <f>0</f>
        <v>0</v>
      </c>
      <c r="L37" s="38"/>
    </row>
    <row r="38" s="1" customFormat="1" ht="6.96" customHeight="1">
      <c r="B38" s="38"/>
      <c r="I38" s="115"/>
      <c r="L38" s="38"/>
    </row>
    <row r="39" s="1" customFormat="1" ht="25.44" customHeight="1">
      <c r="B39" s="38"/>
      <c r="C39" s="125"/>
      <c r="D39" s="126" t="s">
        <v>49</v>
      </c>
      <c r="E39" s="75"/>
      <c r="F39" s="75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38"/>
    </row>
    <row r="40" s="1" customFormat="1" ht="14.4" customHeight="1">
      <c r="B40" s="54"/>
      <c r="C40" s="55"/>
      <c r="D40" s="55"/>
      <c r="E40" s="55"/>
      <c r="F40" s="55"/>
      <c r="G40" s="55"/>
      <c r="H40" s="55"/>
      <c r="I40" s="132"/>
      <c r="J40" s="55"/>
      <c r="K40" s="55"/>
      <c r="L40" s="38"/>
    </row>
    <row r="44" s="1" customFormat="1" ht="6.96" customHeight="1">
      <c r="B44" s="56"/>
      <c r="C44" s="57"/>
      <c r="D44" s="57"/>
      <c r="E44" s="57"/>
      <c r="F44" s="57"/>
      <c r="G44" s="57"/>
      <c r="H44" s="57"/>
      <c r="I44" s="133"/>
      <c r="J44" s="57"/>
      <c r="K44" s="57"/>
      <c r="L44" s="38"/>
    </row>
    <row r="45" s="1" customFormat="1" ht="24.96" customHeight="1">
      <c r="B45" s="38"/>
      <c r="C45" s="23" t="s">
        <v>101</v>
      </c>
      <c r="I45" s="115"/>
      <c r="L45" s="38"/>
    </row>
    <row r="46" s="1" customFormat="1" ht="6.96" customHeight="1">
      <c r="B46" s="38"/>
      <c r="I46" s="115"/>
      <c r="L46" s="38"/>
    </row>
    <row r="47" s="1" customFormat="1" ht="12" customHeight="1">
      <c r="B47" s="38"/>
      <c r="C47" s="32" t="s">
        <v>17</v>
      </c>
      <c r="I47" s="115"/>
      <c r="L47" s="38"/>
    </row>
    <row r="48" s="1" customFormat="1" ht="16.5" customHeight="1">
      <c r="B48" s="38"/>
      <c r="E48" s="114" t="str">
        <f>E7</f>
        <v>Tišnov, ul.Na Mlékárně - rekonstrukce a doplnění kanalizace</v>
      </c>
      <c r="F48" s="32"/>
      <c r="G48" s="32"/>
      <c r="H48" s="32"/>
      <c r="I48" s="115"/>
      <c r="L48" s="38"/>
    </row>
    <row r="49" s="1" customFormat="1" ht="12" customHeight="1">
      <c r="B49" s="38"/>
      <c r="C49" s="32" t="s">
        <v>98</v>
      </c>
      <c r="I49" s="115"/>
      <c r="L49" s="38"/>
    </row>
    <row r="50" s="1" customFormat="1" ht="16.5" customHeight="1">
      <c r="B50" s="38"/>
      <c r="E50" s="61" t="str">
        <f>E9</f>
        <v>SO-01.3 - Kanalizační přípojka č.p.793</v>
      </c>
      <c r="F50" s="1"/>
      <c r="G50" s="1"/>
      <c r="H50" s="1"/>
      <c r="I50" s="115"/>
      <c r="L50" s="38"/>
    </row>
    <row r="51" s="1" customFormat="1" ht="6.96" customHeight="1">
      <c r="B51" s="38"/>
      <c r="I51" s="115"/>
      <c r="L51" s="38"/>
    </row>
    <row r="52" s="1" customFormat="1" ht="12" customHeight="1">
      <c r="B52" s="38"/>
      <c r="C52" s="32" t="s">
        <v>21</v>
      </c>
      <c r="F52" s="27" t="str">
        <f>F12</f>
        <v>Tišnov</v>
      </c>
      <c r="I52" s="116" t="s">
        <v>23</v>
      </c>
      <c r="J52" s="63" t="str">
        <f>IF(J12="","",J12)</f>
        <v>12. 6. 2019</v>
      </c>
      <c r="L52" s="38"/>
    </row>
    <row r="53" s="1" customFormat="1" ht="6.96" customHeight="1">
      <c r="B53" s="38"/>
      <c r="I53" s="115"/>
      <c r="L53" s="38"/>
    </row>
    <row r="54" s="1" customFormat="1" ht="15.15" customHeight="1">
      <c r="B54" s="38"/>
      <c r="C54" s="32" t="s">
        <v>25</v>
      </c>
      <c r="F54" s="27" t="str">
        <f>E15</f>
        <v>Město Tišnov</v>
      </c>
      <c r="I54" s="116" t="s">
        <v>32</v>
      </c>
      <c r="J54" s="36" t="str">
        <f>E21</f>
        <v>Marcela Skříčková</v>
      </c>
      <c r="L54" s="38"/>
    </row>
    <row r="55" s="1" customFormat="1" ht="15.15" customHeight="1">
      <c r="B55" s="38"/>
      <c r="C55" s="32" t="s">
        <v>30</v>
      </c>
      <c r="F55" s="27" t="str">
        <f>IF(E18="","",E18)</f>
        <v>Vyplň údaj</v>
      </c>
      <c r="I55" s="116" t="s">
        <v>35</v>
      </c>
      <c r="J55" s="36" t="str">
        <f>E24</f>
        <v xml:space="preserve"> </v>
      </c>
      <c r="L55" s="38"/>
    </row>
    <row r="56" s="1" customFormat="1" ht="10.32" customHeight="1">
      <c r="B56" s="38"/>
      <c r="I56" s="115"/>
      <c r="L56" s="38"/>
    </row>
    <row r="57" s="1" customFormat="1" ht="29.28" customHeight="1">
      <c r="B57" s="38"/>
      <c r="C57" s="134" t="s">
        <v>102</v>
      </c>
      <c r="D57" s="125"/>
      <c r="E57" s="125"/>
      <c r="F57" s="125"/>
      <c r="G57" s="125"/>
      <c r="H57" s="125"/>
      <c r="I57" s="135"/>
      <c r="J57" s="136" t="s">
        <v>103</v>
      </c>
      <c r="K57" s="125"/>
      <c r="L57" s="38"/>
    </row>
    <row r="58" s="1" customFormat="1" ht="10.32" customHeight="1">
      <c r="B58" s="38"/>
      <c r="I58" s="115"/>
      <c r="L58" s="38"/>
    </row>
    <row r="59" s="1" customFormat="1" ht="22.8" customHeight="1">
      <c r="B59" s="38"/>
      <c r="C59" s="137" t="s">
        <v>71</v>
      </c>
      <c r="I59" s="115"/>
      <c r="J59" s="87">
        <f>J93</f>
        <v>0</v>
      </c>
      <c r="L59" s="38"/>
      <c r="AU59" s="19" t="s">
        <v>104</v>
      </c>
    </row>
    <row r="60" s="8" customFormat="1" ht="24.96" customHeight="1">
      <c r="B60" s="138"/>
      <c r="D60" s="139" t="s">
        <v>105</v>
      </c>
      <c r="E60" s="140"/>
      <c r="F60" s="140"/>
      <c r="G60" s="140"/>
      <c r="H60" s="140"/>
      <c r="I60" s="141"/>
      <c r="J60" s="142">
        <f>J94</f>
        <v>0</v>
      </c>
      <c r="L60" s="138"/>
    </row>
    <row r="61" s="9" customFormat="1" ht="19.92" customHeight="1">
      <c r="B61" s="143"/>
      <c r="D61" s="144" t="s">
        <v>106</v>
      </c>
      <c r="E61" s="145"/>
      <c r="F61" s="145"/>
      <c r="G61" s="145"/>
      <c r="H61" s="145"/>
      <c r="I61" s="146"/>
      <c r="J61" s="147">
        <f>J95</f>
        <v>0</v>
      </c>
      <c r="L61" s="143"/>
    </row>
    <row r="62" s="9" customFormat="1" ht="19.92" customHeight="1">
      <c r="B62" s="143"/>
      <c r="D62" s="144" t="s">
        <v>107</v>
      </c>
      <c r="E62" s="145"/>
      <c r="F62" s="145"/>
      <c r="G62" s="145"/>
      <c r="H62" s="145"/>
      <c r="I62" s="146"/>
      <c r="J62" s="147">
        <f>J108</f>
        <v>0</v>
      </c>
      <c r="L62" s="143"/>
    </row>
    <row r="63" s="9" customFormat="1" ht="19.92" customHeight="1">
      <c r="B63" s="143"/>
      <c r="D63" s="144" t="s">
        <v>108</v>
      </c>
      <c r="E63" s="145"/>
      <c r="F63" s="145"/>
      <c r="G63" s="145"/>
      <c r="H63" s="145"/>
      <c r="I63" s="146"/>
      <c r="J63" s="147">
        <f>J250</f>
        <v>0</v>
      </c>
      <c r="L63" s="143"/>
    </row>
    <row r="64" s="9" customFormat="1" ht="19.92" customHeight="1">
      <c r="B64" s="143"/>
      <c r="D64" s="144" t="s">
        <v>109</v>
      </c>
      <c r="E64" s="145"/>
      <c r="F64" s="145"/>
      <c r="G64" s="145"/>
      <c r="H64" s="145"/>
      <c r="I64" s="146"/>
      <c r="J64" s="147">
        <f>J256</f>
        <v>0</v>
      </c>
      <c r="L64" s="143"/>
    </row>
    <row r="65" s="9" customFormat="1" ht="14.88" customHeight="1">
      <c r="B65" s="143"/>
      <c r="D65" s="144" t="s">
        <v>110</v>
      </c>
      <c r="E65" s="145"/>
      <c r="F65" s="145"/>
      <c r="G65" s="145"/>
      <c r="H65" s="145"/>
      <c r="I65" s="146"/>
      <c r="J65" s="147">
        <f>J258</f>
        <v>0</v>
      </c>
      <c r="L65" s="143"/>
    </row>
    <row r="66" s="9" customFormat="1" ht="14.88" customHeight="1">
      <c r="B66" s="143"/>
      <c r="D66" s="144" t="s">
        <v>111</v>
      </c>
      <c r="E66" s="145"/>
      <c r="F66" s="145"/>
      <c r="G66" s="145"/>
      <c r="H66" s="145"/>
      <c r="I66" s="146"/>
      <c r="J66" s="147">
        <f>J278</f>
        <v>0</v>
      </c>
      <c r="L66" s="143"/>
    </row>
    <row r="67" s="9" customFormat="1" ht="14.88" customHeight="1">
      <c r="B67" s="143"/>
      <c r="D67" s="144" t="s">
        <v>112</v>
      </c>
      <c r="E67" s="145"/>
      <c r="F67" s="145"/>
      <c r="G67" s="145"/>
      <c r="H67" s="145"/>
      <c r="I67" s="146"/>
      <c r="J67" s="147">
        <f>J290</f>
        <v>0</v>
      </c>
      <c r="L67" s="143"/>
    </row>
    <row r="68" s="9" customFormat="1" ht="14.88" customHeight="1">
      <c r="B68" s="143"/>
      <c r="D68" s="144" t="s">
        <v>113</v>
      </c>
      <c r="E68" s="145"/>
      <c r="F68" s="145"/>
      <c r="G68" s="145"/>
      <c r="H68" s="145"/>
      <c r="I68" s="146"/>
      <c r="J68" s="147">
        <f>J297</f>
        <v>0</v>
      </c>
      <c r="L68" s="143"/>
    </row>
    <row r="69" s="9" customFormat="1" ht="19.92" customHeight="1">
      <c r="B69" s="143"/>
      <c r="D69" s="144" t="s">
        <v>725</v>
      </c>
      <c r="E69" s="145"/>
      <c r="F69" s="145"/>
      <c r="G69" s="145"/>
      <c r="H69" s="145"/>
      <c r="I69" s="146"/>
      <c r="J69" s="147">
        <f>J301</f>
        <v>0</v>
      </c>
      <c r="L69" s="143"/>
    </row>
    <row r="70" s="9" customFormat="1" ht="19.92" customHeight="1">
      <c r="B70" s="143"/>
      <c r="D70" s="144" t="s">
        <v>114</v>
      </c>
      <c r="E70" s="145"/>
      <c r="F70" s="145"/>
      <c r="G70" s="145"/>
      <c r="H70" s="145"/>
      <c r="I70" s="146"/>
      <c r="J70" s="147">
        <f>J317</f>
        <v>0</v>
      </c>
      <c r="L70" s="143"/>
    </row>
    <row r="71" s="9" customFormat="1" ht="19.92" customHeight="1">
      <c r="B71" s="143"/>
      <c r="D71" s="144" t="s">
        <v>115</v>
      </c>
      <c r="E71" s="145"/>
      <c r="F71" s="145"/>
      <c r="G71" s="145"/>
      <c r="H71" s="145"/>
      <c r="I71" s="146"/>
      <c r="J71" s="147">
        <f>J321</f>
        <v>0</v>
      </c>
      <c r="L71" s="143"/>
    </row>
    <row r="72" s="9" customFormat="1" ht="19.92" customHeight="1">
      <c r="B72" s="143"/>
      <c r="D72" s="144" t="s">
        <v>116</v>
      </c>
      <c r="E72" s="145"/>
      <c r="F72" s="145"/>
      <c r="G72" s="145"/>
      <c r="H72" s="145"/>
      <c r="I72" s="146"/>
      <c r="J72" s="147">
        <f>J326</f>
        <v>0</v>
      </c>
      <c r="L72" s="143"/>
    </row>
    <row r="73" s="9" customFormat="1" ht="19.92" customHeight="1">
      <c r="B73" s="143"/>
      <c r="D73" s="144" t="s">
        <v>117</v>
      </c>
      <c r="E73" s="145"/>
      <c r="F73" s="145"/>
      <c r="G73" s="145"/>
      <c r="H73" s="145"/>
      <c r="I73" s="146"/>
      <c r="J73" s="147">
        <f>J387</f>
        <v>0</v>
      </c>
      <c r="L73" s="143"/>
    </row>
    <row r="74" s="1" customFormat="1" ht="21.84" customHeight="1">
      <c r="B74" s="38"/>
      <c r="I74" s="115"/>
      <c r="L74" s="38"/>
    </row>
    <row r="75" s="1" customFormat="1" ht="6.96" customHeight="1">
      <c r="B75" s="54"/>
      <c r="C75" s="55"/>
      <c r="D75" s="55"/>
      <c r="E75" s="55"/>
      <c r="F75" s="55"/>
      <c r="G75" s="55"/>
      <c r="H75" s="55"/>
      <c r="I75" s="132"/>
      <c r="J75" s="55"/>
      <c r="K75" s="55"/>
      <c r="L75" s="38"/>
    </row>
    <row r="79" s="1" customFormat="1" ht="6.96" customHeight="1">
      <c r="B79" s="56"/>
      <c r="C79" s="57"/>
      <c r="D79" s="57"/>
      <c r="E79" s="57"/>
      <c r="F79" s="57"/>
      <c r="G79" s="57"/>
      <c r="H79" s="57"/>
      <c r="I79" s="133"/>
      <c r="J79" s="57"/>
      <c r="K79" s="57"/>
      <c r="L79" s="38"/>
    </row>
    <row r="80" s="1" customFormat="1" ht="24.96" customHeight="1">
      <c r="B80" s="38"/>
      <c r="C80" s="23" t="s">
        <v>118</v>
      </c>
      <c r="I80" s="115"/>
      <c r="L80" s="38"/>
    </row>
    <row r="81" s="1" customFormat="1" ht="6.96" customHeight="1">
      <c r="B81" s="38"/>
      <c r="I81" s="115"/>
      <c r="L81" s="38"/>
    </row>
    <row r="82" s="1" customFormat="1" ht="12" customHeight="1">
      <c r="B82" s="38"/>
      <c r="C82" s="32" t="s">
        <v>17</v>
      </c>
      <c r="I82" s="115"/>
      <c r="L82" s="38"/>
    </row>
    <row r="83" s="1" customFormat="1" ht="16.5" customHeight="1">
      <c r="B83" s="38"/>
      <c r="E83" s="114" t="str">
        <f>E7</f>
        <v>Tišnov, ul.Na Mlékárně - rekonstrukce a doplnění kanalizace</v>
      </c>
      <c r="F83" s="32"/>
      <c r="G83" s="32"/>
      <c r="H83" s="32"/>
      <c r="I83" s="115"/>
      <c r="L83" s="38"/>
    </row>
    <row r="84" s="1" customFormat="1" ht="12" customHeight="1">
      <c r="B84" s="38"/>
      <c r="C84" s="32" t="s">
        <v>98</v>
      </c>
      <c r="I84" s="115"/>
      <c r="L84" s="38"/>
    </row>
    <row r="85" s="1" customFormat="1" ht="16.5" customHeight="1">
      <c r="B85" s="38"/>
      <c r="E85" s="61" t="str">
        <f>E9</f>
        <v>SO-01.3 - Kanalizační přípojka č.p.793</v>
      </c>
      <c r="F85" s="1"/>
      <c r="G85" s="1"/>
      <c r="H85" s="1"/>
      <c r="I85" s="115"/>
      <c r="L85" s="38"/>
    </row>
    <row r="86" s="1" customFormat="1" ht="6.96" customHeight="1">
      <c r="B86" s="38"/>
      <c r="I86" s="115"/>
      <c r="L86" s="38"/>
    </row>
    <row r="87" s="1" customFormat="1" ht="12" customHeight="1">
      <c r="B87" s="38"/>
      <c r="C87" s="32" t="s">
        <v>21</v>
      </c>
      <c r="F87" s="27" t="str">
        <f>F12</f>
        <v>Tišnov</v>
      </c>
      <c r="I87" s="116" t="s">
        <v>23</v>
      </c>
      <c r="J87" s="63" t="str">
        <f>IF(J12="","",J12)</f>
        <v>12. 6. 2019</v>
      </c>
      <c r="L87" s="38"/>
    </row>
    <row r="88" s="1" customFormat="1" ht="6.96" customHeight="1">
      <c r="B88" s="38"/>
      <c r="I88" s="115"/>
      <c r="L88" s="38"/>
    </row>
    <row r="89" s="1" customFormat="1" ht="15.15" customHeight="1">
      <c r="B89" s="38"/>
      <c r="C89" s="32" t="s">
        <v>25</v>
      </c>
      <c r="F89" s="27" t="str">
        <f>E15</f>
        <v>Město Tišnov</v>
      </c>
      <c r="I89" s="116" t="s">
        <v>32</v>
      </c>
      <c r="J89" s="36" t="str">
        <f>E21</f>
        <v>Marcela Skříčková</v>
      </c>
      <c r="L89" s="38"/>
    </row>
    <row r="90" s="1" customFormat="1" ht="15.15" customHeight="1">
      <c r="B90" s="38"/>
      <c r="C90" s="32" t="s">
        <v>30</v>
      </c>
      <c r="F90" s="27" t="str">
        <f>IF(E18="","",E18)</f>
        <v>Vyplň údaj</v>
      </c>
      <c r="I90" s="116" t="s">
        <v>35</v>
      </c>
      <c r="J90" s="36" t="str">
        <f>E24</f>
        <v xml:space="preserve"> </v>
      </c>
      <c r="L90" s="38"/>
    </row>
    <row r="91" s="1" customFormat="1" ht="10.32" customHeight="1">
      <c r="B91" s="38"/>
      <c r="I91" s="115"/>
      <c r="L91" s="38"/>
    </row>
    <row r="92" s="10" customFormat="1" ht="29.28" customHeight="1">
      <c r="B92" s="148"/>
      <c r="C92" s="149" t="s">
        <v>119</v>
      </c>
      <c r="D92" s="150" t="s">
        <v>58</v>
      </c>
      <c r="E92" s="150" t="s">
        <v>54</v>
      </c>
      <c r="F92" s="150" t="s">
        <v>55</v>
      </c>
      <c r="G92" s="150" t="s">
        <v>120</v>
      </c>
      <c r="H92" s="150" t="s">
        <v>121</v>
      </c>
      <c r="I92" s="151" t="s">
        <v>122</v>
      </c>
      <c r="J92" s="150" t="s">
        <v>103</v>
      </c>
      <c r="K92" s="152" t="s">
        <v>123</v>
      </c>
      <c r="L92" s="148"/>
      <c r="M92" s="79" t="s">
        <v>3</v>
      </c>
      <c r="N92" s="80" t="s">
        <v>43</v>
      </c>
      <c r="O92" s="80" t="s">
        <v>124</v>
      </c>
      <c r="P92" s="80" t="s">
        <v>125</v>
      </c>
      <c r="Q92" s="80" t="s">
        <v>126</v>
      </c>
      <c r="R92" s="80" t="s">
        <v>127</v>
      </c>
      <c r="S92" s="80" t="s">
        <v>128</v>
      </c>
      <c r="T92" s="81" t="s">
        <v>129</v>
      </c>
    </row>
    <row r="93" s="1" customFormat="1" ht="22.8" customHeight="1">
      <c r="B93" s="38"/>
      <c r="C93" s="84" t="s">
        <v>130</v>
      </c>
      <c r="I93" s="115"/>
      <c r="J93" s="153">
        <f>BK93</f>
        <v>0</v>
      </c>
      <c r="L93" s="38"/>
      <c r="M93" s="82"/>
      <c r="N93" s="67"/>
      <c r="O93" s="67"/>
      <c r="P93" s="154">
        <f>P94</f>
        <v>0</v>
      </c>
      <c r="Q93" s="67"/>
      <c r="R93" s="154">
        <f>R94</f>
        <v>9.0512124000000007</v>
      </c>
      <c r="S93" s="67"/>
      <c r="T93" s="155">
        <f>T94</f>
        <v>4.8494400000000004</v>
      </c>
      <c r="AT93" s="19" t="s">
        <v>72</v>
      </c>
      <c r="AU93" s="19" t="s">
        <v>104</v>
      </c>
      <c r="BK93" s="156">
        <f>BK94</f>
        <v>0</v>
      </c>
    </row>
    <row r="94" s="11" customFormat="1" ht="25.92" customHeight="1">
      <c r="B94" s="157"/>
      <c r="D94" s="158" t="s">
        <v>72</v>
      </c>
      <c r="E94" s="159" t="s">
        <v>131</v>
      </c>
      <c r="F94" s="159" t="s">
        <v>132</v>
      </c>
      <c r="I94" s="160"/>
      <c r="J94" s="161">
        <f>BK94</f>
        <v>0</v>
      </c>
      <c r="L94" s="157"/>
      <c r="M94" s="162"/>
      <c r="N94" s="163"/>
      <c r="O94" s="163"/>
      <c r="P94" s="164">
        <f>P95+P108+P250+P256+P301+P317+P321+P326+P387</f>
        <v>0</v>
      </c>
      <c r="Q94" s="163"/>
      <c r="R94" s="164">
        <f>R95+R108+R250+R256+R301+R317+R321+R326+R387</f>
        <v>9.0512124000000007</v>
      </c>
      <c r="S94" s="163"/>
      <c r="T94" s="165">
        <f>T95+T108+T250+T256+T301+T317+T321+T326+T387</f>
        <v>4.8494400000000004</v>
      </c>
      <c r="AR94" s="158" t="s">
        <v>81</v>
      </c>
      <c r="AT94" s="166" t="s">
        <v>72</v>
      </c>
      <c r="AU94" s="166" t="s">
        <v>73</v>
      </c>
      <c r="AY94" s="158" t="s">
        <v>133</v>
      </c>
      <c r="BK94" s="167">
        <f>BK95+BK108+BK250+BK256+BK301+BK317+BK321+BK326+BK387</f>
        <v>0</v>
      </c>
    </row>
    <row r="95" s="11" customFormat="1" ht="22.8" customHeight="1">
      <c r="B95" s="157"/>
      <c r="D95" s="158" t="s">
        <v>72</v>
      </c>
      <c r="E95" s="168" t="s">
        <v>134</v>
      </c>
      <c r="F95" s="168" t="s">
        <v>135</v>
      </c>
      <c r="I95" s="160"/>
      <c r="J95" s="169">
        <f>BK95</f>
        <v>0</v>
      </c>
      <c r="L95" s="157"/>
      <c r="M95" s="162"/>
      <c r="N95" s="163"/>
      <c r="O95" s="163"/>
      <c r="P95" s="164">
        <f>SUM(P96:P107)</f>
        <v>0</v>
      </c>
      <c r="Q95" s="163"/>
      <c r="R95" s="164">
        <f>SUM(R96:R107)</f>
        <v>0</v>
      </c>
      <c r="S95" s="163"/>
      <c r="T95" s="165">
        <f>SUM(T96:T107)</f>
        <v>0</v>
      </c>
      <c r="AR95" s="158" t="s">
        <v>81</v>
      </c>
      <c r="AT95" s="166" t="s">
        <v>72</v>
      </c>
      <c r="AU95" s="166" t="s">
        <v>81</v>
      </c>
      <c r="AY95" s="158" t="s">
        <v>133</v>
      </c>
      <c r="BK95" s="167">
        <f>SUM(BK96:BK107)</f>
        <v>0</v>
      </c>
    </row>
    <row r="96" s="1" customFormat="1" ht="16.5" customHeight="1">
      <c r="B96" s="170"/>
      <c r="C96" s="171" t="s">
        <v>81</v>
      </c>
      <c r="D96" s="171" t="s">
        <v>136</v>
      </c>
      <c r="E96" s="172" t="s">
        <v>137</v>
      </c>
      <c r="F96" s="173" t="s">
        <v>138</v>
      </c>
      <c r="G96" s="174" t="s">
        <v>3</v>
      </c>
      <c r="H96" s="175">
        <v>0</v>
      </c>
      <c r="I96" s="176"/>
      <c r="J96" s="177">
        <f>ROUND(I96*H96,2)</f>
        <v>0</v>
      </c>
      <c r="K96" s="173" t="s">
        <v>3</v>
      </c>
      <c r="L96" s="38"/>
      <c r="M96" s="178" t="s">
        <v>3</v>
      </c>
      <c r="N96" s="179" t="s">
        <v>44</v>
      </c>
      <c r="O96" s="71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AR96" s="182" t="s">
        <v>139</v>
      </c>
      <c r="AT96" s="182" t="s">
        <v>136</v>
      </c>
      <c r="AU96" s="182" t="s">
        <v>84</v>
      </c>
      <c r="AY96" s="19" t="s">
        <v>133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9" t="s">
        <v>81</v>
      </c>
      <c r="BK96" s="183">
        <f>ROUND(I96*H96,2)</f>
        <v>0</v>
      </c>
      <c r="BL96" s="19" t="s">
        <v>139</v>
      </c>
      <c r="BM96" s="182" t="s">
        <v>140</v>
      </c>
    </row>
    <row r="97" s="1" customFormat="1">
      <c r="B97" s="38"/>
      <c r="D97" s="184" t="s">
        <v>141</v>
      </c>
      <c r="F97" s="185" t="s">
        <v>142</v>
      </c>
      <c r="I97" s="115"/>
      <c r="L97" s="38"/>
      <c r="M97" s="186"/>
      <c r="N97" s="71"/>
      <c r="O97" s="71"/>
      <c r="P97" s="71"/>
      <c r="Q97" s="71"/>
      <c r="R97" s="71"/>
      <c r="S97" s="71"/>
      <c r="T97" s="72"/>
      <c r="AT97" s="19" t="s">
        <v>141</v>
      </c>
      <c r="AU97" s="19" t="s">
        <v>84</v>
      </c>
    </row>
    <row r="98" s="1" customFormat="1" ht="16.5" customHeight="1">
      <c r="B98" s="170"/>
      <c r="C98" s="171" t="s">
        <v>84</v>
      </c>
      <c r="D98" s="171" t="s">
        <v>136</v>
      </c>
      <c r="E98" s="172" t="s">
        <v>143</v>
      </c>
      <c r="F98" s="173" t="s">
        <v>144</v>
      </c>
      <c r="G98" s="174" t="s">
        <v>3</v>
      </c>
      <c r="H98" s="175">
        <v>0</v>
      </c>
      <c r="I98" s="176"/>
      <c r="J98" s="177">
        <f>ROUND(I98*H98,2)</f>
        <v>0</v>
      </c>
      <c r="K98" s="173" t="s">
        <v>3</v>
      </c>
      <c r="L98" s="38"/>
      <c r="M98" s="178" t="s">
        <v>3</v>
      </c>
      <c r="N98" s="179" t="s">
        <v>44</v>
      </c>
      <c r="O98" s="71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182" t="s">
        <v>139</v>
      </c>
      <c r="AT98" s="182" t="s">
        <v>136</v>
      </c>
      <c r="AU98" s="182" t="s">
        <v>84</v>
      </c>
      <c r="AY98" s="19" t="s">
        <v>133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9" t="s">
        <v>81</v>
      </c>
      <c r="BK98" s="183">
        <f>ROUND(I98*H98,2)</f>
        <v>0</v>
      </c>
      <c r="BL98" s="19" t="s">
        <v>139</v>
      </c>
      <c r="BM98" s="182" t="s">
        <v>145</v>
      </c>
    </row>
    <row r="99" s="1" customFormat="1">
      <c r="B99" s="38"/>
      <c r="D99" s="184" t="s">
        <v>141</v>
      </c>
      <c r="F99" s="185" t="s">
        <v>146</v>
      </c>
      <c r="I99" s="115"/>
      <c r="L99" s="38"/>
      <c r="M99" s="186"/>
      <c r="N99" s="71"/>
      <c r="O99" s="71"/>
      <c r="P99" s="71"/>
      <c r="Q99" s="71"/>
      <c r="R99" s="71"/>
      <c r="S99" s="71"/>
      <c r="T99" s="72"/>
      <c r="AT99" s="19" t="s">
        <v>141</v>
      </c>
      <c r="AU99" s="19" t="s">
        <v>84</v>
      </c>
    </row>
    <row r="100" s="1" customFormat="1" ht="16.5" customHeight="1">
      <c r="B100" s="170"/>
      <c r="C100" s="171" t="s">
        <v>147</v>
      </c>
      <c r="D100" s="171" t="s">
        <v>136</v>
      </c>
      <c r="E100" s="172" t="s">
        <v>148</v>
      </c>
      <c r="F100" s="173" t="s">
        <v>149</v>
      </c>
      <c r="G100" s="174" t="s">
        <v>3</v>
      </c>
      <c r="H100" s="175">
        <v>0</v>
      </c>
      <c r="I100" s="176"/>
      <c r="J100" s="177">
        <f>ROUND(I100*H100,2)</f>
        <v>0</v>
      </c>
      <c r="K100" s="173" t="s">
        <v>3</v>
      </c>
      <c r="L100" s="38"/>
      <c r="M100" s="178" t="s">
        <v>3</v>
      </c>
      <c r="N100" s="179" t="s">
        <v>44</v>
      </c>
      <c r="O100" s="71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182" t="s">
        <v>139</v>
      </c>
      <c r="AT100" s="182" t="s">
        <v>136</v>
      </c>
      <c r="AU100" s="182" t="s">
        <v>84</v>
      </c>
      <c r="AY100" s="19" t="s">
        <v>133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9" t="s">
        <v>81</v>
      </c>
      <c r="BK100" s="183">
        <f>ROUND(I100*H100,2)</f>
        <v>0</v>
      </c>
      <c r="BL100" s="19" t="s">
        <v>139</v>
      </c>
      <c r="BM100" s="182" t="s">
        <v>150</v>
      </c>
    </row>
    <row r="101" s="1" customFormat="1">
      <c r="B101" s="38"/>
      <c r="D101" s="184" t="s">
        <v>141</v>
      </c>
      <c r="F101" s="185" t="s">
        <v>151</v>
      </c>
      <c r="I101" s="115"/>
      <c r="L101" s="38"/>
      <c r="M101" s="186"/>
      <c r="N101" s="71"/>
      <c r="O101" s="71"/>
      <c r="P101" s="71"/>
      <c r="Q101" s="71"/>
      <c r="R101" s="71"/>
      <c r="S101" s="71"/>
      <c r="T101" s="72"/>
      <c r="AT101" s="19" t="s">
        <v>141</v>
      </c>
      <c r="AU101" s="19" t="s">
        <v>84</v>
      </c>
    </row>
    <row r="102" s="1" customFormat="1" ht="16.5" customHeight="1">
      <c r="B102" s="170"/>
      <c r="C102" s="171" t="s">
        <v>139</v>
      </c>
      <c r="D102" s="171" t="s">
        <v>136</v>
      </c>
      <c r="E102" s="172" t="s">
        <v>152</v>
      </c>
      <c r="F102" s="173" t="s">
        <v>153</v>
      </c>
      <c r="G102" s="174" t="s">
        <v>3</v>
      </c>
      <c r="H102" s="175">
        <v>0</v>
      </c>
      <c r="I102" s="176"/>
      <c r="J102" s="177">
        <f>ROUND(I102*H102,2)</f>
        <v>0</v>
      </c>
      <c r="K102" s="173" t="s">
        <v>3</v>
      </c>
      <c r="L102" s="38"/>
      <c r="M102" s="178" t="s">
        <v>3</v>
      </c>
      <c r="N102" s="179" t="s">
        <v>44</v>
      </c>
      <c r="O102" s="71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182" t="s">
        <v>139</v>
      </c>
      <c r="AT102" s="182" t="s">
        <v>136</v>
      </c>
      <c r="AU102" s="182" t="s">
        <v>84</v>
      </c>
      <c r="AY102" s="19" t="s">
        <v>133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9" t="s">
        <v>81</v>
      </c>
      <c r="BK102" s="183">
        <f>ROUND(I102*H102,2)</f>
        <v>0</v>
      </c>
      <c r="BL102" s="19" t="s">
        <v>139</v>
      </c>
      <c r="BM102" s="182" t="s">
        <v>154</v>
      </c>
    </row>
    <row r="103" s="1" customFormat="1">
      <c r="B103" s="38"/>
      <c r="D103" s="184" t="s">
        <v>141</v>
      </c>
      <c r="F103" s="185" t="s">
        <v>155</v>
      </c>
      <c r="I103" s="115"/>
      <c r="L103" s="38"/>
      <c r="M103" s="186"/>
      <c r="N103" s="71"/>
      <c r="O103" s="71"/>
      <c r="P103" s="71"/>
      <c r="Q103" s="71"/>
      <c r="R103" s="71"/>
      <c r="S103" s="71"/>
      <c r="T103" s="72"/>
      <c r="AT103" s="19" t="s">
        <v>141</v>
      </c>
      <c r="AU103" s="19" t="s">
        <v>84</v>
      </c>
    </row>
    <row r="104" s="1" customFormat="1" ht="16.5" customHeight="1">
      <c r="B104" s="170"/>
      <c r="C104" s="171" t="s">
        <v>156</v>
      </c>
      <c r="D104" s="171" t="s">
        <v>136</v>
      </c>
      <c r="E104" s="172" t="s">
        <v>157</v>
      </c>
      <c r="F104" s="173" t="s">
        <v>158</v>
      </c>
      <c r="G104" s="174" t="s">
        <v>3</v>
      </c>
      <c r="H104" s="175">
        <v>0</v>
      </c>
      <c r="I104" s="176"/>
      <c r="J104" s="177">
        <f>ROUND(I104*H104,2)</f>
        <v>0</v>
      </c>
      <c r="K104" s="173" t="s">
        <v>3</v>
      </c>
      <c r="L104" s="38"/>
      <c r="M104" s="178" t="s">
        <v>3</v>
      </c>
      <c r="N104" s="179" t="s">
        <v>44</v>
      </c>
      <c r="O104" s="71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182" t="s">
        <v>139</v>
      </c>
      <c r="AT104" s="182" t="s">
        <v>136</v>
      </c>
      <c r="AU104" s="182" t="s">
        <v>84</v>
      </c>
      <c r="AY104" s="19" t="s">
        <v>133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9" t="s">
        <v>81</v>
      </c>
      <c r="BK104" s="183">
        <f>ROUND(I104*H104,2)</f>
        <v>0</v>
      </c>
      <c r="BL104" s="19" t="s">
        <v>139</v>
      </c>
      <c r="BM104" s="182" t="s">
        <v>159</v>
      </c>
    </row>
    <row r="105" s="1" customFormat="1">
      <c r="B105" s="38"/>
      <c r="D105" s="184" t="s">
        <v>141</v>
      </c>
      <c r="F105" s="185" t="s">
        <v>160</v>
      </c>
      <c r="I105" s="115"/>
      <c r="L105" s="38"/>
      <c r="M105" s="186"/>
      <c r="N105" s="71"/>
      <c r="O105" s="71"/>
      <c r="P105" s="71"/>
      <c r="Q105" s="71"/>
      <c r="R105" s="71"/>
      <c r="S105" s="71"/>
      <c r="T105" s="72"/>
      <c r="AT105" s="19" t="s">
        <v>141</v>
      </c>
      <c r="AU105" s="19" t="s">
        <v>84</v>
      </c>
    </row>
    <row r="106" s="1" customFormat="1" ht="16.5" customHeight="1">
      <c r="B106" s="170"/>
      <c r="C106" s="171" t="s">
        <v>161</v>
      </c>
      <c r="D106" s="171" t="s">
        <v>136</v>
      </c>
      <c r="E106" s="172" t="s">
        <v>162</v>
      </c>
      <c r="F106" s="173" t="s">
        <v>163</v>
      </c>
      <c r="G106" s="174" t="s">
        <v>3</v>
      </c>
      <c r="H106" s="175">
        <v>0</v>
      </c>
      <c r="I106" s="176"/>
      <c r="J106" s="177">
        <f>ROUND(I106*H106,2)</f>
        <v>0</v>
      </c>
      <c r="K106" s="173" t="s">
        <v>3</v>
      </c>
      <c r="L106" s="38"/>
      <c r="M106" s="178" t="s">
        <v>3</v>
      </c>
      <c r="N106" s="179" t="s">
        <v>44</v>
      </c>
      <c r="O106" s="71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AR106" s="182" t="s">
        <v>139</v>
      </c>
      <c r="AT106" s="182" t="s">
        <v>136</v>
      </c>
      <c r="AU106" s="182" t="s">
        <v>84</v>
      </c>
      <c r="AY106" s="19" t="s">
        <v>133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9" t="s">
        <v>81</v>
      </c>
      <c r="BK106" s="183">
        <f>ROUND(I106*H106,2)</f>
        <v>0</v>
      </c>
      <c r="BL106" s="19" t="s">
        <v>139</v>
      </c>
      <c r="BM106" s="182" t="s">
        <v>164</v>
      </c>
    </row>
    <row r="107" s="1" customFormat="1">
      <c r="B107" s="38"/>
      <c r="D107" s="184" t="s">
        <v>141</v>
      </c>
      <c r="F107" s="185" t="s">
        <v>165</v>
      </c>
      <c r="I107" s="115"/>
      <c r="L107" s="38"/>
      <c r="M107" s="186"/>
      <c r="N107" s="71"/>
      <c r="O107" s="71"/>
      <c r="P107" s="71"/>
      <c r="Q107" s="71"/>
      <c r="R107" s="71"/>
      <c r="S107" s="71"/>
      <c r="T107" s="72"/>
      <c r="AT107" s="19" t="s">
        <v>141</v>
      </c>
      <c r="AU107" s="19" t="s">
        <v>84</v>
      </c>
    </row>
    <row r="108" s="11" customFormat="1" ht="22.8" customHeight="1">
      <c r="B108" s="157"/>
      <c r="D108" s="158" t="s">
        <v>72</v>
      </c>
      <c r="E108" s="168" t="s">
        <v>81</v>
      </c>
      <c r="F108" s="168" t="s">
        <v>166</v>
      </c>
      <c r="I108" s="160"/>
      <c r="J108" s="169">
        <f>BK108</f>
        <v>0</v>
      </c>
      <c r="L108" s="157"/>
      <c r="M108" s="162"/>
      <c r="N108" s="163"/>
      <c r="O108" s="163"/>
      <c r="P108" s="164">
        <f>SUM(P109:P249)</f>
        <v>0</v>
      </c>
      <c r="Q108" s="163"/>
      <c r="R108" s="164">
        <f>SUM(R109:R249)</f>
        <v>0.25495820000000002</v>
      </c>
      <c r="S108" s="163"/>
      <c r="T108" s="165">
        <f>SUM(T109:T249)</f>
        <v>0</v>
      </c>
      <c r="AR108" s="158" t="s">
        <v>81</v>
      </c>
      <c r="AT108" s="166" t="s">
        <v>72</v>
      </c>
      <c r="AU108" s="166" t="s">
        <v>81</v>
      </c>
      <c r="AY108" s="158" t="s">
        <v>133</v>
      </c>
      <c r="BK108" s="167">
        <f>SUM(BK109:BK249)</f>
        <v>0</v>
      </c>
    </row>
    <row r="109" s="1" customFormat="1" ht="16.5" customHeight="1">
      <c r="B109" s="170"/>
      <c r="C109" s="171" t="s">
        <v>167</v>
      </c>
      <c r="D109" s="171" t="s">
        <v>136</v>
      </c>
      <c r="E109" s="172" t="s">
        <v>862</v>
      </c>
      <c r="F109" s="173" t="s">
        <v>863</v>
      </c>
      <c r="G109" s="174" t="s">
        <v>189</v>
      </c>
      <c r="H109" s="175">
        <v>3</v>
      </c>
      <c r="I109" s="176"/>
      <c r="J109" s="177">
        <f>ROUND(I109*H109,2)</f>
        <v>0</v>
      </c>
      <c r="K109" s="173" t="s">
        <v>171</v>
      </c>
      <c r="L109" s="38"/>
      <c r="M109" s="178" t="s">
        <v>3</v>
      </c>
      <c r="N109" s="179" t="s">
        <v>44</v>
      </c>
      <c r="O109" s="71"/>
      <c r="P109" s="180">
        <f>O109*H109</f>
        <v>0</v>
      </c>
      <c r="Q109" s="180">
        <v>0.01068</v>
      </c>
      <c r="R109" s="180">
        <f>Q109*H109</f>
        <v>0.032039999999999999</v>
      </c>
      <c r="S109" s="180">
        <v>0</v>
      </c>
      <c r="T109" s="181">
        <f>S109*H109</f>
        <v>0</v>
      </c>
      <c r="AR109" s="182" t="s">
        <v>139</v>
      </c>
      <c r="AT109" s="182" t="s">
        <v>136</v>
      </c>
      <c r="AU109" s="182" t="s">
        <v>84</v>
      </c>
      <c r="AY109" s="19" t="s">
        <v>133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9" t="s">
        <v>81</v>
      </c>
      <c r="BK109" s="183">
        <f>ROUND(I109*H109,2)</f>
        <v>0</v>
      </c>
      <c r="BL109" s="19" t="s">
        <v>139</v>
      </c>
      <c r="BM109" s="182" t="s">
        <v>199</v>
      </c>
    </row>
    <row r="110" s="1" customFormat="1">
      <c r="B110" s="38"/>
      <c r="D110" s="184" t="s">
        <v>141</v>
      </c>
      <c r="F110" s="185" t="s">
        <v>864</v>
      </c>
      <c r="I110" s="115"/>
      <c r="L110" s="38"/>
      <c r="M110" s="186"/>
      <c r="N110" s="71"/>
      <c r="O110" s="71"/>
      <c r="P110" s="71"/>
      <c r="Q110" s="71"/>
      <c r="R110" s="71"/>
      <c r="S110" s="71"/>
      <c r="T110" s="72"/>
      <c r="AT110" s="19" t="s">
        <v>141</v>
      </c>
      <c r="AU110" s="19" t="s">
        <v>84</v>
      </c>
    </row>
    <row r="111" s="1" customFormat="1">
      <c r="B111" s="38"/>
      <c r="D111" s="184" t="s">
        <v>174</v>
      </c>
      <c r="F111" s="187" t="s">
        <v>192</v>
      </c>
      <c r="I111" s="115"/>
      <c r="L111" s="38"/>
      <c r="M111" s="186"/>
      <c r="N111" s="71"/>
      <c r="O111" s="71"/>
      <c r="P111" s="71"/>
      <c r="Q111" s="71"/>
      <c r="R111" s="71"/>
      <c r="S111" s="71"/>
      <c r="T111" s="72"/>
      <c r="AT111" s="19" t="s">
        <v>174</v>
      </c>
      <c r="AU111" s="19" t="s">
        <v>84</v>
      </c>
    </row>
    <row r="112" s="1" customFormat="1" ht="16.5" customHeight="1">
      <c r="B112" s="170"/>
      <c r="C112" s="171" t="s">
        <v>178</v>
      </c>
      <c r="D112" s="171" t="s">
        <v>136</v>
      </c>
      <c r="E112" s="172" t="s">
        <v>203</v>
      </c>
      <c r="F112" s="173" t="s">
        <v>204</v>
      </c>
      <c r="G112" s="174" t="s">
        <v>189</v>
      </c>
      <c r="H112" s="175">
        <v>2</v>
      </c>
      <c r="I112" s="176"/>
      <c r="J112" s="177">
        <f>ROUND(I112*H112,2)</f>
        <v>0</v>
      </c>
      <c r="K112" s="173" t="s">
        <v>171</v>
      </c>
      <c r="L112" s="38"/>
      <c r="M112" s="178" t="s">
        <v>3</v>
      </c>
      <c r="N112" s="179" t="s">
        <v>44</v>
      </c>
      <c r="O112" s="71"/>
      <c r="P112" s="180">
        <f>O112*H112</f>
        <v>0</v>
      </c>
      <c r="Q112" s="180">
        <v>0.036900000000000002</v>
      </c>
      <c r="R112" s="180">
        <f>Q112*H112</f>
        <v>0.073800000000000004</v>
      </c>
      <c r="S112" s="180">
        <v>0</v>
      </c>
      <c r="T112" s="181">
        <f>S112*H112</f>
        <v>0</v>
      </c>
      <c r="AR112" s="182" t="s">
        <v>139</v>
      </c>
      <c r="AT112" s="182" t="s">
        <v>136</v>
      </c>
      <c r="AU112" s="182" t="s">
        <v>84</v>
      </c>
      <c r="AY112" s="19" t="s">
        <v>133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9" t="s">
        <v>81</v>
      </c>
      <c r="BK112" s="183">
        <f>ROUND(I112*H112,2)</f>
        <v>0</v>
      </c>
      <c r="BL112" s="19" t="s">
        <v>139</v>
      </c>
      <c r="BM112" s="182" t="s">
        <v>205</v>
      </c>
    </row>
    <row r="113" s="1" customFormat="1">
      <c r="B113" s="38"/>
      <c r="D113" s="184" t="s">
        <v>141</v>
      </c>
      <c r="F113" s="185" t="s">
        <v>206</v>
      </c>
      <c r="I113" s="115"/>
      <c r="L113" s="38"/>
      <c r="M113" s="186"/>
      <c r="N113" s="71"/>
      <c r="O113" s="71"/>
      <c r="P113" s="71"/>
      <c r="Q113" s="71"/>
      <c r="R113" s="71"/>
      <c r="S113" s="71"/>
      <c r="T113" s="72"/>
      <c r="AT113" s="19" t="s">
        <v>141</v>
      </c>
      <c r="AU113" s="19" t="s">
        <v>84</v>
      </c>
    </row>
    <row r="114" s="1" customFormat="1">
      <c r="B114" s="38"/>
      <c r="D114" s="184" t="s">
        <v>174</v>
      </c>
      <c r="F114" s="187" t="s">
        <v>192</v>
      </c>
      <c r="I114" s="115"/>
      <c r="L114" s="38"/>
      <c r="M114" s="186"/>
      <c r="N114" s="71"/>
      <c r="O114" s="71"/>
      <c r="P114" s="71"/>
      <c r="Q114" s="71"/>
      <c r="R114" s="71"/>
      <c r="S114" s="71"/>
      <c r="T114" s="72"/>
      <c r="AT114" s="19" t="s">
        <v>174</v>
      </c>
      <c r="AU114" s="19" t="s">
        <v>84</v>
      </c>
    </row>
    <row r="115" s="1" customFormat="1" ht="16.5" customHeight="1">
      <c r="B115" s="170"/>
      <c r="C115" s="171" t="s">
        <v>186</v>
      </c>
      <c r="D115" s="171" t="s">
        <v>136</v>
      </c>
      <c r="E115" s="172" t="s">
        <v>209</v>
      </c>
      <c r="F115" s="173" t="s">
        <v>210</v>
      </c>
      <c r="G115" s="174" t="s">
        <v>211</v>
      </c>
      <c r="H115" s="175">
        <v>12.16</v>
      </c>
      <c r="I115" s="176"/>
      <c r="J115" s="177">
        <f>ROUND(I115*H115,2)</f>
        <v>0</v>
      </c>
      <c r="K115" s="173" t="s">
        <v>171</v>
      </c>
      <c r="L115" s="38"/>
      <c r="M115" s="178" t="s">
        <v>3</v>
      </c>
      <c r="N115" s="179" t="s">
        <v>44</v>
      </c>
      <c r="O115" s="71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182" t="s">
        <v>139</v>
      </c>
      <c r="AT115" s="182" t="s">
        <v>136</v>
      </c>
      <c r="AU115" s="182" t="s">
        <v>84</v>
      </c>
      <c r="AY115" s="19" t="s">
        <v>133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9" t="s">
        <v>81</v>
      </c>
      <c r="BK115" s="183">
        <f>ROUND(I115*H115,2)</f>
        <v>0</v>
      </c>
      <c r="BL115" s="19" t="s">
        <v>139</v>
      </c>
      <c r="BM115" s="182" t="s">
        <v>212</v>
      </c>
    </row>
    <row r="116" s="1" customFormat="1">
      <c r="B116" s="38"/>
      <c r="D116" s="184" t="s">
        <v>141</v>
      </c>
      <c r="F116" s="185" t="s">
        <v>213</v>
      </c>
      <c r="I116" s="115"/>
      <c r="L116" s="38"/>
      <c r="M116" s="186"/>
      <c r="N116" s="71"/>
      <c r="O116" s="71"/>
      <c r="P116" s="71"/>
      <c r="Q116" s="71"/>
      <c r="R116" s="71"/>
      <c r="S116" s="71"/>
      <c r="T116" s="72"/>
      <c r="AT116" s="19" t="s">
        <v>141</v>
      </c>
      <c r="AU116" s="19" t="s">
        <v>84</v>
      </c>
    </row>
    <row r="117" s="1" customFormat="1">
      <c r="B117" s="38"/>
      <c r="D117" s="184" t="s">
        <v>174</v>
      </c>
      <c r="F117" s="187" t="s">
        <v>214</v>
      </c>
      <c r="I117" s="115"/>
      <c r="L117" s="38"/>
      <c r="M117" s="186"/>
      <c r="N117" s="71"/>
      <c r="O117" s="71"/>
      <c r="P117" s="71"/>
      <c r="Q117" s="71"/>
      <c r="R117" s="71"/>
      <c r="S117" s="71"/>
      <c r="T117" s="72"/>
      <c r="AT117" s="19" t="s">
        <v>174</v>
      </c>
      <c r="AU117" s="19" t="s">
        <v>84</v>
      </c>
    </row>
    <row r="118" s="14" customFormat="1">
      <c r="B118" s="204"/>
      <c r="D118" s="184" t="s">
        <v>176</v>
      </c>
      <c r="E118" s="205" t="s">
        <v>3</v>
      </c>
      <c r="F118" s="206" t="s">
        <v>215</v>
      </c>
      <c r="H118" s="205" t="s">
        <v>3</v>
      </c>
      <c r="I118" s="207"/>
      <c r="L118" s="204"/>
      <c r="M118" s="208"/>
      <c r="N118" s="209"/>
      <c r="O118" s="209"/>
      <c r="P118" s="209"/>
      <c r="Q118" s="209"/>
      <c r="R118" s="209"/>
      <c r="S118" s="209"/>
      <c r="T118" s="210"/>
      <c r="AT118" s="205" t="s">
        <v>176</v>
      </c>
      <c r="AU118" s="205" t="s">
        <v>84</v>
      </c>
      <c r="AV118" s="14" t="s">
        <v>81</v>
      </c>
      <c r="AW118" s="14" t="s">
        <v>34</v>
      </c>
      <c r="AX118" s="14" t="s">
        <v>73</v>
      </c>
      <c r="AY118" s="205" t="s">
        <v>133</v>
      </c>
    </row>
    <row r="119" s="12" customFormat="1">
      <c r="B119" s="188"/>
      <c r="D119" s="184" t="s">
        <v>176</v>
      </c>
      <c r="E119" s="189" t="s">
        <v>3</v>
      </c>
      <c r="F119" s="190" t="s">
        <v>865</v>
      </c>
      <c r="H119" s="191">
        <v>8.6400000000000006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176</v>
      </c>
      <c r="AU119" s="189" t="s">
        <v>84</v>
      </c>
      <c r="AV119" s="12" t="s">
        <v>84</v>
      </c>
      <c r="AW119" s="12" t="s">
        <v>34</v>
      </c>
      <c r="AX119" s="12" t="s">
        <v>73</v>
      </c>
      <c r="AY119" s="189" t="s">
        <v>133</v>
      </c>
    </row>
    <row r="120" s="12" customFormat="1">
      <c r="B120" s="188"/>
      <c r="D120" s="184" t="s">
        <v>176</v>
      </c>
      <c r="E120" s="189" t="s">
        <v>3</v>
      </c>
      <c r="F120" s="190" t="s">
        <v>866</v>
      </c>
      <c r="H120" s="191">
        <v>3.52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176</v>
      </c>
      <c r="AU120" s="189" t="s">
        <v>84</v>
      </c>
      <c r="AV120" s="12" t="s">
        <v>84</v>
      </c>
      <c r="AW120" s="12" t="s">
        <v>34</v>
      </c>
      <c r="AX120" s="12" t="s">
        <v>73</v>
      </c>
      <c r="AY120" s="189" t="s">
        <v>133</v>
      </c>
    </row>
    <row r="121" s="13" customFormat="1">
      <c r="B121" s="196"/>
      <c r="D121" s="184" t="s">
        <v>176</v>
      </c>
      <c r="E121" s="197" t="s">
        <v>3</v>
      </c>
      <c r="F121" s="198" t="s">
        <v>195</v>
      </c>
      <c r="H121" s="199">
        <v>12.16</v>
      </c>
      <c r="I121" s="200"/>
      <c r="L121" s="196"/>
      <c r="M121" s="201"/>
      <c r="N121" s="202"/>
      <c r="O121" s="202"/>
      <c r="P121" s="202"/>
      <c r="Q121" s="202"/>
      <c r="R121" s="202"/>
      <c r="S121" s="202"/>
      <c r="T121" s="203"/>
      <c r="AT121" s="197" t="s">
        <v>176</v>
      </c>
      <c r="AU121" s="197" t="s">
        <v>84</v>
      </c>
      <c r="AV121" s="13" t="s">
        <v>139</v>
      </c>
      <c r="AW121" s="13" t="s">
        <v>34</v>
      </c>
      <c r="AX121" s="13" t="s">
        <v>81</v>
      </c>
      <c r="AY121" s="197" t="s">
        <v>133</v>
      </c>
    </row>
    <row r="122" s="1" customFormat="1" ht="16.5" customHeight="1">
      <c r="B122" s="170"/>
      <c r="C122" s="171" t="s">
        <v>196</v>
      </c>
      <c r="D122" s="171" t="s">
        <v>136</v>
      </c>
      <c r="E122" s="172" t="s">
        <v>221</v>
      </c>
      <c r="F122" s="173" t="s">
        <v>222</v>
      </c>
      <c r="G122" s="174" t="s">
        <v>211</v>
      </c>
      <c r="H122" s="175">
        <v>0.94499999999999995</v>
      </c>
      <c r="I122" s="176"/>
      <c r="J122" s="177">
        <f>ROUND(I122*H122,2)</f>
        <v>0</v>
      </c>
      <c r="K122" s="173" t="s">
        <v>171</v>
      </c>
      <c r="L122" s="38"/>
      <c r="M122" s="178" t="s">
        <v>3</v>
      </c>
      <c r="N122" s="179" t="s">
        <v>44</v>
      </c>
      <c r="O122" s="71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182" t="s">
        <v>139</v>
      </c>
      <c r="AT122" s="182" t="s">
        <v>136</v>
      </c>
      <c r="AU122" s="182" t="s">
        <v>84</v>
      </c>
      <c r="AY122" s="19" t="s">
        <v>133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9" t="s">
        <v>81</v>
      </c>
      <c r="BK122" s="183">
        <f>ROUND(I122*H122,2)</f>
        <v>0</v>
      </c>
      <c r="BL122" s="19" t="s">
        <v>139</v>
      </c>
      <c r="BM122" s="182" t="s">
        <v>223</v>
      </c>
    </row>
    <row r="123" s="1" customFormat="1">
      <c r="B123" s="38"/>
      <c r="D123" s="184" t="s">
        <v>141</v>
      </c>
      <c r="F123" s="185" t="s">
        <v>224</v>
      </c>
      <c r="I123" s="115"/>
      <c r="L123" s="38"/>
      <c r="M123" s="186"/>
      <c r="N123" s="71"/>
      <c r="O123" s="71"/>
      <c r="P123" s="71"/>
      <c r="Q123" s="71"/>
      <c r="R123" s="71"/>
      <c r="S123" s="71"/>
      <c r="T123" s="72"/>
      <c r="AT123" s="19" t="s">
        <v>141</v>
      </c>
      <c r="AU123" s="19" t="s">
        <v>84</v>
      </c>
    </row>
    <row r="124" s="1" customFormat="1">
      <c r="B124" s="38"/>
      <c r="D124" s="184" t="s">
        <v>174</v>
      </c>
      <c r="F124" s="187" t="s">
        <v>225</v>
      </c>
      <c r="I124" s="115"/>
      <c r="L124" s="38"/>
      <c r="M124" s="186"/>
      <c r="N124" s="71"/>
      <c r="O124" s="71"/>
      <c r="P124" s="71"/>
      <c r="Q124" s="71"/>
      <c r="R124" s="71"/>
      <c r="S124" s="71"/>
      <c r="T124" s="72"/>
      <c r="AT124" s="19" t="s">
        <v>174</v>
      </c>
      <c r="AU124" s="19" t="s">
        <v>84</v>
      </c>
    </row>
    <row r="125" s="12" customFormat="1">
      <c r="B125" s="188"/>
      <c r="D125" s="184" t="s">
        <v>176</v>
      </c>
      <c r="E125" s="189" t="s">
        <v>3</v>
      </c>
      <c r="F125" s="190" t="s">
        <v>867</v>
      </c>
      <c r="H125" s="191">
        <v>0.94499999999999995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176</v>
      </c>
      <c r="AU125" s="189" t="s">
        <v>84</v>
      </c>
      <c r="AV125" s="12" t="s">
        <v>84</v>
      </c>
      <c r="AW125" s="12" t="s">
        <v>34</v>
      </c>
      <c r="AX125" s="12" t="s">
        <v>73</v>
      </c>
      <c r="AY125" s="189" t="s">
        <v>133</v>
      </c>
    </row>
    <row r="126" s="13" customFormat="1">
      <c r="B126" s="196"/>
      <c r="D126" s="184" t="s">
        <v>176</v>
      </c>
      <c r="E126" s="197" t="s">
        <v>3</v>
      </c>
      <c r="F126" s="198" t="s">
        <v>195</v>
      </c>
      <c r="H126" s="199">
        <v>0.94499999999999995</v>
      </c>
      <c r="I126" s="200"/>
      <c r="L126" s="196"/>
      <c r="M126" s="201"/>
      <c r="N126" s="202"/>
      <c r="O126" s="202"/>
      <c r="P126" s="202"/>
      <c r="Q126" s="202"/>
      <c r="R126" s="202"/>
      <c r="S126" s="202"/>
      <c r="T126" s="203"/>
      <c r="AT126" s="197" t="s">
        <v>176</v>
      </c>
      <c r="AU126" s="197" t="s">
        <v>84</v>
      </c>
      <c r="AV126" s="13" t="s">
        <v>139</v>
      </c>
      <c r="AW126" s="13" t="s">
        <v>34</v>
      </c>
      <c r="AX126" s="13" t="s">
        <v>81</v>
      </c>
      <c r="AY126" s="197" t="s">
        <v>133</v>
      </c>
    </row>
    <row r="127" s="1" customFormat="1" ht="16.5" customHeight="1">
      <c r="B127" s="170"/>
      <c r="C127" s="171" t="s">
        <v>202</v>
      </c>
      <c r="D127" s="171" t="s">
        <v>136</v>
      </c>
      <c r="E127" s="172" t="s">
        <v>228</v>
      </c>
      <c r="F127" s="173" t="s">
        <v>229</v>
      </c>
      <c r="G127" s="174" t="s">
        <v>211</v>
      </c>
      <c r="H127" s="175">
        <v>4.4589999999999996</v>
      </c>
      <c r="I127" s="176"/>
      <c r="J127" s="177">
        <f>ROUND(I127*H127,2)</f>
        <v>0</v>
      </c>
      <c r="K127" s="173" t="s">
        <v>171</v>
      </c>
      <c r="L127" s="38"/>
      <c r="M127" s="178" t="s">
        <v>3</v>
      </c>
      <c r="N127" s="179" t="s">
        <v>44</v>
      </c>
      <c r="O127" s="71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182" t="s">
        <v>139</v>
      </c>
      <c r="AT127" s="182" t="s">
        <v>136</v>
      </c>
      <c r="AU127" s="182" t="s">
        <v>84</v>
      </c>
      <c r="AY127" s="19" t="s">
        <v>133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9" t="s">
        <v>81</v>
      </c>
      <c r="BK127" s="183">
        <f>ROUND(I127*H127,2)</f>
        <v>0</v>
      </c>
      <c r="BL127" s="19" t="s">
        <v>139</v>
      </c>
      <c r="BM127" s="182" t="s">
        <v>230</v>
      </c>
    </row>
    <row r="128" s="1" customFormat="1">
      <c r="B128" s="38"/>
      <c r="D128" s="184" t="s">
        <v>141</v>
      </c>
      <c r="F128" s="185" t="s">
        <v>231</v>
      </c>
      <c r="I128" s="115"/>
      <c r="L128" s="38"/>
      <c r="M128" s="186"/>
      <c r="N128" s="71"/>
      <c r="O128" s="71"/>
      <c r="P128" s="71"/>
      <c r="Q128" s="71"/>
      <c r="R128" s="71"/>
      <c r="S128" s="71"/>
      <c r="T128" s="72"/>
      <c r="AT128" s="19" t="s">
        <v>141</v>
      </c>
      <c r="AU128" s="19" t="s">
        <v>84</v>
      </c>
    </row>
    <row r="129" s="1" customFormat="1">
      <c r="B129" s="38"/>
      <c r="D129" s="184" t="s">
        <v>174</v>
      </c>
      <c r="F129" s="187" t="s">
        <v>232</v>
      </c>
      <c r="I129" s="115"/>
      <c r="L129" s="38"/>
      <c r="M129" s="186"/>
      <c r="N129" s="71"/>
      <c r="O129" s="71"/>
      <c r="P129" s="71"/>
      <c r="Q129" s="71"/>
      <c r="R129" s="71"/>
      <c r="S129" s="71"/>
      <c r="T129" s="72"/>
      <c r="AT129" s="19" t="s">
        <v>174</v>
      </c>
      <c r="AU129" s="19" t="s">
        <v>84</v>
      </c>
    </row>
    <row r="130" s="14" customFormat="1">
      <c r="B130" s="204"/>
      <c r="D130" s="184" t="s">
        <v>176</v>
      </c>
      <c r="E130" s="205" t="s">
        <v>3</v>
      </c>
      <c r="F130" s="206" t="s">
        <v>233</v>
      </c>
      <c r="H130" s="205" t="s">
        <v>3</v>
      </c>
      <c r="I130" s="207"/>
      <c r="L130" s="204"/>
      <c r="M130" s="208"/>
      <c r="N130" s="209"/>
      <c r="O130" s="209"/>
      <c r="P130" s="209"/>
      <c r="Q130" s="209"/>
      <c r="R130" s="209"/>
      <c r="S130" s="209"/>
      <c r="T130" s="210"/>
      <c r="AT130" s="205" t="s">
        <v>176</v>
      </c>
      <c r="AU130" s="205" t="s">
        <v>84</v>
      </c>
      <c r="AV130" s="14" t="s">
        <v>81</v>
      </c>
      <c r="AW130" s="14" t="s">
        <v>34</v>
      </c>
      <c r="AX130" s="14" t="s">
        <v>73</v>
      </c>
      <c r="AY130" s="205" t="s">
        <v>133</v>
      </c>
    </row>
    <row r="131" s="14" customFormat="1">
      <c r="B131" s="204"/>
      <c r="D131" s="184" t="s">
        <v>176</v>
      </c>
      <c r="E131" s="205" t="s">
        <v>3</v>
      </c>
      <c r="F131" s="206" t="s">
        <v>868</v>
      </c>
      <c r="H131" s="205" t="s">
        <v>3</v>
      </c>
      <c r="I131" s="207"/>
      <c r="L131" s="204"/>
      <c r="M131" s="208"/>
      <c r="N131" s="209"/>
      <c r="O131" s="209"/>
      <c r="P131" s="209"/>
      <c r="Q131" s="209"/>
      <c r="R131" s="209"/>
      <c r="S131" s="209"/>
      <c r="T131" s="210"/>
      <c r="AT131" s="205" t="s">
        <v>176</v>
      </c>
      <c r="AU131" s="205" t="s">
        <v>84</v>
      </c>
      <c r="AV131" s="14" t="s">
        <v>81</v>
      </c>
      <c r="AW131" s="14" t="s">
        <v>34</v>
      </c>
      <c r="AX131" s="14" t="s">
        <v>73</v>
      </c>
      <c r="AY131" s="205" t="s">
        <v>133</v>
      </c>
    </row>
    <row r="132" s="12" customFormat="1">
      <c r="B132" s="188"/>
      <c r="D132" s="184" t="s">
        <v>176</v>
      </c>
      <c r="E132" s="189" t="s">
        <v>3</v>
      </c>
      <c r="F132" s="190" t="s">
        <v>869</v>
      </c>
      <c r="H132" s="191">
        <v>26.460000000000001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176</v>
      </c>
      <c r="AU132" s="189" t="s">
        <v>84</v>
      </c>
      <c r="AV132" s="12" t="s">
        <v>84</v>
      </c>
      <c r="AW132" s="12" t="s">
        <v>34</v>
      </c>
      <c r="AX132" s="12" t="s">
        <v>73</v>
      </c>
      <c r="AY132" s="189" t="s">
        <v>133</v>
      </c>
    </row>
    <row r="133" s="12" customFormat="1">
      <c r="B133" s="188"/>
      <c r="D133" s="184" t="s">
        <v>176</v>
      </c>
      <c r="E133" s="189" t="s">
        <v>3</v>
      </c>
      <c r="F133" s="190" t="s">
        <v>870</v>
      </c>
      <c r="H133" s="191">
        <v>46.079999999999998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176</v>
      </c>
      <c r="AU133" s="189" t="s">
        <v>84</v>
      </c>
      <c r="AV133" s="12" t="s">
        <v>84</v>
      </c>
      <c r="AW133" s="12" t="s">
        <v>34</v>
      </c>
      <c r="AX133" s="12" t="s">
        <v>73</v>
      </c>
      <c r="AY133" s="189" t="s">
        <v>133</v>
      </c>
    </row>
    <row r="134" s="12" customFormat="1">
      <c r="B134" s="188"/>
      <c r="D134" s="184" t="s">
        <v>176</v>
      </c>
      <c r="E134" s="189" t="s">
        <v>3</v>
      </c>
      <c r="F134" s="190" t="s">
        <v>871</v>
      </c>
      <c r="H134" s="191">
        <v>-0.495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176</v>
      </c>
      <c r="AU134" s="189" t="s">
        <v>84</v>
      </c>
      <c r="AV134" s="12" t="s">
        <v>84</v>
      </c>
      <c r="AW134" s="12" t="s">
        <v>34</v>
      </c>
      <c r="AX134" s="12" t="s">
        <v>73</v>
      </c>
      <c r="AY134" s="189" t="s">
        <v>133</v>
      </c>
    </row>
    <row r="135" s="12" customFormat="1">
      <c r="B135" s="188"/>
      <c r="D135" s="184" t="s">
        <v>176</v>
      </c>
      <c r="E135" s="189" t="s">
        <v>3</v>
      </c>
      <c r="F135" s="190" t="s">
        <v>872</v>
      </c>
      <c r="H135" s="191">
        <v>-0.16200000000000001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176</v>
      </c>
      <c r="AU135" s="189" t="s">
        <v>84</v>
      </c>
      <c r="AV135" s="12" t="s">
        <v>84</v>
      </c>
      <c r="AW135" s="12" t="s">
        <v>34</v>
      </c>
      <c r="AX135" s="12" t="s">
        <v>73</v>
      </c>
      <c r="AY135" s="189" t="s">
        <v>133</v>
      </c>
    </row>
    <row r="136" s="12" customFormat="1">
      <c r="B136" s="188"/>
      <c r="D136" s="184" t="s">
        <v>176</v>
      </c>
      <c r="E136" s="189" t="s">
        <v>3</v>
      </c>
      <c r="F136" s="190" t="s">
        <v>873</v>
      </c>
      <c r="H136" s="191">
        <v>-7.2450000000000001</v>
      </c>
      <c r="I136" s="192"/>
      <c r="L136" s="188"/>
      <c r="M136" s="193"/>
      <c r="N136" s="194"/>
      <c r="O136" s="194"/>
      <c r="P136" s="194"/>
      <c r="Q136" s="194"/>
      <c r="R136" s="194"/>
      <c r="S136" s="194"/>
      <c r="T136" s="195"/>
      <c r="AT136" s="189" t="s">
        <v>176</v>
      </c>
      <c r="AU136" s="189" t="s">
        <v>84</v>
      </c>
      <c r="AV136" s="12" t="s">
        <v>84</v>
      </c>
      <c r="AW136" s="12" t="s">
        <v>34</v>
      </c>
      <c r="AX136" s="12" t="s">
        <v>73</v>
      </c>
      <c r="AY136" s="189" t="s">
        <v>133</v>
      </c>
    </row>
    <row r="137" s="12" customFormat="1">
      <c r="B137" s="188"/>
      <c r="D137" s="184" t="s">
        <v>176</v>
      </c>
      <c r="E137" s="189" t="s">
        <v>3</v>
      </c>
      <c r="F137" s="190" t="s">
        <v>874</v>
      </c>
      <c r="H137" s="191">
        <v>-0.94499999999999995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176</v>
      </c>
      <c r="AU137" s="189" t="s">
        <v>84</v>
      </c>
      <c r="AV137" s="12" t="s">
        <v>84</v>
      </c>
      <c r="AW137" s="12" t="s">
        <v>34</v>
      </c>
      <c r="AX137" s="12" t="s">
        <v>73</v>
      </c>
      <c r="AY137" s="189" t="s">
        <v>133</v>
      </c>
    </row>
    <row r="138" s="15" customFormat="1">
      <c r="B138" s="211"/>
      <c r="D138" s="184" t="s">
        <v>176</v>
      </c>
      <c r="E138" s="212" t="s">
        <v>3</v>
      </c>
      <c r="F138" s="213" t="s">
        <v>242</v>
      </c>
      <c r="H138" s="214">
        <v>63.692999999999998</v>
      </c>
      <c r="I138" s="215"/>
      <c r="L138" s="211"/>
      <c r="M138" s="216"/>
      <c r="N138" s="217"/>
      <c r="O138" s="217"/>
      <c r="P138" s="217"/>
      <c r="Q138" s="217"/>
      <c r="R138" s="217"/>
      <c r="S138" s="217"/>
      <c r="T138" s="218"/>
      <c r="AT138" s="212" t="s">
        <v>176</v>
      </c>
      <c r="AU138" s="212" t="s">
        <v>84</v>
      </c>
      <c r="AV138" s="15" t="s">
        <v>147</v>
      </c>
      <c r="AW138" s="15" t="s">
        <v>34</v>
      </c>
      <c r="AX138" s="15" t="s">
        <v>73</v>
      </c>
      <c r="AY138" s="212" t="s">
        <v>133</v>
      </c>
    </row>
    <row r="139" s="12" customFormat="1">
      <c r="B139" s="188"/>
      <c r="D139" s="184" t="s">
        <v>176</v>
      </c>
      <c r="E139" s="189" t="s">
        <v>3</v>
      </c>
      <c r="F139" s="190" t="s">
        <v>875</v>
      </c>
      <c r="H139" s="191">
        <v>-59.234000000000002</v>
      </c>
      <c r="I139" s="192"/>
      <c r="L139" s="188"/>
      <c r="M139" s="193"/>
      <c r="N139" s="194"/>
      <c r="O139" s="194"/>
      <c r="P139" s="194"/>
      <c r="Q139" s="194"/>
      <c r="R139" s="194"/>
      <c r="S139" s="194"/>
      <c r="T139" s="195"/>
      <c r="AT139" s="189" t="s">
        <v>176</v>
      </c>
      <c r="AU139" s="189" t="s">
        <v>84</v>
      </c>
      <c r="AV139" s="12" t="s">
        <v>84</v>
      </c>
      <c r="AW139" s="12" t="s">
        <v>34</v>
      </c>
      <c r="AX139" s="12" t="s">
        <v>73</v>
      </c>
      <c r="AY139" s="189" t="s">
        <v>133</v>
      </c>
    </row>
    <row r="140" s="13" customFormat="1">
      <c r="B140" s="196"/>
      <c r="D140" s="184" t="s">
        <v>176</v>
      </c>
      <c r="E140" s="197" t="s">
        <v>3</v>
      </c>
      <c r="F140" s="198" t="s">
        <v>195</v>
      </c>
      <c r="H140" s="199">
        <v>4.4589999999999703</v>
      </c>
      <c r="I140" s="200"/>
      <c r="L140" s="196"/>
      <c r="M140" s="201"/>
      <c r="N140" s="202"/>
      <c r="O140" s="202"/>
      <c r="P140" s="202"/>
      <c r="Q140" s="202"/>
      <c r="R140" s="202"/>
      <c r="S140" s="202"/>
      <c r="T140" s="203"/>
      <c r="AT140" s="197" t="s">
        <v>176</v>
      </c>
      <c r="AU140" s="197" t="s">
        <v>84</v>
      </c>
      <c r="AV140" s="13" t="s">
        <v>139</v>
      </c>
      <c r="AW140" s="13" t="s">
        <v>34</v>
      </c>
      <c r="AX140" s="13" t="s">
        <v>81</v>
      </c>
      <c r="AY140" s="197" t="s">
        <v>133</v>
      </c>
    </row>
    <row r="141" s="1" customFormat="1" ht="16.5" customHeight="1">
      <c r="B141" s="170"/>
      <c r="C141" s="171" t="s">
        <v>208</v>
      </c>
      <c r="D141" s="171" t="s">
        <v>136</v>
      </c>
      <c r="E141" s="172" t="s">
        <v>244</v>
      </c>
      <c r="F141" s="173" t="s">
        <v>245</v>
      </c>
      <c r="G141" s="174" t="s">
        <v>211</v>
      </c>
      <c r="H141" s="175">
        <v>31.847000000000001</v>
      </c>
      <c r="I141" s="176"/>
      <c r="J141" s="177">
        <f>ROUND(I141*H141,2)</f>
        <v>0</v>
      </c>
      <c r="K141" s="173" t="s">
        <v>171</v>
      </c>
      <c r="L141" s="38"/>
      <c r="M141" s="178" t="s">
        <v>3</v>
      </c>
      <c r="N141" s="179" t="s">
        <v>44</v>
      </c>
      <c r="O141" s="71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182" t="s">
        <v>139</v>
      </c>
      <c r="AT141" s="182" t="s">
        <v>136</v>
      </c>
      <c r="AU141" s="182" t="s">
        <v>84</v>
      </c>
      <c r="AY141" s="19" t="s">
        <v>133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9" t="s">
        <v>81</v>
      </c>
      <c r="BK141" s="183">
        <f>ROUND(I141*H141,2)</f>
        <v>0</v>
      </c>
      <c r="BL141" s="19" t="s">
        <v>139</v>
      </c>
      <c r="BM141" s="182" t="s">
        <v>246</v>
      </c>
    </row>
    <row r="142" s="1" customFormat="1">
      <c r="B142" s="38"/>
      <c r="D142" s="184" t="s">
        <v>141</v>
      </c>
      <c r="F142" s="185" t="s">
        <v>247</v>
      </c>
      <c r="I142" s="115"/>
      <c r="L142" s="38"/>
      <c r="M142" s="186"/>
      <c r="N142" s="71"/>
      <c r="O142" s="71"/>
      <c r="P142" s="71"/>
      <c r="Q142" s="71"/>
      <c r="R142" s="71"/>
      <c r="S142" s="71"/>
      <c r="T142" s="72"/>
      <c r="AT142" s="19" t="s">
        <v>141</v>
      </c>
      <c r="AU142" s="19" t="s">
        <v>84</v>
      </c>
    </row>
    <row r="143" s="1" customFormat="1">
      <c r="B143" s="38"/>
      <c r="D143" s="184" t="s">
        <v>174</v>
      </c>
      <c r="F143" s="187" t="s">
        <v>232</v>
      </c>
      <c r="I143" s="115"/>
      <c r="L143" s="38"/>
      <c r="M143" s="186"/>
      <c r="N143" s="71"/>
      <c r="O143" s="71"/>
      <c r="P143" s="71"/>
      <c r="Q143" s="71"/>
      <c r="R143" s="71"/>
      <c r="S143" s="71"/>
      <c r="T143" s="72"/>
      <c r="AT143" s="19" t="s">
        <v>174</v>
      </c>
      <c r="AU143" s="19" t="s">
        <v>84</v>
      </c>
    </row>
    <row r="144" s="14" customFormat="1">
      <c r="B144" s="204"/>
      <c r="D144" s="184" t="s">
        <v>176</v>
      </c>
      <c r="E144" s="205" t="s">
        <v>3</v>
      </c>
      <c r="F144" s="206" t="s">
        <v>248</v>
      </c>
      <c r="H144" s="205" t="s">
        <v>3</v>
      </c>
      <c r="I144" s="207"/>
      <c r="L144" s="204"/>
      <c r="M144" s="208"/>
      <c r="N144" s="209"/>
      <c r="O144" s="209"/>
      <c r="P144" s="209"/>
      <c r="Q144" s="209"/>
      <c r="R144" s="209"/>
      <c r="S144" s="209"/>
      <c r="T144" s="210"/>
      <c r="AT144" s="205" t="s">
        <v>176</v>
      </c>
      <c r="AU144" s="205" t="s">
        <v>84</v>
      </c>
      <c r="AV144" s="14" t="s">
        <v>81</v>
      </c>
      <c r="AW144" s="14" t="s">
        <v>34</v>
      </c>
      <c r="AX144" s="14" t="s">
        <v>73</v>
      </c>
      <c r="AY144" s="205" t="s">
        <v>133</v>
      </c>
    </row>
    <row r="145" s="12" customFormat="1">
      <c r="B145" s="188"/>
      <c r="D145" s="184" t="s">
        <v>176</v>
      </c>
      <c r="E145" s="189" t="s">
        <v>3</v>
      </c>
      <c r="F145" s="190" t="s">
        <v>876</v>
      </c>
      <c r="H145" s="191">
        <v>31.847000000000001</v>
      </c>
      <c r="I145" s="192"/>
      <c r="L145" s="188"/>
      <c r="M145" s="193"/>
      <c r="N145" s="194"/>
      <c r="O145" s="194"/>
      <c r="P145" s="194"/>
      <c r="Q145" s="194"/>
      <c r="R145" s="194"/>
      <c r="S145" s="194"/>
      <c r="T145" s="195"/>
      <c r="AT145" s="189" t="s">
        <v>176</v>
      </c>
      <c r="AU145" s="189" t="s">
        <v>84</v>
      </c>
      <c r="AV145" s="12" t="s">
        <v>84</v>
      </c>
      <c r="AW145" s="12" t="s">
        <v>34</v>
      </c>
      <c r="AX145" s="12" t="s">
        <v>81</v>
      </c>
      <c r="AY145" s="189" t="s">
        <v>133</v>
      </c>
    </row>
    <row r="146" s="1" customFormat="1" ht="16.5" customHeight="1">
      <c r="B146" s="170"/>
      <c r="C146" s="171" t="s">
        <v>220</v>
      </c>
      <c r="D146" s="171" t="s">
        <v>136</v>
      </c>
      <c r="E146" s="172" t="s">
        <v>251</v>
      </c>
      <c r="F146" s="173" t="s">
        <v>252</v>
      </c>
      <c r="G146" s="174" t="s">
        <v>211</v>
      </c>
      <c r="H146" s="175">
        <v>31.847000000000001</v>
      </c>
      <c r="I146" s="176"/>
      <c r="J146" s="177">
        <f>ROUND(I146*H146,2)</f>
        <v>0</v>
      </c>
      <c r="K146" s="173" t="s">
        <v>171</v>
      </c>
      <c r="L146" s="38"/>
      <c r="M146" s="178" t="s">
        <v>3</v>
      </c>
      <c r="N146" s="179" t="s">
        <v>44</v>
      </c>
      <c r="O146" s="71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182" t="s">
        <v>139</v>
      </c>
      <c r="AT146" s="182" t="s">
        <v>136</v>
      </c>
      <c r="AU146" s="182" t="s">
        <v>84</v>
      </c>
      <c r="AY146" s="19" t="s">
        <v>133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9" t="s">
        <v>81</v>
      </c>
      <c r="BK146" s="183">
        <f>ROUND(I146*H146,2)</f>
        <v>0</v>
      </c>
      <c r="BL146" s="19" t="s">
        <v>139</v>
      </c>
      <c r="BM146" s="182" t="s">
        <v>253</v>
      </c>
    </row>
    <row r="147" s="1" customFormat="1">
      <c r="B147" s="38"/>
      <c r="D147" s="184" t="s">
        <v>141</v>
      </c>
      <c r="F147" s="185" t="s">
        <v>254</v>
      </c>
      <c r="I147" s="115"/>
      <c r="L147" s="38"/>
      <c r="M147" s="186"/>
      <c r="N147" s="71"/>
      <c r="O147" s="71"/>
      <c r="P147" s="71"/>
      <c r="Q147" s="71"/>
      <c r="R147" s="71"/>
      <c r="S147" s="71"/>
      <c r="T147" s="72"/>
      <c r="AT147" s="19" t="s">
        <v>141</v>
      </c>
      <c r="AU147" s="19" t="s">
        <v>84</v>
      </c>
    </row>
    <row r="148" s="1" customFormat="1">
      <c r="B148" s="38"/>
      <c r="D148" s="184" t="s">
        <v>174</v>
      </c>
      <c r="F148" s="187" t="s">
        <v>232</v>
      </c>
      <c r="I148" s="115"/>
      <c r="L148" s="38"/>
      <c r="M148" s="186"/>
      <c r="N148" s="71"/>
      <c r="O148" s="71"/>
      <c r="P148" s="71"/>
      <c r="Q148" s="71"/>
      <c r="R148" s="71"/>
      <c r="S148" s="71"/>
      <c r="T148" s="72"/>
      <c r="AT148" s="19" t="s">
        <v>174</v>
      </c>
      <c r="AU148" s="19" t="s">
        <v>84</v>
      </c>
    </row>
    <row r="149" s="12" customFormat="1">
      <c r="B149" s="188"/>
      <c r="D149" s="184" t="s">
        <v>176</v>
      </c>
      <c r="E149" s="189" t="s">
        <v>3</v>
      </c>
      <c r="F149" s="190" t="s">
        <v>877</v>
      </c>
      <c r="H149" s="191">
        <v>31.847000000000001</v>
      </c>
      <c r="I149" s="192"/>
      <c r="L149" s="188"/>
      <c r="M149" s="193"/>
      <c r="N149" s="194"/>
      <c r="O149" s="194"/>
      <c r="P149" s="194"/>
      <c r="Q149" s="194"/>
      <c r="R149" s="194"/>
      <c r="S149" s="194"/>
      <c r="T149" s="195"/>
      <c r="AT149" s="189" t="s">
        <v>176</v>
      </c>
      <c r="AU149" s="189" t="s">
        <v>84</v>
      </c>
      <c r="AV149" s="12" t="s">
        <v>84</v>
      </c>
      <c r="AW149" s="12" t="s">
        <v>34</v>
      </c>
      <c r="AX149" s="12" t="s">
        <v>81</v>
      </c>
      <c r="AY149" s="189" t="s">
        <v>133</v>
      </c>
    </row>
    <row r="150" s="1" customFormat="1" ht="16.5" customHeight="1">
      <c r="B150" s="170"/>
      <c r="C150" s="171" t="s">
        <v>227</v>
      </c>
      <c r="D150" s="171" t="s">
        <v>136</v>
      </c>
      <c r="E150" s="172" t="s">
        <v>257</v>
      </c>
      <c r="F150" s="173" t="s">
        <v>258</v>
      </c>
      <c r="G150" s="174" t="s">
        <v>211</v>
      </c>
      <c r="H150" s="175">
        <v>26.114000000000001</v>
      </c>
      <c r="I150" s="176"/>
      <c r="J150" s="177">
        <f>ROUND(I150*H150,2)</f>
        <v>0</v>
      </c>
      <c r="K150" s="173" t="s">
        <v>171</v>
      </c>
      <c r="L150" s="38"/>
      <c r="M150" s="178" t="s">
        <v>3</v>
      </c>
      <c r="N150" s="179" t="s">
        <v>44</v>
      </c>
      <c r="O150" s="71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182" t="s">
        <v>139</v>
      </c>
      <c r="AT150" s="182" t="s">
        <v>136</v>
      </c>
      <c r="AU150" s="182" t="s">
        <v>84</v>
      </c>
      <c r="AY150" s="19" t="s">
        <v>133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9" t="s">
        <v>81</v>
      </c>
      <c r="BK150" s="183">
        <f>ROUND(I150*H150,2)</f>
        <v>0</v>
      </c>
      <c r="BL150" s="19" t="s">
        <v>139</v>
      </c>
      <c r="BM150" s="182" t="s">
        <v>259</v>
      </c>
    </row>
    <row r="151" s="1" customFormat="1">
      <c r="B151" s="38"/>
      <c r="D151" s="184" t="s">
        <v>141</v>
      </c>
      <c r="F151" s="185" t="s">
        <v>260</v>
      </c>
      <c r="I151" s="115"/>
      <c r="L151" s="38"/>
      <c r="M151" s="186"/>
      <c r="N151" s="71"/>
      <c r="O151" s="71"/>
      <c r="P151" s="71"/>
      <c r="Q151" s="71"/>
      <c r="R151" s="71"/>
      <c r="S151" s="71"/>
      <c r="T151" s="72"/>
      <c r="AT151" s="19" t="s">
        <v>141</v>
      </c>
      <c r="AU151" s="19" t="s">
        <v>84</v>
      </c>
    </row>
    <row r="152" s="1" customFormat="1">
      <c r="B152" s="38"/>
      <c r="D152" s="184" t="s">
        <v>174</v>
      </c>
      <c r="F152" s="187" t="s">
        <v>232</v>
      </c>
      <c r="I152" s="115"/>
      <c r="L152" s="38"/>
      <c r="M152" s="186"/>
      <c r="N152" s="71"/>
      <c r="O152" s="71"/>
      <c r="P152" s="71"/>
      <c r="Q152" s="71"/>
      <c r="R152" s="71"/>
      <c r="S152" s="71"/>
      <c r="T152" s="72"/>
      <c r="AT152" s="19" t="s">
        <v>174</v>
      </c>
      <c r="AU152" s="19" t="s">
        <v>84</v>
      </c>
    </row>
    <row r="153" s="14" customFormat="1">
      <c r="B153" s="204"/>
      <c r="D153" s="184" t="s">
        <v>176</v>
      </c>
      <c r="E153" s="205" t="s">
        <v>3</v>
      </c>
      <c r="F153" s="206" t="s">
        <v>261</v>
      </c>
      <c r="H153" s="205" t="s">
        <v>3</v>
      </c>
      <c r="I153" s="207"/>
      <c r="L153" s="204"/>
      <c r="M153" s="208"/>
      <c r="N153" s="209"/>
      <c r="O153" s="209"/>
      <c r="P153" s="209"/>
      <c r="Q153" s="209"/>
      <c r="R153" s="209"/>
      <c r="S153" s="209"/>
      <c r="T153" s="210"/>
      <c r="AT153" s="205" t="s">
        <v>176</v>
      </c>
      <c r="AU153" s="205" t="s">
        <v>84</v>
      </c>
      <c r="AV153" s="14" t="s">
        <v>81</v>
      </c>
      <c r="AW153" s="14" t="s">
        <v>34</v>
      </c>
      <c r="AX153" s="14" t="s">
        <v>73</v>
      </c>
      <c r="AY153" s="205" t="s">
        <v>133</v>
      </c>
    </row>
    <row r="154" s="12" customFormat="1">
      <c r="B154" s="188"/>
      <c r="D154" s="184" t="s">
        <v>176</v>
      </c>
      <c r="E154" s="189" t="s">
        <v>3</v>
      </c>
      <c r="F154" s="190" t="s">
        <v>878</v>
      </c>
      <c r="H154" s="191">
        <v>26.114000000000001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176</v>
      </c>
      <c r="AU154" s="189" t="s">
        <v>84</v>
      </c>
      <c r="AV154" s="12" t="s">
        <v>84</v>
      </c>
      <c r="AW154" s="12" t="s">
        <v>34</v>
      </c>
      <c r="AX154" s="12" t="s">
        <v>81</v>
      </c>
      <c r="AY154" s="189" t="s">
        <v>133</v>
      </c>
    </row>
    <row r="155" s="1" customFormat="1" ht="16.5" customHeight="1">
      <c r="B155" s="170"/>
      <c r="C155" s="171" t="s">
        <v>9</v>
      </c>
      <c r="D155" s="171" t="s">
        <v>136</v>
      </c>
      <c r="E155" s="172" t="s">
        <v>264</v>
      </c>
      <c r="F155" s="173" t="s">
        <v>265</v>
      </c>
      <c r="G155" s="174" t="s">
        <v>211</v>
      </c>
      <c r="H155" s="175">
        <v>26.114000000000001</v>
      </c>
      <c r="I155" s="176"/>
      <c r="J155" s="177">
        <f>ROUND(I155*H155,2)</f>
        <v>0</v>
      </c>
      <c r="K155" s="173" t="s">
        <v>171</v>
      </c>
      <c r="L155" s="38"/>
      <c r="M155" s="178" t="s">
        <v>3</v>
      </c>
      <c r="N155" s="179" t="s">
        <v>44</v>
      </c>
      <c r="O155" s="71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182" t="s">
        <v>139</v>
      </c>
      <c r="AT155" s="182" t="s">
        <v>136</v>
      </c>
      <c r="AU155" s="182" t="s">
        <v>84</v>
      </c>
      <c r="AY155" s="19" t="s">
        <v>133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9" t="s">
        <v>81</v>
      </c>
      <c r="BK155" s="183">
        <f>ROUND(I155*H155,2)</f>
        <v>0</v>
      </c>
      <c r="BL155" s="19" t="s">
        <v>139</v>
      </c>
      <c r="BM155" s="182" t="s">
        <v>266</v>
      </c>
    </row>
    <row r="156" s="1" customFormat="1">
      <c r="B156" s="38"/>
      <c r="D156" s="184" t="s">
        <v>141</v>
      </c>
      <c r="F156" s="185" t="s">
        <v>267</v>
      </c>
      <c r="I156" s="115"/>
      <c r="L156" s="38"/>
      <c r="M156" s="186"/>
      <c r="N156" s="71"/>
      <c r="O156" s="71"/>
      <c r="P156" s="71"/>
      <c r="Q156" s="71"/>
      <c r="R156" s="71"/>
      <c r="S156" s="71"/>
      <c r="T156" s="72"/>
      <c r="AT156" s="19" t="s">
        <v>141</v>
      </c>
      <c r="AU156" s="19" t="s">
        <v>84</v>
      </c>
    </row>
    <row r="157" s="1" customFormat="1">
      <c r="B157" s="38"/>
      <c r="D157" s="184" t="s">
        <v>174</v>
      </c>
      <c r="F157" s="187" t="s">
        <v>232</v>
      </c>
      <c r="I157" s="115"/>
      <c r="L157" s="38"/>
      <c r="M157" s="186"/>
      <c r="N157" s="71"/>
      <c r="O157" s="71"/>
      <c r="P157" s="71"/>
      <c r="Q157" s="71"/>
      <c r="R157" s="71"/>
      <c r="S157" s="71"/>
      <c r="T157" s="72"/>
      <c r="AT157" s="19" t="s">
        <v>174</v>
      </c>
      <c r="AU157" s="19" t="s">
        <v>84</v>
      </c>
    </row>
    <row r="158" s="12" customFormat="1">
      <c r="B158" s="188"/>
      <c r="D158" s="184" t="s">
        <v>176</v>
      </c>
      <c r="E158" s="189" t="s">
        <v>3</v>
      </c>
      <c r="F158" s="190" t="s">
        <v>879</v>
      </c>
      <c r="H158" s="191">
        <v>26.114000000000001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176</v>
      </c>
      <c r="AU158" s="189" t="s">
        <v>84</v>
      </c>
      <c r="AV158" s="12" t="s">
        <v>84</v>
      </c>
      <c r="AW158" s="12" t="s">
        <v>34</v>
      </c>
      <c r="AX158" s="12" t="s">
        <v>81</v>
      </c>
      <c r="AY158" s="189" t="s">
        <v>133</v>
      </c>
    </row>
    <row r="159" s="1" customFormat="1" ht="16.5" customHeight="1">
      <c r="B159" s="170"/>
      <c r="C159" s="171" t="s">
        <v>250</v>
      </c>
      <c r="D159" s="171" t="s">
        <v>136</v>
      </c>
      <c r="E159" s="172" t="s">
        <v>270</v>
      </c>
      <c r="F159" s="173" t="s">
        <v>271</v>
      </c>
      <c r="G159" s="174" t="s">
        <v>211</v>
      </c>
      <c r="H159" s="175">
        <v>1.274</v>
      </c>
      <c r="I159" s="176"/>
      <c r="J159" s="177">
        <f>ROUND(I159*H159,2)</f>
        <v>0</v>
      </c>
      <c r="K159" s="173" t="s">
        <v>171</v>
      </c>
      <c r="L159" s="38"/>
      <c r="M159" s="178" t="s">
        <v>3</v>
      </c>
      <c r="N159" s="179" t="s">
        <v>44</v>
      </c>
      <c r="O159" s="71"/>
      <c r="P159" s="180">
        <f>O159*H159</f>
        <v>0</v>
      </c>
      <c r="Q159" s="180">
        <v>0.0103</v>
      </c>
      <c r="R159" s="180">
        <f>Q159*H159</f>
        <v>0.013122200000000001</v>
      </c>
      <c r="S159" s="180">
        <v>0</v>
      </c>
      <c r="T159" s="181">
        <f>S159*H159</f>
        <v>0</v>
      </c>
      <c r="AR159" s="182" t="s">
        <v>139</v>
      </c>
      <c r="AT159" s="182" t="s">
        <v>136</v>
      </c>
      <c r="AU159" s="182" t="s">
        <v>84</v>
      </c>
      <c r="AY159" s="19" t="s">
        <v>133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9" t="s">
        <v>81</v>
      </c>
      <c r="BK159" s="183">
        <f>ROUND(I159*H159,2)</f>
        <v>0</v>
      </c>
      <c r="BL159" s="19" t="s">
        <v>139</v>
      </c>
      <c r="BM159" s="182" t="s">
        <v>272</v>
      </c>
    </row>
    <row r="160" s="1" customFormat="1">
      <c r="B160" s="38"/>
      <c r="D160" s="184" t="s">
        <v>141</v>
      </c>
      <c r="F160" s="185" t="s">
        <v>273</v>
      </c>
      <c r="I160" s="115"/>
      <c r="L160" s="38"/>
      <c r="M160" s="186"/>
      <c r="N160" s="71"/>
      <c r="O160" s="71"/>
      <c r="P160" s="71"/>
      <c r="Q160" s="71"/>
      <c r="R160" s="71"/>
      <c r="S160" s="71"/>
      <c r="T160" s="72"/>
      <c r="AT160" s="19" t="s">
        <v>141</v>
      </c>
      <c r="AU160" s="19" t="s">
        <v>84</v>
      </c>
    </row>
    <row r="161" s="1" customFormat="1">
      <c r="B161" s="38"/>
      <c r="D161" s="184" t="s">
        <v>174</v>
      </c>
      <c r="F161" s="187" t="s">
        <v>232</v>
      </c>
      <c r="I161" s="115"/>
      <c r="L161" s="38"/>
      <c r="M161" s="186"/>
      <c r="N161" s="71"/>
      <c r="O161" s="71"/>
      <c r="P161" s="71"/>
      <c r="Q161" s="71"/>
      <c r="R161" s="71"/>
      <c r="S161" s="71"/>
      <c r="T161" s="72"/>
      <c r="AT161" s="19" t="s">
        <v>174</v>
      </c>
      <c r="AU161" s="19" t="s">
        <v>84</v>
      </c>
    </row>
    <row r="162" s="14" customFormat="1">
      <c r="B162" s="204"/>
      <c r="D162" s="184" t="s">
        <v>176</v>
      </c>
      <c r="E162" s="205" t="s">
        <v>3</v>
      </c>
      <c r="F162" s="206" t="s">
        <v>274</v>
      </c>
      <c r="H162" s="205" t="s">
        <v>3</v>
      </c>
      <c r="I162" s="207"/>
      <c r="L162" s="204"/>
      <c r="M162" s="208"/>
      <c r="N162" s="209"/>
      <c r="O162" s="209"/>
      <c r="P162" s="209"/>
      <c r="Q162" s="209"/>
      <c r="R162" s="209"/>
      <c r="S162" s="209"/>
      <c r="T162" s="210"/>
      <c r="AT162" s="205" t="s">
        <v>176</v>
      </c>
      <c r="AU162" s="205" t="s">
        <v>84</v>
      </c>
      <c r="AV162" s="14" t="s">
        <v>81</v>
      </c>
      <c r="AW162" s="14" t="s">
        <v>34</v>
      </c>
      <c r="AX162" s="14" t="s">
        <v>73</v>
      </c>
      <c r="AY162" s="205" t="s">
        <v>133</v>
      </c>
    </row>
    <row r="163" s="12" customFormat="1">
      <c r="B163" s="188"/>
      <c r="D163" s="184" t="s">
        <v>176</v>
      </c>
      <c r="E163" s="189" t="s">
        <v>3</v>
      </c>
      <c r="F163" s="190" t="s">
        <v>880</v>
      </c>
      <c r="H163" s="191">
        <v>1.274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176</v>
      </c>
      <c r="AU163" s="189" t="s">
        <v>84</v>
      </c>
      <c r="AV163" s="12" t="s">
        <v>84</v>
      </c>
      <c r="AW163" s="12" t="s">
        <v>34</v>
      </c>
      <c r="AX163" s="12" t="s">
        <v>81</v>
      </c>
      <c r="AY163" s="189" t="s">
        <v>133</v>
      </c>
    </row>
    <row r="164" s="1" customFormat="1" ht="16.5" customHeight="1">
      <c r="B164" s="170"/>
      <c r="C164" s="171" t="s">
        <v>256</v>
      </c>
      <c r="D164" s="171" t="s">
        <v>136</v>
      </c>
      <c r="E164" s="172" t="s">
        <v>743</v>
      </c>
      <c r="F164" s="173" t="s">
        <v>744</v>
      </c>
      <c r="G164" s="174" t="s">
        <v>279</v>
      </c>
      <c r="H164" s="175">
        <v>102.40000000000001</v>
      </c>
      <c r="I164" s="176"/>
      <c r="J164" s="177">
        <f>ROUND(I164*H164,2)</f>
        <v>0</v>
      </c>
      <c r="K164" s="173" t="s">
        <v>171</v>
      </c>
      <c r="L164" s="38"/>
      <c r="M164" s="178" t="s">
        <v>3</v>
      </c>
      <c r="N164" s="179" t="s">
        <v>44</v>
      </c>
      <c r="O164" s="71"/>
      <c r="P164" s="180">
        <f>O164*H164</f>
        <v>0</v>
      </c>
      <c r="Q164" s="180">
        <v>0.00084000000000000003</v>
      </c>
      <c r="R164" s="180">
        <f>Q164*H164</f>
        <v>0.086016000000000009</v>
      </c>
      <c r="S164" s="180">
        <v>0</v>
      </c>
      <c r="T164" s="181">
        <f>S164*H164</f>
        <v>0</v>
      </c>
      <c r="AR164" s="182" t="s">
        <v>139</v>
      </c>
      <c r="AT164" s="182" t="s">
        <v>136</v>
      </c>
      <c r="AU164" s="182" t="s">
        <v>84</v>
      </c>
      <c r="AY164" s="19" t="s">
        <v>133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9" t="s">
        <v>81</v>
      </c>
      <c r="BK164" s="183">
        <f>ROUND(I164*H164,2)</f>
        <v>0</v>
      </c>
      <c r="BL164" s="19" t="s">
        <v>139</v>
      </c>
      <c r="BM164" s="182" t="s">
        <v>745</v>
      </c>
    </row>
    <row r="165" s="1" customFormat="1">
      <c r="B165" s="38"/>
      <c r="D165" s="184" t="s">
        <v>141</v>
      </c>
      <c r="F165" s="185" t="s">
        <v>746</v>
      </c>
      <c r="I165" s="115"/>
      <c r="L165" s="38"/>
      <c r="M165" s="186"/>
      <c r="N165" s="71"/>
      <c r="O165" s="71"/>
      <c r="P165" s="71"/>
      <c r="Q165" s="71"/>
      <c r="R165" s="71"/>
      <c r="S165" s="71"/>
      <c r="T165" s="72"/>
      <c r="AT165" s="19" t="s">
        <v>141</v>
      </c>
      <c r="AU165" s="19" t="s">
        <v>84</v>
      </c>
    </row>
    <row r="166" s="1" customFormat="1">
      <c r="B166" s="38"/>
      <c r="D166" s="184" t="s">
        <v>174</v>
      </c>
      <c r="F166" s="187" t="s">
        <v>282</v>
      </c>
      <c r="I166" s="115"/>
      <c r="L166" s="38"/>
      <c r="M166" s="186"/>
      <c r="N166" s="71"/>
      <c r="O166" s="71"/>
      <c r="P166" s="71"/>
      <c r="Q166" s="71"/>
      <c r="R166" s="71"/>
      <c r="S166" s="71"/>
      <c r="T166" s="72"/>
      <c r="AT166" s="19" t="s">
        <v>174</v>
      </c>
      <c r="AU166" s="19" t="s">
        <v>84</v>
      </c>
    </row>
    <row r="167" s="12" customFormat="1">
      <c r="B167" s="188"/>
      <c r="D167" s="184" t="s">
        <v>176</v>
      </c>
      <c r="E167" s="189" t="s">
        <v>3</v>
      </c>
      <c r="F167" s="190" t="s">
        <v>881</v>
      </c>
      <c r="H167" s="191">
        <v>102.40000000000001</v>
      </c>
      <c r="I167" s="192"/>
      <c r="L167" s="188"/>
      <c r="M167" s="193"/>
      <c r="N167" s="194"/>
      <c r="O167" s="194"/>
      <c r="P167" s="194"/>
      <c r="Q167" s="194"/>
      <c r="R167" s="194"/>
      <c r="S167" s="194"/>
      <c r="T167" s="195"/>
      <c r="AT167" s="189" t="s">
        <v>176</v>
      </c>
      <c r="AU167" s="189" t="s">
        <v>84</v>
      </c>
      <c r="AV167" s="12" t="s">
        <v>84</v>
      </c>
      <c r="AW167" s="12" t="s">
        <v>34</v>
      </c>
      <c r="AX167" s="12" t="s">
        <v>81</v>
      </c>
      <c r="AY167" s="189" t="s">
        <v>133</v>
      </c>
    </row>
    <row r="168" s="1" customFormat="1" ht="16.5" customHeight="1">
      <c r="B168" s="170"/>
      <c r="C168" s="171" t="s">
        <v>263</v>
      </c>
      <c r="D168" s="171" t="s">
        <v>136</v>
      </c>
      <c r="E168" s="172" t="s">
        <v>749</v>
      </c>
      <c r="F168" s="173" t="s">
        <v>750</v>
      </c>
      <c r="G168" s="174" t="s">
        <v>279</v>
      </c>
      <c r="H168" s="175">
        <v>102.40000000000001</v>
      </c>
      <c r="I168" s="176"/>
      <c r="J168" s="177">
        <f>ROUND(I168*H168,2)</f>
        <v>0</v>
      </c>
      <c r="K168" s="173" t="s">
        <v>171</v>
      </c>
      <c r="L168" s="38"/>
      <c r="M168" s="178" t="s">
        <v>3</v>
      </c>
      <c r="N168" s="179" t="s">
        <v>44</v>
      </c>
      <c r="O168" s="71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182" t="s">
        <v>139</v>
      </c>
      <c r="AT168" s="182" t="s">
        <v>136</v>
      </c>
      <c r="AU168" s="182" t="s">
        <v>84</v>
      </c>
      <c r="AY168" s="19" t="s">
        <v>133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9" t="s">
        <v>81</v>
      </c>
      <c r="BK168" s="183">
        <f>ROUND(I168*H168,2)</f>
        <v>0</v>
      </c>
      <c r="BL168" s="19" t="s">
        <v>139</v>
      </c>
      <c r="BM168" s="182" t="s">
        <v>751</v>
      </c>
    </row>
    <row r="169" s="1" customFormat="1">
      <c r="B169" s="38"/>
      <c r="D169" s="184" t="s">
        <v>141</v>
      </c>
      <c r="F169" s="185" t="s">
        <v>752</v>
      </c>
      <c r="I169" s="115"/>
      <c r="L169" s="38"/>
      <c r="M169" s="186"/>
      <c r="N169" s="71"/>
      <c r="O169" s="71"/>
      <c r="P169" s="71"/>
      <c r="Q169" s="71"/>
      <c r="R169" s="71"/>
      <c r="S169" s="71"/>
      <c r="T169" s="72"/>
      <c r="AT169" s="19" t="s">
        <v>141</v>
      </c>
      <c r="AU169" s="19" t="s">
        <v>84</v>
      </c>
    </row>
    <row r="170" s="1" customFormat="1" ht="16.5" customHeight="1">
      <c r="B170" s="170"/>
      <c r="C170" s="171" t="s">
        <v>269</v>
      </c>
      <c r="D170" s="171" t="s">
        <v>136</v>
      </c>
      <c r="E170" s="172" t="s">
        <v>277</v>
      </c>
      <c r="F170" s="173" t="s">
        <v>278</v>
      </c>
      <c r="G170" s="174" t="s">
        <v>279</v>
      </c>
      <c r="H170" s="175">
        <v>58.799999999999997</v>
      </c>
      <c r="I170" s="176"/>
      <c r="J170" s="177">
        <f>ROUND(I170*H170,2)</f>
        <v>0</v>
      </c>
      <c r="K170" s="173" t="s">
        <v>171</v>
      </c>
      <c r="L170" s="38"/>
      <c r="M170" s="178" t="s">
        <v>3</v>
      </c>
      <c r="N170" s="179" t="s">
        <v>44</v>
      </c>
      <c r="O170" s="71"/>
      <c r="P170" s="180">
        <f>O170*H170</f>
        <v>0</v>
      </c>
      <c r="Q170" s="180">
        <v>0.00084999999999999995</v>
      </c>
      <c r="R170" s="180">
        <f>Q170*H170</f>
        <v>0.049979999999999997</v>
      </c>
      <c r="S170" s="180">
        <v>0</v>
      </c>
      <c r="T170" s="181">
        <f>S170*H170</f>
        <v>0</v>
      </c>
      <c r="AR170" s="182" t="s">
        <v>139</v>
      </c>
      <c r="AT170" s="182" t="s">
        <v>136</v>
      </c>
      <c r="AU170" s="182" t="s">
        <v>84</v>
      </c>
      <c r="AY170" s="19" t="s">
        <v>133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9" t="s">
        <v>81</v>
      </c>
      <c r="BK170" s="183">
        <f>ROUND(I170*H170,2)</f>
        <v>0</v>
      </c>
      <c r="BL170" s="19" t="s">
        <v>139</v>
      </c>
      <c r="BM170" s="182" t="s">
        <v>280</v>
      </c>
    </row>
    <row r="171" s="1" customFormat="1">
      <c r="B171" s="38"/>
      <c r="D171" s="184" t="s">
        <v>141</v>
      </c>
      <c r="F171" s="185" t="s">
        <v>281</v>
      </c>
      <c r="I171" s="115"/>
      <c r="L171" s="38"/>
      <c r="M171" s="186"/>
      <c r="N171" s="71"/>
      <c r="O171" s="71"/>
      <c r="P171" s="71"/>
      <c r="Q171" s="71"/>
      <c r="R171" s="71"/>
      <c r="S171" s="71"/>
      <c r="T171" s="72"/>
      <c r="AT171" s="19" t="s">
        <v>141</v>
      </c>
      <c r="AU171" s="19" t="s">
        <v>84</v>
      </c>
    </row>
    <row r="172" s="1" customFormat="1">
      <c r="B172" s="38"/>
      <c r="D172" s="184" t="s">
        <v>174</v>
      </c>
      <c r="F172" s="187" t="s">
        <v>282</v>
      </c>
      <c r="I172" s="115"/>
      <c r="L172" s="38"/>
      <c r="M172" s="186"/>
      <c r="N172" s="71"/>
      <c r="O172" s="71"/>
      <c r="P172" s="71"/>
      <c r="Q172" s="71"/>
      <c r="R172" s="71"/>
      <c r="S172" s="71"/>
      <c r="T172" s="72"/>
      <c r="AT172" s="19" t="s">
        <v>174</v>
      </c>
      <c r="AU172" s="19" t="s">
        <v>84</v>
      </c>
    </row>
    <row r="173" s="12" customFormat="1">
      <c r="B173" s="188"/>
      <c r="D173" s="184" t="s">
        <v>176</v>
      </c>
      <c r="E173" s="189" t="s">
        <v>3</v>
      </c>
      <c r="F173" s="190" t="s">
        <v>882</v>
      </c>
      <c r="H173" s="191">
        <v>58.799999999999997</v>
      </c>
      <c r="I173" s="192"/>
      <c r="L173" s="188"/>
      <c r="M173" s="193"/>
      <c r="N173" s="194"/>
      <c r="O173" s="194"/>
      <c r="P173" s="194"/>
      <c r="Q173" s="194"/>
      <c r="R173" s="194"/>
      <c r="S173" s="194"/>
      <c r="T173" s="195"/>
      <c r="AT173" s="189" t="s">
        <v>176</v>
      </c>
      <c r="AU173" s="189" t="s">
        <v>84</v>
      </c>
      <c r="AV173" s="12" t="s">
        <v>84</v>
      </c>
      <c r="AW173" s="12" t="s">
        <v>34</v>
      </c>
      <c r="AX173" s="12" t="s">
        <v>81</v>
      </c>
      <c r="AY173" s="189" t="s">
        <v>133</v>
      </c>
    </row>
    <row r="174" s="1" customFormat="1" ht="16.5" customHeight="1">
      <c r="B174" s="170"/>
      <c r="C174" s="171" t="s">
        <v>276</v>
      </c>
      <c r="D174" s="171" t="s">
        <v>136</v>
      </c>
      <c r="E174" s="172" t="s">
        <v>285</v>
      </c>
      <c r="F174" s="173" t="s">
        <v>286</v>
      </c>
      <c r="G174" s="174" t="s">
        <v>279</v>
      </c>
      <c r="H174" s="175">
        <v>58.799999999999997</v>
      </c>
      <c r="I174" s="176"/>
      <c r="J174" s="177">
        <f>ROUND(I174*H174,2)</f>
        <v>0</v>
      </c>
      <c r="K174" s="173" t="s">
        <v>171</v>
      </c>
      <c r="L174" s="38"/>
      <c r="M174" s="178" t="s">
        <v>3</v>
      </c>
      <c r="N174" s="179" t="s">
        <v>44</v>
      </c>
      <c r="O174" s="71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AR174" s="182" t="s">
        <v>139</v>
      </c>
      <c r="AT174" s="182" t="s">
        <v>136</v>
      </c>
      <c r="AU174" s="182" t="s">
        <v>84</v>
      </c>
      <c r="AY174" s="19" t="s">
        <v>133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9" t="s">
        <v>81</v>
      </c>
      <c r="BK174" s="183">
        <f>ROUND(I174*H174,2)</f>
        <v>0</v>
      </c>
      <c r="BL174" s="19" t="s">
        <v>139</v>
      </c>
      <c r="BM174" s="182" t="s">
        <v>287</v>
      </c>
    </row>
    <row r="175" s="1" customFormat="1">
      <c r="B175" s="38"/>
      <c r="D175" s="184" t="s">
        <v>141</v>
      </c>
      <c r="F175" s="185" t="s">
        <v>288</v>
      </c>
      <c r="I175" s="115"/>
      <c r="L175" s="38"/>
      <c r="M175" s="186"/>
      <c r="N175" s="71"/>
      <c r="O175" s="71"/>
      <c r="P175" s="71"/>
      <c r="Q175" s="71"/>
      <c r="R175" s="71"/>
      <c r="S175" s="71"/>
      <c r="T175" s="72"/>
      <c r="AT175" s="19" t="s">
        <v>141</v>
      </c>
      <c r="AU175" s="19" t="s">
        <v>84</v>
      </c>
    </row>
    <row r="176" s="1" customFormat="1" ht="16.5" customHeight="1">
      <c r="B176" s="170"/>
      <c r="C176" s="171" t="s">
        <v>8</v>
      </c>
      <c r="D176" s="171" t="s">
        <v>136</v>
      </c>
      <c r="E176" s="172" t="s">
        <v>302</v>
      </c>
      <c r="F176" s="173" t="s">
        <v>303</v>
      </c>
      <c r="G176" s="174" t="s">
        <v>211</v>
      </c>
      <c r="H176" s="175">
        <v>62.420000000000002</v>
      </c>
      <c r="I176" s="176"/>
      <c r="J176" s="177">
        <f>ROUND(I176*H176,2)</f>
        <v>0</v>
      </c>
      <c r="K176" s="173" t="s">
        <v>171</v>
      </c>
      <c r="L176" s="38"/>
      <c r="M176" s="178" t="s">
        <v>3</v>
      </c>
      <c r="N176" s="179" t="s">
        <v>44</v>
      </c>
      <c r="O176" s="71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182" t="s">
        <v>139</v>
      </c>
      <c r="AT176" s="182" t="s">
        <v>136</v>
      </c>
      <c r="AU176" s="182" t="s">
        <v>84</v>
      </c>
      <c r="AY176" s="19" t="s">
        <v>133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9" t="s">
        <v>81</v>
      </c>
      <c r="BK176" s="183">
        <f>ROUND(I176*H176,2)</f>
        <v>0</v>
      </c>
      <c r="BL176" s="19" t="s">
        <v>139</v>
      </c>
      <c r="BM176" s="182" t="s">
        <v>304</v>
      </c>
    </row>
    <row r="177" s="1" customFormat="1">
      <c r="B177" s="38"/>
      <c r="D177" s="184" t="s">
        <v>141</v>
      </c>
      <c r="F177" s="185" t="s">
        <v>305</v>
      </c>
      <c r="I177" s="115"/>
      <c r="L177" s="38"/>
      <c r="M177" s="186"/>
      <c r="N177" s="71"/>
      <c r="O177" s="71"/>
      <c r="P177" s="71"/>
      <c r="Q177" s="71"/>
      <c r="R177" s="71"/>
      <c r="S177" s="71"/>
      <c r="T177" s="72"/>
      <c r="AT177" s="19" t="s">
        <v>141</v>
      </c>
      <c r="AU177" s="19" t="s">
        <v>84</v>
      </c>
    </row>
    <row r="178" s="1" customFormat="1">
      <c r="B178" s="38"/>
      <c r="D178" s="184" t="s">
        <v>174</v>
      </c>
      <c r="F178" s="187" t="s">
        <v>306</v>
      </c>
      <c r="I178" s="115"/>
      <c r="L178" s="38"/>
      <c r="M178" s="186"/>
      <c r="N178" s="71"/>
      <c r="O178" s="71"/>
      <c r="P178" s="71"/>
      <c r="Q178" s="71"/>
      <c r="R178" s="71"/>
      <c r="S178" s="71"/>
      <c r="T178" s="72"/>
      <c r="AT178" s="19" t="s">
        <v>174</v>
      </c>
      <c r="AU178" s="19" t="s">
        <v>84</v>
      </c>
    </row>
    <row r="179" s="12" customFormat="1">
      <c r="B179" s="188"/>
      <c r="D179" s="184" t="s">
        <v>176</v>
      </c>
      <c r="E179" s="189" t="s">
        <v>3</v>
      </c>
      <c r="F179" s="190" t="s">
        <v>883</v>
      </c>
      <c r="H179" s="191">
        <v>62.420000000000002</v>
      </c>
      <c r="I179" s="192"/>
      <c r="L179" s="188"/>
      <c r="M179" s="193"/>
      <c r="N179" s="194"/>
      <c r="O179" s="194"/>
      <c r="P179" s="194"/>
      <c r="Q179" s="194"/>
      <c r="R179" s="194"/>
      <c r="S179" s="194"/>
      <c r="T179" s="195"/>
      <c r="AT179" s="189" t="s">
        <v>176</v>
      </c>
      <c r="AU179" s="189" t="s">
        <v>84</v>
      </c>
      <c r="AV179" s="12" t="s">
        <v>84</v>
      </c>
      <c r="AW179" s="12" t="s">
        <v>34</v>
      </c>
      <c r="AX179" s="12" t="s">
        <v>81</v>
      </c>
      <c r="AY179" s="189" t="s">
        <v>133</v>
      </c>
    </row>
    <row r="180" s="1" customFormat="1" ht="16.5" customHeight="1">
      <c r="B180" s="170"/>
      <c r="C180" s="171" t="s">
        <v>289</v>
      </c>
      <c r="D180" s="171" t="s">
        <v>136</v>
      </c>
      <c r="E180" s="172" t="s">
        <v>309</v>
      </c>
      <c r="F180" s="173" t="s">
        <v>310</v>
      </c>
      <c r="G180" s="174" t="s">
        <v>211</v>
      </c>
      <c r="H180" s="175">
        <v>1.274</v>
      </c>
      <c r="I180" s="176"/>
      <c r="J180" s="177">
        <f>ROUND(I180*H180,2)</f>
        <v>0</v>
      </c>
      <c r="K180" s="173" t="s">
        <v>171</v>
      </c>
      <c r="L180" s="38"/>
      <c r="M180" s="178" t="s">
        <v>3</v>
      </c>
      <c r="N180" s="179" t="s">
        <v>44</v>
      </c>
      <c r="O180" s="71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182" t="s">
        <v>139</v>
      </c>
      <c r="AT180" s="182" t="s">
        <v>136</v>
      </c>
      <c r="AU180" s="182" t="s">
        <v>84</v>
      </c>
      <c r="AY180" s="19" t="s">
        <v>133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9" t="s">
        <v>81</v>
      </c>
      <c r="BK180" s="183">
        <f>ROUND(I180*H180,2)</f>
        <v>0</v>
      </c>
      <c r="BL180" s="19" t="s">
        <v>139</v>
      </c>
      <c r="BM180" s="182" t="s">
        <v>311</v>
      </c>
    </row>
    <row r="181" s="1" customFormat="1">
      <c r="B181" s="38"/>
      <c r="D181" s="184" t="s">
        <v>141</v>
      </c>
      <c r="F181" s="185" t="s">
        <v>312</v>
      </c>
      <c r="I181" s="115"/>
      <c r="L181" s="38"/>
      <c r="M181" s="186"/>
      <c r="N181" s="71"/>
      <c r="O181" s="71"/>
      <c r="P181" s="71"/>
      <c r="Q181" s="71"/>
      <c r="R181" s="71"/>
      <c r="S181" s="71"/>
      <c r="T181" s="72"/>
      <c r="AT181" s="19" t="s">
        <v>141</v>
      </c>
      <c r="AU181" s="19" t="s">
        <v>84</v>
      </c>
    </row>
    <row r="182" s="1" customFormat="1">
      <c r="B182" s="38"/>
      <c r="D182" s="184" t="s">
        <v>174</v>
      </c>
      <c r="F182" s="187" t="s">
        <v>306</v>
      </c>
      <c r="I182" s="115"/>
      <c r="L182" s="38"/>
      <c r="M182" s="186"/>
      <c r="N182" s="71"/>
      <c r="O182" s="71"/>
      <c r="P182" s="71"/>
      <c r="Q182" s="71"/>
      <c r="R182" s="71"/>
      <c r="S182" s="71"/>
      <c r="T182" s="72"/>
      <c r="AT182" s="19" t="s">
        <v>174</v>
      </c>
      <c r="AU182" s="19" t="s">
        <v>84</v>
      </c>
    </row>
    <row r="183" s="12" customFormat="1">
      <c r="B183" s="188"/>
      <c r="D183" s="184" t="s">
        <v>176</v>
      </c>
      <c r="E183" s="189" t="s">
        <v>3</v>
      </c>
      <c r="F183" s="190" t="s">
        <v>884</v>
      </c>
      <c r="H183" s="191">
        <v>1.274</v>
      </c>
      <c r="I183" s="192"/>
      <c r="L183" s="188"/>
      <c r="M183" s="193"/>
      <c r="N183" s="194"/>
      <c r="O183" s="194"/>
      <c r="P183" s="194"/>
      <c r="Q183" s="194"/>
      <c r="R183" s="194"/>
      <c r="S183" s="194"/>
      <c r="T183" s="195"/>
      <c r="AT183" s="189" t="s">
        <v>176</v>
      </c>
      <c r="AU183" s="189" t="s">
        <v>84</v>
      </c>
      <c r="AV183" s="12" t="s">
        <v>84</v>
      </c>
      <c r="AW183" s="12" t="s">
        <v>34</v>
      </c>
      <c r="AX183" s="12" t="s">
        <v>81</v>
      </c>
      <c r="AY183" s="189" t="s">
        <v>133</v>
      </c>
    </row>
    <row r="184" s="1" customFormat="1" ht="16.5" customHeight="1">
      <c r="B184" s="170"/>
      <c r="C184" s="171" t="s">
        <v>296</v>
      </c>
      <c r="D184" s="171" t="s">
        <v>136</v>
      </c>
      <c r="E184" s="172" t="s">
        <v>315</v>
      </c>
      <c r="F184" s="173" t="s">
        <v>316</v>
      </c>
      <c r="G184" s="174" t="s">
        <v>211</v>
      </c>
      <c r="H184" s="175">
        <v>47.869</v>
      </c>
      <c r="I184" s="176"/>
      <c r="J184" s="177">
        <f>ROUND(I184*H184,2)</f>
        <v>0</v>
      </c>
      <c r="K184" s="173" t="s">
        <v>171</v>
      </c>
      <c r="L184" s="38"/>
      <c r="M184" s="178" t="s">
        <v>3</v>
      </c>
      <c r="N184" s="179" t="s">
        <v>44</v>
      </c>
      <c r="O184" s="71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AR184" s="182" t="s">
        <v>139</v>
      </c>
      <c r="AT184" s="182" t="s">
        <v>136</v>
      </c>
      <c r="AU184" s="182" t="s">
        <v>84</v>
      </c>
      <c r="AY184" s="19" t="s">
        <v>133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9" t="s">
        <v>81</v>
      </c>
      <c r="BK184" s="183">
        <f>ROUND(I184*H184,2)</f>
        <v>0</v>
      </c>
      <c r="BL184" s="19" t="s">
        <v>139</v>
      </c>
      <c r="BM184" s="182" t="s">
        <v>317</v>
      </c>
    </row>
    <row r="185" s="1" customFormat="1">
      <c r="B185" s="38"/>
      <c r="D185" s="184" t="s">
        <v>141</v>
      </c>
      <c r="F185" s="185" t="s">
        <v>318</v>
      </c>
      <c r="I185" s="115"/>
      <c r="L185" s="38"/>
      <c r="M185" s="186"/>
      <c r="N185" s="71"/>
      <c r="O185" s="71"/>
      <c r="P185" s="71"/>
      <c r="Q185" s="71"/>
      <c r="R185" s="71"/>
      <c r="S185" s="71"/>
      <c r="T185" s="72"/>
      <c r="AT185" s="19" t="s">
        <v>141</v>
      </c>
      <c r="AU185" s="19" t="s">
        <v>84</v>
      </c>
    </row>
    <row r="186" s="1" customFormat="1">
      <c r="B186" s="38"/>
      <c r="D186" s="184" t="s">
        <v>174</v>
      </c>
      <c r="F186" s="187" t="s">
        <v>319</v>
      </c>
      <c r="I186" s="115"/>
      <c r="L186" s="38"/>
      <c r="M186" s="186"/>
      <c r="N186" s="71"/>
      <c r="O186" s="71"/>
      <c r="P186" s="71"/>
      <c r="Q186" s="71"/>
      <c r="R186" s="71"/>
      <c r="S186" s="71"/>
      <c r="T186" s="72"/>
      <c r="AT186" s="19" t="s">
        <v>174</v>
      </c>
      <c r="AU186" s="19" t="s">
        <v>84</v>
      </c>
    </row>
    <row r="187" s="14" customFormat="1">
      <c r="B187" s="204"/>
      <c r="D187" s="184" t="s">
        <v>176</v>
      </c>
      <c r="E187" s="205" t="s">
        <v>3</v>
      </c>
      <c r="F187" s="206" t="s">
        <v>320</v>
      </c>
      <c r="H187" s="205" t="s">
        <v>3</v>
      </c>
      <c r="I187" s="207"/>
      <c r="L187" s="204"/>
      <c r="M187" s="208"/>
      <c r="N187" s="209"/>
      <c r="O187" s="209"/>
      <c r="P187" s="209"/>
      <c r="Q187" s="209"/>
      <c r="R187" s="209"/>
      <c r="S187" s="209"/>
      <c r="T187" s="210"/>
      <c r="AT187" s="205" t="s">
        <v>176</v>
      </c>
      <c r="AU187" s="205" t="s">
        <v>84</v>
      </c>
      <c r="AV187" s="14" t="s">
        <v>81</v>
      </c>
      <c r="AW187" s="14" t="s">
        <v>34</v>
      </c>
      <c r="AX187" s="14" t="s">
        <v>73</v>
      </c>
      <c r="AY187" s="205" t="s">
        <v>133</v>
      </c>
    </row>
    <row r="188" s="12" customFormat="1">
      <c r="B188" s="188"/>
      <c r="D188" s="184" t="s">
        <v>176</v>
      </c>
      <c r="E188" s="189" t="s">
        <v>3</v>
      </c>
      <c r="F188" s="190" t="s">
        <v>885</v>
      </c>
      <c r="H188" s="191">
        <v>20.513000000000002</v>
      </c>
      <c r="I188" s="192"/>
      <c r="L188" s="188"/>
      <c r="M188" s="193"/>
      <c r="N188" s="194"/>
      <c r="O188" s="194"/>
      <c r="P188" s="194"/>
      <c r="Q188" s="194"/>
      <c r="R188" s="194"/>
      <c r="S188" s="194"/>
      <c r="T188" s="195"/>
      <c r="AT188" s="189" t="s">
        <v>176</v>
      </c>
      <c r="AU188" s="189" t="s">
        <v>84</v>
      </c>
      <c r="AV188" s="12" t="s">
        <v>84</v>
      </c>
      <c r="AW188" s="12" t="s">
        <v>34</v>
      </c>
      <c r="AX188" s="12" t="s">
        <v>73</v>
      </c>
      <c r="AY188" s="189" t="s">
        <v>133</v>
      </c>
    </row>
    <row r="189" s="12" customFormat="1">
      <c r="B189" s="188"/>
      <c r="D189" s="184" t="s">
        <v>176</v>
      </c>
      <c r="E189" s="189" t="s">
        <v>3</v>
      </c>
      <c r="F189" s="190" t="s">
        <v>886</v>
      </c>
      <c r="H189" s="191">
        <v>4.1399999999999997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176</v>
      </c>
      <c r="AU189" s="189" t="s">
        <v>84</v>
      </c>
      <c r="AV189" s="12" t="s">
        <v>84</v>
      </c>
      <c r="AW189" s="12" t="s">
        <v>34</v>
      </c>
      <c r="AX189" s="12" t="s">
        <v>73</v>
      </c>
      <c r="AY189" s="189" t="s">
        <v>133</v>
      </c>
    </row>
    <row r="190" s="12" customFormat="1">
      <c r="B190" s="188"/>
      <c r="D190" s="184" t="s">
        <v>176</v>
      </c>
      <c r="E190" s="189" t="s">
        <v>3</v>
      </c>
      <c r="F190" s="190" t="s">
        <v>887</v>
      </c>
      <c r="H190" s="191">
        <v>23.216000000000001</v>
      </c>
      <c r="I190" s="192"/>
      <c r="L190" s="188"/>
      <c r="M190" s="193"/>
      <c r="N190" s="194"/>
      <c r="O190" s="194"/>
      <c r="P190" s="194"/>
      <c r="Q190" s="194"/>
      <c r="R190" s="194"/>
      <c r="S190" s="194"/>
      <c r="T190" s="195"/>
      <c r="AT190" s="189" t="s">
        <v>176</v>
      </c>
      <c r="AU190" s="189" t="s">
        <v>84</v>
      </c>
      <c r="AV190" s="12" t="s">
        <v>84</v>
      </c>
      <c r="AW190" s="12" t="s">
        <v>34</v>
      </c>
      <c r="AX190" s="12" t="s">
        <v>73</v>
      </c>
      <c r="AY190" s="189" t="s">
        <v>133</v>
      </c>
    </row>
    <row r="191" s="13" customFormat="1">
      <c r="B191" s="196"/>
      <c r="D191" s="184" t="s">
        <v>176</v>
      </c>
      <c r="E191" s="197" t="s">
        <v>3</v>
      </c>
      <c r="F191" s="198" t="s">
        <v>195</v>
      </c>
      <c r="H191" s="199">
        <v>47.869</v>
      </c>
      <c r="I191" s="200"/>
      <c r="L191" s="196"/>
      <c r="M191" s="201"/>
      <c r="N191" s="202"/>
      <c r="O191" s="202"/>
      <c r="P191" s="202"/>
      <c r="Q191" s="202"/>
      <c r="R191" s="202"/>
      <c r="S191" s="202"/>
      <c r="T191" s="203"/>
      <c r="AT191" s="197" t="s">
        <v>176</v>
      </c>
      <c r="AU191" s="197" t="s">
        <v>84</v>
      </c>
      <c r="AV191" s="13" t="s">
        <v>139</v>
      </c>
      <c r="AW191" s="13" t="s">
        <v>34</v>
      </c>
      <c r="AX191" s="13" t="s">
        <v>81</v>
      </c>
      <c r="AY191" s="197" t="s">
        <v>133</v>
      </c>
    </row>
    <row r="192" s="1" customFormat="1" ht="16.5" customHeight="1">
      <c r="B192" s="170"/>
      <c r="C192" s="171" t="s">
        <v>301</v>
      </c>
      <c r="D192" s="171" t="s">
        <v>136</v>
      </c>
      <c r="E192" s="172" t="s">
        <v>326</v>
      </c>
      <c r="F192" s="173" t="s">
        <v>327</v>
      </c>
      <c r="G192" s="174" t="s">
        <v>211</v>
      </c>
      <c r="H192" s="175">
        <v>47.869</v>
      </c>
      <c r="I192" s="176"/>
      <c r="J192" s="177">
        <f>ROUND(I192*H192,2)</f>
        <v>0</v>
      </c>
      <c r="K192" s="173" t="s">
        <v>171</v>
      </c>
      <c r="L192" s="38"/>
      <c r="M192" s="178" t="s">
        <v>3</v>
      </c>
      <c r="N192" s="179" t="s">
        <v>44</v>
      </c>
      <c r="O192" s="71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182" t="s">
        <v>139</v>
      </c>
      <c r="AT192" s="182" t="s">
        <v>136</v>
      </c>
      <c r="AU192" s="182" t="s">
        <v>84</v>
      </c>
      <c r="AY192" s="19" t="s">
        <v>133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9" t="s">
        <v>81</v>
      </c>
      <c r="BK192" s="183">
        <f>ROUND(I192*H192,2)</f>
        <v>0</v>
      </c>
      <c r="BL192" s="19" t="s">
        <v>139</v>
      </c>
      <c r="BM192" s="182" t="s">
        <v>328</v>
      </c>
    </row>
    <row r="193" s="1" customFormat="1">
      <c r="B193" s="38"/>
      <c r="D193" s="184" t="s">
        <v>141</v>
      </c>
      <c r="F193" s="185" t="s">
        <v>329</v>
      </c>
      <c r="I193" s="115"/>
      <c r="L193" s="38"/>
      <c r="M193" s="186"/>
      <c r="N193" s="71"/>
      <c r="O193" s="71"/>
      <c r="P193" s="71"/>
      <c r="Q193" s="71"/>
      <c r="R193" s="71"/>
      <c r="S193" s="71"/>
      <c r="T193" s="72"/>
      <c r="AT193" s="19" t="s">
        <v>141</v>
      </c>
      <c r="AU193" s="19" t="s">
        <v>84</v>
      </c>
    </row>
    <row r="194" s="1" customFormat="1">
      <c r="B194" s="38"/>
      <c r="D194" s="184" t="s">
        <v>174</v>
      </c>
      <c r="F194" s="187" t="s">
        <v>330</v>
      </c>
      <c r="I194" s="115"/>
      <c r="L194" s="38"/>
      <c r="M194" s="186"/>
      <c r="N194" s="71"/>
      <c r="O194" s="71"/>
      <c r="P194" s="71"/>
      <c r="Q194" s="71"/>
      <c r="R194" s="71"/>
      <c r="S194" s="71"/>
      <c r="T194" s="72"/>
      <c r="AT194" s="19" t="s">
        <v>174</v>
      </c>
      <c r="AU194" s="19" t="s">
        <v>84</v>
      </c>
    </row>
    <row r="195" s="14" customFormat="1">
      <c r="B195" s="204"/>
      <c r="D195" s="184" t="s">
        <v>176</v>
      </c>
      <c r="E195" s="205" t="s">
        <v>3</v>
      </c>
      <c r="F195" s="206" t="s">
        <v>320</v>
      </c>
      <c r="H195" s="205" t="s">
        <v>3</v>
      </c>
      <c r="I195" s="207"/>
      <c r="L195" s="204"/>
      <c r="M195" s="208"/>
      <c r="N195" s="209"/>
      <c r="O195" s="209"/>
      <c r="P195" s="209"/>
      <c r="Q195" s="209"/>
      <c r="R195" s="209"/>
      <c r="S195" s="209"/>
      <c r="T195" s="210"/>
      <c r="AT195" s="205" t="s">
        <v>176</v>
      </c>
      <c r="AU195" s="205" t="s">
        <v>84</v>
      </c>
      <c r="AV195" s="14" t="s">
        <v>81</v>
      </c>
      <c r="AW195" s="14" t="s">
        <v>34</v>
      </c>
      <c r="AX195" s="14" t="s">
        <v>73</v>
      </c>
      <c r="AY195" s="205" t="s">
        <v>133</v>
      </c>
    </row>
    <row r="196" s="12" customFormat="1">
      <c r="B196" s="188"/>
      <c r="D196" s="184" t="s">
        <v>176</v>
      </c>
      <c r="E196" s="189" t="s">
        <v>3</v>
      </c>
      <c r="F196" s="190" t="s">
        <v>885</v>
      </c>
      <c r="H196" s="191">
        <v>20.513000000000002</v>
      </c>
      <c r="I196" s="192"/>
      <c r="L196" s="188"/>
      <c r="M196" s="193"/>
      <c r="N196" s="194"/>
      <c r="O196" s="194"/>
      <c r="P196" s="194"/>
      <c r="Q196" s="194"/>
      <c r="R196" s="194"/>
      <c r="S196" s="194"/>
      <c r="T196" s="195"/>
      <c r="AT196" s="189" t="s">
        <v>176</v>
      </c>
      <c r="AU196" s="189" t="s">
        <v>84</v>
      </c>
      <c r="AV196" s="12" t="s">
        <v>84</v>
      </c>
      <c r="AW196" s="12" t="s">
        <v>34</v>
      </c>
      <c r="AX196" s="12" t="s">
        <v>73</v>
      </c>
      <c r="AY196" s="189" t="s">
        <v>133</v>
      </c>
    </row>
    <row r="197" s="12" customFormat="1">
      <c r="B197" s="188"/>
      <c r="D197" s="184" t="s">
        <v>176</v>
      </c>
      <c r="E197" s="189" t="s">
        <v>3</v>
      </c>
      <c r="F197" s="190" t="s">
        <v>886</v>
      </c>
      <c r="H197" s="191">
        <v>4.1399999999999997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176</v>
      </c>
      <c r="AU197" s="189" t="s">
        <v>84</v>
      </c>
      <c r="AV197" s="12" t="s">
        <v>84</v>
      </c>
      <c r="AW197" s="12" t="s">
        <v>34</v>
      </c>
      <c r="AX197" s="12" t="s">
        <v>73</v>
      </c>
      <c r="AY197" s="189" t="s">
        <v>133</v>
      </c>
    </row>
    <row r="198" s="12" customFormat="1">
      <c r="B198" s="188"/>
      <c r="D198" s="184" t="s">
        <v>176</v>
      </c>
      <c r="E198" s="189" t="s">
        <v>3</v>
      </c>
      <c r="F198" s="190" t="s">
        <v>887</v>
      </c>
      <c r="H198" s="191">
        <v>23.216000000000001</v>
      </c>
      <c r="I198" s="192"/>
      <c r="L198" s="188"/>
      <c r="M198" s="193"/>
      <c r="N198" s="194"/>
      <c r="O198" s="194"/>
      <c r="P198" s="194"/>
      <c r="Q198" s="194"/>
      <c r="R198" s="194"/>
      <c r="S198" s="194"/>
      <c r="T198" s="195"/>
      <c r="AT198" s="189" t="s">
        <v>176</v>
      </c>
      <c r="AU198" s="189" t="s">
        <v>84</v>
      </c>
      <c r="AV198" s="12" t="s">
        <v>84</v>
      </c>
      <c r="AW198" s="12" t="s">
        <v>34</v>
      </c>
      <c r="AX198" s="12" t="s">
        <v>73</v>
      </c>
      <c r="AY198" s="189" t="s">
        <v>133</v>
      </c>
    </row>
    <row r="199" s="13" customFormat="1">
      <c r="B199" s="196"/>
      <c r="D199" s="184" t="s">
        <v>176</v>
      </c>
      <c r="E199" s="197" t="s">
        <v>3</v>
      </c>
      <c r="F199" s="198" t="s">
        <v>195</v>
      </c>
      <c r="H199" s="199">
        <v>47.869</v>
      </c>
      <c r="I199" s="200"/>
      <c r="L199" s="196"/>
      <c r="M199" s="201"/>
      <c r="N199" s="202"/>
      <c r="O199" s="202"/>
      <c r="P199" s="202"/>
      <c r="Q199" s="202"/>
      <c r="R199" s="202"/>
      <c r="S199" s="202"/>
      <c r="T199" s="203"/>
      <c r="AT199" s="197" t="s">
        <v>176</v>
      </c>
      <c r="AU199" s="197" t="s">
        <v>84</v>
      </c>
      <c r="AV199" s="13" t="s">
        <v>139</v>
      </c>
      <c r="AW199" s="13" t="s">
        <v>34</v>
      </c>
      <c r="AX199" s="13" t="s">
        <v>81</v>
      </c>
      <c r="AY199" s="197" t="s">
        <v>133</v>
      </c>
    </row>
    <row r="200" s="1" customFormat="1" ht="16.5" customHeight="1">
      <c r="B200" s="170"/>
      <c r="C200" s="171" t="s">
        <v>308</v>
      </c>
      <c r="D200" s="171" t="s">
        <v>136</v>
      </c>
      <c r="E200" s="172" t="s">
        <v>332</v>
      </c>
      <c r="F200" s="173" t="s">
        <v>333</v>
      </c>
      <c r="G200" s="174" t="s">
        <v>211</v>
      </c>
      <c r="H200" s="175">
        <v>48.853000000000002</v>
      </c>
      <c r="I200" s="176"/>
      <c r="J200" s="177">
        <f>ROUND(I200*H200,2)</f>
        <v>0</v>
      </c>
      <c r="K200" s="173" t="s">
        <v>171</v>
      </c>
      <c r="L200" s="38"/>
      <c r="M200" s="178" t="s">
        <v>3</v>
      </c>
      <c r="N200" s="179" t="s">
        <v>44</v>
      </c>
      <c r="O200" s="71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AR200" s="182" t="s">
        <v>139</v>
      </c>
      <c r="AT200" s="182" t="s">
        <v>136</v>
      </c>
      <c r="AU200" s="182" t="s">
        <v>84</v>
      </c>
      <c r="AY200" s="19" t="s">
        <v>133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9" t="s">
        <v>81</v>
      </c>
      <c r="BK200" s="183">
        <f>ROUND(I200*H200,2)</f>
        <v>0</v>
      </c>
      <c r="BL200" s="19" t="s">
        <v>139</v>
      </c>
      <c r="BM200" s="182" t="s">
        <v>334</v>
      </c>
    </row>
    <row r="201" s="1" customFormat="1">
      <c r="B201" s="38"/>
      <c r="D201" s="184" t="s">
        <v>141</v>
      </c>
      <c r="F201" s="185" t="s">
        <v>335</v>
      </c>
      <c r="I201" s="115"/>
      <c r="L201" s="38"/>
      <c r="M201" s="186"/>
      <c r="N201" s="71"/>
      <c r="O201" s="71"/>
      <c r="P201" s="71"/>
      <c r="Q201" s="71"/>
      <c r="R201" s="71"/>
      <c r="S201" s="71"/>
      <c r="T201" s="72"/>
      <c r="AT201" s="19" t="s">
        <v>141</v>
      </c>
      <c r="AU201" s="19" t="s">
        <v>84</v>
      </c>
    </row>
    <row r="202" s="1" customFormat="1">
      <c r="B202" s="38"/>
      <c r="D202" s="184" t="s">
        <v>174</v>
      </c>
      <c r="F202" s="187" t="s">
        <v>319</v>
      </c>
      <c r="I202" s="115"/>
      <c r="L202" s="38"/>
      <c r="M202" s="186"/>
      <c r="N202" s="71"/>
      <c r="O202" s="71"/>
      <c r="P202" s="71"/>
      <c r="Q202" s="71"/>
      <c r="R202" s="71"/>
      <c r="S202" s="71"/>
      <c r="T202" s="72"/>
      <c r="AT202" s="19" t="s">
        <v>174</v>
      </c>
      <c r="AU202" s="19" t="s">
        <v>84</v>
      </c>
    </row>
    <row r="203" s="12" customFormat="1">
      <c r="B203" s="188"/>
      <c r="D203" s="184" t="s">
        <v>176</v>
      </c>
      <c r="E203" s="189" t="s">
        <v>3</v>
      </c>
      <c r="F203" s="190" t="s">
        <v>888</v>
      </c>
      <c r="H203" s="191">
        <v>62.420000000000002</v>
      </c>
      <c r="I203" s="192"/>
      <c r="L203" s="188"/>
      <c r="M203" s="193"/>
      <c r="N203" s="194"/>
      <c r="O203" s="194"/>
      <c r="P203" s="194"/>
      <c r="Q203" s="194"/>
      <c r="R203" s="194"/>
      <c r="S203" s="194"/>
      <c r="T203" s="195"/>
      <c r="AT203" s="189" t="s">
        <v>176</v>
      </c>
      <c r="AU203" s="189" t="s">
        <v>84</v>
      </c>
      <c r="AV203" s="12" t="s">
        <v>84</v>
      </c>
      <c r="AW203" s="12" t="s">
        <v>34</v>
      </c>
      <c r="AX203" s="12" t="s">
        <v>73</v>
      </c>
      <c r="AY203" s="189" t="s">
        <v>133</v>
      </c>
    </row>
    <row r="204" s="12" customFormat="1">
      <c r="B204" s="188"/>
      <c r="D204" s="184" t="s">
        <v>176</v>
      </c>
      <c r="E204" s="189" t="s">
        <v>3</v>
      </c>
      <c r="F204" s="190" t="s">
        <v>889</v>
      </c>
      <c r="H204" s="191">
        <v>-13.567</v>
      </c>
      <c r="I204" s="192"/>
      <c r="L204" s="188"/>
      <c r="M204" s="193"/>
      <c r="N204" s="194"/>
      <c r="O204" s="194"/>
      <c r="P204" s="194"/>
      <c r="Q204" s="194"/>
      <c r="R204" s="194"/>
      <c r="S204" s="194"/>
      <c r="T204" s="195"/>
      <c r="AT204" s="189" t="s">
        <v>176</v>
      </c>
      <c r="AU204" s="189" t="s">
        <v>84</v>
      </c>
      <c r="AV204" s="12" t="s">
        <v>84</v>
      </c>
      <c r="AW204" s="12" t="s">
        <v>34</v>
      </c>
      <c r="AX204" s="12" t="s">
        <v>73</v>
      </c>
      <c r="AY204" s="189" t="s">
        <v>133</v>
      </c>
    </row>
    <row r="205" s="13" customFormat="1">
      <c r="B205" s="196"/>
      <c r="D205" s="184" t="s">
        <v>176</v>
      </c>
      <c r="E205" s="197" t="s">
        <v>3</v>
      </c>
      <c r="F205" s="198" t="s">
        <v>195</v>
      </c>
      <c r="H205" s="199">
        <v>48.853000000000002</v>
      </c>
      <c r="I205" s="200"/>
      <c r="L205" s="196"/>
      <c r="M205" s="201"/>
      <c r="N205" s="202"/>
      <c r="O205" s="202"/>
      <c r="P205" s="202"/>
      <c r="Q205" s="202"/>
      <c r="R205" s="202"/>
      <c r="S205" s="202"/>
      <c r="T205" s="203"/>
      <c r="AT205" s="197" t="s">
        <v>176</v>
      </c>
      <c r="AU205" s="197" t="s">
        <v>84</v>
      </c>
      <c r="AV205" s="13" t="s">
        <v>139</v>
      </c>
      <c r="AW205" s="13" t="s">
        <v>34</v>
      </c>
      <c r="AX205" s="13" t="s">
        <v>81</v>
      </c>
      <c r="AY205" s="197" t="s">
        <v>133</v>
      </c>
    </row>
    <row r="206" s="1" customFormat="1" ht="16.5" customHeight="1">
      <c r="B206" s="170"/>
      <c r="C206" s="171" t="s">
        <v>314</v>
      </c>
      <c r="D206" s="171" t="s">
        <v>136</v>
      </c>
      <c r="E206" s="172" t="s">
        <v>338</v>
      </c>
      <c r="F206" s="173" t="s">
        <v>339</v>
      </c>
      <c r="G206" s="174" t="s">
        <v>211</v>
      </c>
      <c r="H206" s="175">
        <v>977.05999999999995</v>
      </c>
      <c r="I206" s="176"/>
      <c r="J206" s="177">
        <f>ROUND(I206*H206,2)</f>
        <v>0</v>
      </c>
      <c r="K206" s="173" t="s">
        <v>171</v>
      </c>
      <c r="L206" s="38"/>
      <c r="M206" s="178" t="s">
        <v>3</v>
      </c>
      <c r="N206" s="179" t="s">
        <v>44</v>
      </c>
      <c r="O206" s="71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182" t="s">
        <v>139</v>
      </c>
      <c r="AT206" s="182" t="s">
        <v>136</v>
      </c>
      <c r="AU206" s="182" t="s">
        <v>84</v>
      </c>
      <c r="AY206" s="19" t="s">
        <v>133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9" t="s">
        <v>81</v>
      </c>
      <c r="BK206" s="183">
        <f>ROUND(I206*H206,2)</f>
        <v>0</v>
      </c>
      <c r="BL206" s="19" t="s">
        <v>139</v>
      </c>
      <c r="BM206" s="182" t="s">
        <v>340</v>
      </c>
    </row>
    <row r="207" s="1" customFormat="1">
      <c r="B207" s="38"/>
      <c r="D207" s="184" t="s">
        <v>141</v>
      </c>
      <c r="F207" s="185" t="s">
        <v>341</v>
      </c>
      <c r="I207" s="115"/>
      <c r="L207" s="38"/>
      <c r="M207" s="186"/>
      <c r="N207" s="71"/>
      <c r="O207" s="71"/>
      <c r="P207" s="71"/>
      <c r="Q207" s="71"/>
      <c r="R207" s="71"/>
      <c r="S207" s="71"/>
      <c r="T207" s="72"/>
      <c r="AT207" s="19" t="s">
        <v>141</v>
      </c>
      <c r="AU207" s="19" t="s">
        <v>84</v>
      </c>
    </row>
    <row r="208" s="1" customFormat="1">
      <c r="B208" s="38"/>
      <c r="D208" s="184" t="s">
        <v>174</v>
      </c>
      <c r="F208" s="187" t="s">
        <v>319</v>
      </c>
      <c r="I208" s="115"/>
      <c r="L208" s="38"/>
      <c r="M208" s="186"/>
      <c r="N208" s="71"/>
      <c r="O208" s="71"/>
      <c r="P208" s="71"/>
      <c r="Q208" s="71"/>
      <c r="R208" s="71"/>
      <c r="S208" s="71"/>
      <c r="T208" s="72"/>
      <c r="AT208" s="19" t="s">
        <v>174</v>
      </c>
      <c r="AU208" s="19" t="s">
        <v>84</v>
      </c>
    </row>
    <row r="209" s="12" customFormat="1">
      <c r="B209" s="188"/>
      <c r="D209" s="184" t="s">
        <v>176</v>
      </c>
      <c r="E209" s="189" t="s">
        <v>3</v>
      </c>
      <c r="F209" s="190" t="s">
        <v>890</v>
      </c>
      <c r="H209" s="191">
        <v>977.05999999999995</v>
      </c>
      <c r="I209" s="192"/>
      <c r="L209" s="188"/>
      <c r="M209" s="193"/>
      <c r="N209" s="194"/>
      <c r="O209" s="194"/>
      <c r="P209" s="194"/>
      <c r="Q209" s="194"/>
      <c r="R209" s="194"/>
      <c r="S209" s="194"/>
      <c r="T209" s="195"/>
      <c r="AT209" s="189" t="s">
        <v>176</v>
      </c>
      <c r="AU209" s="189" t="s">
        <v>84</v>
      </c>
      <c r="AV209" s="12" t="s">
        <v>84</v>
      </c>
      <c r="AW209" s="12" t="s">
        <v>34</v>
      </c>
      <c r="AX209" s="12" t="s">
        <v>81</v>
      </c>
      <c r="AY209" s="189" t="s">
        <v>133</v>
      </c>
    </row>
    <row r="210" s="1" customFormat="1" ht="16.5" customHeight="1">
      <c r="B210" s="170"/>
      <c r="C210" s="171" t="s">
        <v>325</v>
      </c>
      <c r="D210" s="171" t="s">
        <v>136</v>
      </c>
      <c r="E210" s="172" t="s">
        <v>344</v>
      </c>
      <c r="F210" s="173" t="s">
        <v>345</v>
      </c>
      <c r="G210" s="174" t="s">
        <v>211</v>
      </c>
      <c r="H210" s="175">
        <v>1.274</v>
      </c>
      <c r="I210" s="176"/>
      <c r="J210" s="177">
        <f>ROUND(I210*H210,2)</f>
        <v>0</v>
      </c>
      <c r="K210" s="173" t="s">
        <v>171</v>
      </c>
      <c r="L210" s="38"/>
      <c r="M210" s="178" t="s">
        <v>3</v>
      </c>
      <c r="N210" s="179" t="s">
        <v>44</v>
      </c>
      <c r="O210" s="71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AR210" s="182" t="s">
        <v>139</v>
      </c>
      <c r="AT210" s="182" t="s">
        <v>136</v>
      </c>
      <c r="AU210" s="182" t="s">
        <v>84</v>
      </c>
      <c r="AY210" s="19" t="s">
        <v>133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9" t="s">
        <v>81</v>
      </c>
      <c r="BK210" s="183">
        <f>ROUND(I210*H210,2)</f>
        <v>0</v>
      </c>
      <c r="BL210" s="19" t="s">
        <v>139</v>
      </c>
      <c r="BM210" s="182" t="s">
        <v>346</v>
      </c>
    </row>
    <row r="211" s="1" customFormat="1">
      <c r="B211" s="38"/>
      <c r="D211" s="184" t="s">
        <v>141</v>
      </c>
      <c r="F211" s="185" t="s">
        <v>347</v>
      </c>
      <c r="I211" s="115"/>
      <c r="L211" s="38"/>
      <c r="M211" s="186"/>
      <c r="N211" s="71"/>
      <c r="O211" s="71"/>
      <c r="P211" s="71"/>
      <c r="Q211" s="71"/>
      <c r="R211" s="71"/>
      <c r="S211" s="71"/>
      <c r="T211" s="72"/>
      <c r="AT211" s="19" t="s">
        <v>141</v>
      </c>
      <c r="AU211" s="19" t="s">
        <v>84</v>
      </c>
    </row>
    <row r="212" s="1" customFormat="1">
      <c r="B212" s="38"/>
      <c r="D212" s="184" t="s">
        <v>174</v>
      </c>
      <c r="F212" s="187" t="s">
        <v>319</v>
      </c>
      <c r="I212" s="115"/>
      <c r="L212" s="38"/>
      <c r="M212" s="186"/>
      <c r="N212" s="71"/>
      <c r="O212" s="71"/>
      <c r="P212" s="71"/>
      <c r="Q212" s="71"/>
      <c r="R212" s="71"/>
      <c r="S212" s="71"/>
      <c r="T212" s="72"/>
      <c r="AT212" s="19" t="s">
        <v>174</v>
      </c>
      <c r="AU212" s="19" t="s">
        <v>84</v>
      </c>
    </row>
    <row r="213" s="12" customFormat="1">
      <c r="B213" s="188"/>
      <c r="D213" s="184" t="s">
        <v>176</v>
      </c>
      <c r="E213" s="189" t="s">
        <v>3</v>
      </c>
      <c r="F213" s="190" t="s">
        <v>891</v>
      </c>
      <c r="H213" s="191">
        <v>1.274</v>
      </c>
      <c r="I213" s="192"/>
      <c r="L213" s="188"/>
      <c r="M213" s="193"/>
      <c r="N213" s="194"/>
      <c r="O213" s="194"/>
      <c r="P213" s="194"/>
      <c r="Q213" s="194"/>
      <c r="R213" s="194"/>
      <c r="S213" s="194"/>
      <c r="T213" s="195"/>
      <c r="AT213" s="189" t="s">
        <v>176</v>
      </c>
      <c r="AU213" s="189" t="s">
        <v>84</v>
      </c>
      <c r="AV213" s="12" t="s">
        <v>84</v>
      </c>
      <c r="AW213" s="12" t="s">
        <v>34</v>
      </c>
      <c r="AX213" s="12" t="s">
        <v>81</v>
      </c>
      <c r="AY213" s="189" t="s">
        <v>133</v>
      </c>
    </row>
    <row r="214" s="1" customFormat="1" ht="16.5" customHeight="1">
      <c r="B214" s="170"/>
      <c r="C214" s="171" t="s">
        <v>331</v>
      </c>
      <c r="D214" s="171" t="s">
        <v>136</v>
      </c>
      <c r="E214" s="172" t="s">
        <v>350</v>
      </c>
      <c r="F214" s="173" t="s">
        <v>351</v>
      </c>
      <c r="G214" s="174" t="s">
        <v>211</v>
      </c>
      <c r="H214" s="175">
        <v>25.48</v>
      </c>
      <c r="I214" s="176"/>
      <c r="J214" s="177">
        <f>ROUND(I214*H214,2)</f>
        <v>0</v>
      </c>
      <c r="K214" s="173" t="s">
        <v>171</v>
      </c>
      <c r="L214" s="38"/>
      <c r="M214" s="178" t="s">
        <v>3</v>
      </c>
      <c r="N214" s="179" t="s">
        <v>44</v>
      </c>
      <c r="O214" s="71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182" t="s">
        <v>139</v>
      </c>
      <c r="AT214" s="182" t="s">
        <v>136</v>
      </c>
      <c r="AU214" s="182" t="s">
        <v>84</v>
      </c>
      <c r="AY214" s="19" t="s">
        <v>133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9" t="s">
        <v>81</v>
      </c>
      <c r="BK214" s="183">
        <f>ROUND(I214*H214,2)</f>
        <v>0</v>
      </c>
      <c r="BL214" s="19" t="s">
        <v>139</v>
      </c>
      <c r="BM214" s="182" t="s">
        <v>352</v>
      </c>
    </row>
    <row r="215" s="1" customFormat="1">
      <c r="B215" s="38"/>
      <c r="D215" s="184" t="s">
        <v>141</v>
      </c>
      <c r="F215" s="185" t="s">
        <v>353</v>
      </c>
      <c r="I215" s="115"/>
      <c r="L215" s="38"/>
      <c r="M215" s="186"/>
      <c r="N215" s="71"/>
      <c r="O215" s="71"/>
      <c r="P215" s="71"/>
      <c r="Q215" s="71"/>
      <c r="R215" s="71"/>
      <c r="S215" s="71"/>
      <c r="T215" s="72"/>
      <c r="AT215" s="19" t="s">
        <v>141</v>
      </c>
      <c r="AU215" s="19" t="s">
        <v>84</v>
      </c>
    </row>
    <row r="216" s="1" customFormat="1">
      <c r="B216" s="38"/>
      <c r="D216" s="184" t="s">
        <v>174</v>
      </c>
      <c r="F216" s="187" t="s">
        <v>319</v>
      </c>
      <c r="I216" s="115"/>
      <c r="L216" s="38"/>
      <c r="M216" s="186"/>
      <c r="N216" s="71"/>
      <c r="O216" s="71"/>
      <c r="P216" s="71"/>
      <c r="Q216" s="71"/>
      <c r="R216" s="71"/>
      <c r="S216" s="71"/>
      <c r="T216" s="72"/>
      <c r="AT216" s="19" t="s">
        <v>174</v>
      </c>
      <c r="AU216" s="19" t="s">
        <v>84</v>
      </c>
    </row>
    <row r="217" s="12" customFormat="1">
      <c r="B217" s="188"/>
      <c r="D217" s="184" t="s">
        <v>176</v>
      </c>
      <c r="E217" s="189" t="s">
        <v>3</v>
      </c>
      <c r="F217" s="190" t="s">
        <v>892</v>
      </c>
      <c r="H217" s="191">
        <v>25.48</v>
      </c>
      <c r="I217" s="192"/>
      <c r="L217" s="188"/>
      <c r="M217" s="193"/>
      <c r="N217" s="194"/>
      <c r="O217" s="194"/>
      <c r="P217" s="194"/>
      <c r="Q217" s="194"/>
      <c r="R217" s="194"/>
      <c r="S217" s="194"/>
      <c r="T217" s="195"/>
      <c r="AT217" s="189" t="s">
        <v>176</v>
      </c>
      <c r="AU217" s="189" t="s">
        <v>84</v>
      </c>
      <c r="AV217" s="12" t="s">
        <v>84</v>
      </c>
      <c r="AW217" s="12" t="s">
        <v>34</v>
      </c>
      <c r="AX217" s="12" t="s">
        <v>81</v>
      </c>
      <c r="AY217" s="189" t="s">
        <v>133</v>
      </c>
    </row>
    <row r="218" s="1" customFormat="1" ht="16.5" customHeight="1">
      <c r="B218" s="170"/>
      <c r="C218" s="171" t="s">
        <v>337</v>
      </c>
      <c r="D218" s="171" t="s">
        <v>136</v>
      </c>
      <c r="E218" s="172" t="s">
        <v>356</v>
      </c>
      <c r="F218" s="173" t="s">
        <v>357</v>
      </c>
      <c r="G218" s="174" t="s">
        <v>211</v>
      </c>
      <c r="H218" s="175">
        <v>50.127000000000002</v>
      </c>
      <c r="I218" s="176"/>
      <c r="J218" s="177">
        <f>ROUND(I218*H218,2)</f>
        <v>0</v>
      </c>
      <c r="K218" s="173" t="s">
        <v>171</v>
      </c>
      <c r="L218" s="38"/>
      <c r="M218" s="178" t="s">
        <v>3</v>
      </c>
      <c r="N218" s="179" t="s">
        <v>44</v>
      </c>
      <c r="O218" s="71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AR218" s="182" t="s">
        <v>139</v>
      </c>
      <c r="AT218" s="182" t="s">
        <v>136</v>
      </c>
      <c r="AU218" s="182" t="s">
        <v>84</v>
      </c>
      <c r="AY218" s="19" t="s">
        <v>133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9" t="s">
        <v>81</v>
      </c>
      <c r="BK218" s="183">
        <f>ROUND(I218*H218,2)</f>
        <v>0</v>
      </c>
      <c r="BL218" s="19" t="s">
        <v>139</v>
      </c>
      <c r="BM218" s="182" t="s">
        <v>358</v>
      </c>
    </row>
    <row r="219" s="1" customFormat="1">
      <c r="B219" s="38"/>
      <c r="D219" s="184" t="s">
        <v>141</v>
      </c>
      <c r="F219" s="185" t="s">
        <v>357</v>
      </c>
      <c r="I219" s="115"/>
      <c r="L219" s="38"/>
      <c r="M219" s="186"/>
      <c r="N219" s="71"/>
      <c r="O219" s="71"/>
      <c r="P219" s="71"/>
      <c r="Q219" s="71"/>
      <c r="R219" s="71"/>
      <c r="S219" s="71"/>
      <c r="T219" s="72"/>
      <c r="AT219" s="19" t="s">
        <v>141</v>
      </c>
      <c r="AU219" s="19" t="s">
        <v>84</v>
      </c>
    </row>
    <row r="220" s="1" customFormat="1">
      <c r="B220" s="38"/>
      <c r="D220" s="184" t="s">
        <v>174</v>
      </c>
      <c r="F220" s="187" t="s">
        <v>359</v>
      </c>
      <c r="I220" s="115"/>
      <c r="L220" s="38"/>
      <c r="M220" s="186"/>
      <c r="N220" s="71"/>
      <c r="O220" s="71"/>
      <c r="P220" s="71"/>
      <c r="Q220" s="71"/>
      <c r="R220" s="71"/>
      <c r="S220" s="71"/>
      <c r="T220" s="72"/>
      <c r="AT220" s="19" t="s">
        <v>174</v>
      </c>
      <c r="AU220" s="19" t="s">
        <v>84</v>
      </c>
    </row>
    <row r="221" s="12" customFormat="1">
      <c r="B221" s="188"/>
      <c r="D221" s="184" t="s">
        <v>176</v>
      </c>
      <c r="E221" s="189" t="s">
        <v>3</v>
      </c>
      <c r="F221" s="190" t="s">
        <v>893</v>
      </c>
      <c r="H221" s="191">
        <v>50.127000000000002</v>
      </c>
      <c r="I221" s="192"/>
      <c r="L221" s="188"/>
      <c r="M221" s="193"/>
      <c r="N221" s="194"/>
      <c r="O221" s="194"/>
      <c r="P221" s="194"/>
      <c r="Q221" s="194"/>
      <c r="R221" s="194"/>
      <c r="S221" s="194"/>
      <c r="T221" s="195"/>
      <c r="AT221" s="189" t="s">
        <v>176</v>
      </c>
      <c r="AU221" s="189" t="s">
        <v>84</v>
      </c>
      <c r="AV221" s="12" t="s">
        <v>84</v>
      </c>
      <c r="AW221" s="12" t="s">
        <v>34</v>
      </c>
      <c r="AX221" s="12" t="s">
        <v>81</v>
      </c>
      <c r="AY221" s="189" t="s">
        <v>133</v>
      </c>
    </row>
    <row r="222" s="1" customFormat="1" ht="16.5" customHeight="1">
      <c r="B222" s="170"/>
      <c r="C222" s="171" t="s">
        <v>343</v>
      </c>
      <c r="D222" s="171" t="s">
        <v>136</v>
      </c>
      <c r="E222" s="172" t="s">
        <v>362</v>
      </c>
      <c r="F222" s="173" t="s">
        <v>363</v>
      </c>
      <c r="G222" s="174" t="s">
        <v>364</v>
      </c>
      <c r="H222" s="175">
        <v>80.203000000000003</v>
      </c>
      <c r="I222" s="176"/>
      <c r="J222" s="177">
        <f>ROUND(I222*H222,2)</f>
        <v>0</v>
      </c>
      <c r="K222" s="173" t="s">
        <v>171</v>
      </c>
      <c r="L222" s="38"/>
      <c r="M222" s="178" t="s">
        <v>3</v>
      </c>
      <c r="N222" s="179" t="s">
        <v>44</v>
      </c>
      <c r="O222" s="71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AR222" s="182" t="s">
        <v>139</v>
      </c>
      <c r="AT222" s="182" t="s">
        <v>136</v>
      </c>
      <c r="AU222" s="182" t="s">
        <v>84</v>
      </c>
      <c r="AY222" s="19" t="s">
        <v>133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9" t="s">
        <v>81</v>
      </c>
      <c r="BK222" s="183">
        <f>ROUND(I222*H222,2)</f>
        <v>0</v>
      </c>
      <c r="BL222" s="19" t="s">
        <v>139</v>
      </c>
      <c r="BM222" s="182" t="s">
        <v>365</v>
      </c>
    </row>
    <row r="223" s="1" customFormat="1">
      <c r="B223" s="38"/>
      <c r="D223" s="184" t="s">
        <v>141</v>
      </c>
      <c r="F223" s="185" t="s">
        <v>366</v>
      </c>
      <c r="I223" s="115"/>
      <c r="L223" s="38"/>
      <c r="M223" s="186"/>
      <c r="N223" s="71"/>
      <c r="O223" s="71"/>
      <c r="P223" s="71"/>
      <c r="Q223" s="71"/>
      <c r="R223" s="71"/>
      <c r="S223" s="71"/>
      <c r="T223" s="72"/>
      <c r="AT223" s="19" t="s">
        <v>141</v>
      </c>
      <c r="AU223" s="19" t="s">
        <v>84</v>
      </c>
    </row>
    <row r="224" s="1" customFormat="1">
      <c r="B224" s="38"/>
      <c r="D224" s="184" t="s">
        <v>174</v>
      </c>
      <c r="F224" s="187" t="s">
        <v>367</v>
      </c>
      <c r="I224" s="115"/>
      <c r="L224" s="38"/>
      <c r="M224" s="186"/>
      <c r="N224" s="71"/>
      <c r="O224" s="71"/>
      <c r="P224" s="71"/>
      <c r="Q224" s="71"/>
      <c r="R224" s="71"/>
      <c r="S224" s="71"/>
      <c r="T224" s="72"/>
      <c r="AT224" s="19" t="s">
        <v>174</v>
      </c>
      <c r="AU224" s="19" t="s">
        <v>84</v>
      </c>
    </row>
    <row r="225" s="12" customFormat="1">
      <c r="B225" s="188"/>
      <c r="D225" s="184" t="s">
        <v>176</v>
      </c>
      <c r="E225" s="189" t="s">
        <v>3</v>
      </c>
      <c r="F225" s="190" t="s">
        <v>894</v>
      </c>
      <c r="H225" s="191">
        <v>80.203000000000003</v>
      </c>
      <c r="I225" s="192"/>
      <c r="L225" s="188"/>
      <c r="M225" s="193"/>
      <c r="N225" s="194"/>
      <c r="O225" s="194"/>
      <c r="P225" s="194"/>
      <c r="Q225" s="194"/>
      <c r="R225" s="194"/>
      <c r="S225" s="194"/>
      <c r="T225" s="195"/>
      <c r="AT225" s="189" t="s">
        <v>176</v>
      </c>
      <c r="AU225" s="189" t="s">
        <v>84</v>
      </c>
      <c r="AV225" s="12" t="s">
        <v>84</v>
      </c>
      <c r="AW225" s="12" t="s">
        <v>34</v>
      </c>
      <c r="AX225" s="12" t="s">
        <v>81</v>
      </c>
      <c r="AY225" s="189" t="s">
        <v>133</v>
      </c>
    </row>
    <row r="226" s="1" customFormat="1" ht="16.5" customHeight="1">
      <c r="B226" s="170"/>
      <c r="C226" s="171" t="s">
        <v>349</v>
      </c>
      <c r="D226" s="171" t="s">
        <v>136</v>
      </c>
      <c r="E226" s="172" t="s">
        <v>580</v>
      </c>
      <c r="F226" s="173" t="s">
        <v>581</v>
      </c>
      <c r="G226" s="174" t="s">
        <v>211</v>
      </c>
      <c r="H226" s="175">
        <v>13.567</v>
      </c>
      <c r="I226" s="176"/>
      <c r="J226" s="177">
        <f>ROUND(I226*H226,2)</f>
        <v>0</v>
      </c>
      <c r="K226" s="173" t="s">
        <v>171</v>
      </c>
      <c r="L226" s="38"/>
      <c r="M226" s="178" t="s">
        <v>3</v>
      </c>
      <c r="N226" s="179" t="s">
        <v>44</v>
      </c>
      <c r="O226" s="71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AR226" s="182" t="s">
        <v>139</v>
      </c>
      <c r="AT226" s="182" t="s">
        <v>136</v>
      </c>
      <c r="AU226" s="182" t="s">
        <v>84</v>
      </c>
      <c r="AY226" s="19" t="s">
        <v>133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9" t="s">
        <v>81</v>
      </c>
      <c r="BK226" s="183">
        <f>ROUND(I226*H226,2)</f>
        <v>0</v>
      </c>
      <c r="BL226" s="19" t="s">
        <v>139</v>
      </c>
      <c r="BM226" s="182" t="s">
        <v>895</v>
      </c>
    </row>
    <row r="227" s="1" customFormat="1">
      <c r="B227" s="38"/>
      <c r="D227" s="184" t="s">
        <v>141</v>
      </c>
      <c r="F227" s="185" t="s">
        <v>583</v>
      </c>
      <c r="I227" s="115"/>
      <c r="L227" s="38"/>
      <c r="M227" s="186"/>
      <c r="N227" s="71"/>
      <c r="O227" s="71"/>
      <c r="P227" s="71"/>
      <c r="Q227" s="71"/>
      <c r="R227" s="71"/>
      <c r="S227" s="71"/>
      <c r="T227" s="72"/>
      <c r="AT227" s="19" t="s">
        <v>141</v>
      </c>
      <c r="AU227" s="19" t="s">
        <v>84</v>
      </c>
    </row>
    <row r="228" s="1" customFormat="1">
      <c r="B228" s="38"/>
      <c r="D228" s="184" t="s">
        <v>174</v>
      </c>
      <c r="F228" s="187" t="s">
        <v>584</v>
      </c>
      <c r="I228" s="115"/>
      <c r="L228" s="38"/>
      <c r="M228" s="186"/>
      <c r="N228" s="71"/>
      <c r="O228" s="71"/>
      <c r="P228" s="71"/>
      <c r="Q228" s="71"/>
      <c r="R228" s="71"/>
      <c r="S228" s="71"/>
      <c r="T228" s="72"/>
      <c r="AT228" s="19" t="s">
        <v>174</v>
      </c>
      <c r="AU228" s="19" t="s">
        <v>84</v>
      </c>
    </row>
    <row r="229" s="12" customFormat="1">
      <c r="B229" s="188"/>
      <c r="D229" s="184" t="s">
        <v>176</v>
      </c>
      <c r="E229" s="189" t="s">
        <v>3</v>
      </c>
      <c r="F229" s="190" t="s">
        <v>896</v>
      </c>
      <c r="H229" s="191">
        <v>63.692999999999998</v>
      </c>
      <c r="I229" s="192"/>
      <c r="L229" s="188"/>
      <c r="M229" s="193"/>
      <c r="N229" s="194"/>
      <c r="O229" s="194"/>
      <c r="P229" s="194"/>
      <c r="Q229" s="194"/>
      <c r="R229" s="194"/>
      <c r="S229" s="194"/>
      <c r="T229" s="195"/>
      <c r="AT229" s="189" t="s">
        <v>176</v>
      </c>
      <c r="AU229" s="189" t="s">
        <v>84</v>
      </c>
      <c r="AV229" s="12" t="s">
        <v>84</v>
      </c>
      <c r="AW229" s="12" t="s">
        <v>34</v>
      </c>
      <c r="AX229" s="12" t="s">
        <v>73</v>
      </c>
      <c r="AY229" s="189" t="s">
        <v>133</v>
      </c>
    </row>
    <row r="230" s="12" customFormat="1">
      <c r="B230" s="188"/>
      <c r="D230" s="184" t="s">
        <v>176</v>
      </c>
      <c r="E230" s="189" t="s">
        <v>3</v>
      </c>
      <c r="F230" s="190" t="s">
        <v>897</v>
      </c>
      <c r="H230" s="191">
        <v>-4.1399999999999997</v>
      </c>
      <c r="I230" s="192"/>
      <c r="L230" s="188"/>
      <c r="M230" s="193"/>
      <c r="N230" s="194"/>
      <c r="O230" s="194"/>
      <c r="P230" s="194"/>
      <c r="Q230" s="194"/>
      <c r="R230" s="194"/>
      <c r="S230" s="194"/>
      <c r="T230" s="195"/>
      <c r="AT230" s="189" t="s">
        <v>176</v>
      </c>
      <c r="AU230" s="189" t="s">
        <v>84</v>
      </c>
      <c r="AV230" s="12" t="s">
        <v>84</v>
      </c>
      <c r="AW230" s="12" t="s">
        <v>34</v>
      </c>
      <c r="AX230" s="12" t="s">
        <v>73</v>
      </c>
      <c r="AY230" s="189" t="s">
        <v>133</v>
      </c>
    </row>
    <row r="231" s="12" customFormat="1">
      <c r="B231" s="188"/>
      <c r="D231" s="184" t="s">
        <v>176</v>
      </c>
      <c r="E231" s="189" t="s">
        <v>3</v>
      </c>
      <c r="F231" s="190" t="s">
        <v>898</v>
      </c>
      <c r="H231" s="191">
        <v>-22.77</v>
      </c>
      <c r="I231" s="192"/>
      <c r="L231" s="188"/>
      <c r="M231" s="193"/>
      <c r="N231" s="194"/>
      <c r="O231" s="194"/>
      <c r="P231" s="194"/>
      <c r="Q231" s="194"/>
      <c r="R231" s="194"/>
      <c r="S231" s="194"/>
      <c r="T231" s="195"/>
      <c r="AT231" s="189" t="s">
        <v>176</v>
      </c>
      <c r="AU231" s="189" t="s">
        <v>84</v>
      </c>
      <c r="AV231" s="12" t="s">
        <v>84</v>
      </c>
      <c r="AW231" s="12" t="s">
        <v>34</v>
      </c>
      <c r="AX231" s="12" t="s">
        <v>73</v>
      </c>
      <c r="AY231" s="189" t="s">
        <v>133</v>
      </c>
    </row>
    <row r="232" s="12" customFormat="1">
      <c r="B232" s="188"/>
      <c r="D232" s="184" t="s">
        <v>176</v>
      </c>
      <c r="E232" s="189" t="s">
        <v>3</v>
      </c>
      <c r="F232" s="190" t="s">
        <v>899</v>
      </c>
      <c r="H232" s="191">
        <v>-23.216000000000001</v>
      </c>
      <c r="I232" s="192"/>
      <c r="L232" s="188"/>
      <c r="M232" s="193"/>
      <c r="N232" s="194"/>
      <c r="O232" s="194"/>
      <c r="P232" s="194"/>
      <c r="Q232" s="194"/>
      <c r="R232" s="194"/>
      <c r="S232" s="194"/>
      <c r="T232" s="195"/>
      <c r="AT232" s="189" t="s">
        <v>176</v>
      </c>
      <c r="AU232" s="189" t="s">
        <v>84</v>
      </c>
      <c r="AV232" s="12" t="s">
        <v>84</v>
      </c>
      <c r="AW232" s="12" t="s">
        <v>34</v>
      </c>
      <c r="AX232" s="12" t="s">
        <v>73</v>
      </c>
      <c r="AY232" s="189" t="s">
        <v>133</v>
      </c>
    </row>
    <row r="233" s="13" customFormat="1">
      <c r="B233" s="196"/>
      <c r="D233" s="184" t="s">
        <v>176</v>
      </c>
      <c r="E233" s="197" t="s">
        <v>3</v>
      </c>
      <c r="F233" s="198" t="s">
        <v>195</v>
      </c>
      <c r="H233" s="199">
        <v>13.567</v>
      </c>
      <c r="I233" s="200"/>
      <c r="L233" s="196"/>
      <c r="M233" s="201"/>
      <c r="N233" s="202"/>
      <c r="O233" s="202"/>
      <c r="P233" s="202"/>
      <c r="Q233" s="202"/>
      <c r="R233" s="202"/>
      <c r="S233" s="202"/>
      <c r="T233" s="203"/>
      <c r="AT233" s="197" t="s">
        <v>176</v>
      </c>
      <c r="AU233" s="197" t="s">
        <v>84</v>
      </c>
      <c r="AV233" s="13" t="s">
        <v>139</v>
      </c>
      <c r="AW233" s="13" t="s">
        <v>34</v>
      </c>
      <c r="AX233" s="13" t="s">
        <v>81</v>
      </c>
      <c r="AY233" s="197" t="s">
        <v>133</v>
      </c>
    </row>
    <row r="234" s="1" customFormat="1" ht="16.5" customHeight="1">
      <c r="B234" s="170"/>
      <c r="C234" s="171" t="s">
        <v>355</v>
      </c>
      <c r="D234" s="171" t="s">
        <v>136</v>
      </c>
      <c r="E234" s="172" t="s">
        <v>370</v>
      </c>
      <c r="F234" s="173" t="s">
        <v>371</v>
      </c>
      <c r="G234" s="174" t="s">
        <v>211</v>
      </c>
      <c r="H234" s="175">
        <v>20.513000000000002</v>
      </c>
      <c r="I234" s="176"/>
      <c r="J234" s="177">
        <f>ROUND(I234*H234,2)</f>
        <v>0</v>
      </c>
      <c r="K234" s="173" t="s">
        <v>171</v>
      </c>
      <c r="L234" s="38"/>
      <c r="M234" s="178" t="s">
        <v>3</v>
      </c>
      <c r="N234" s="179" t="s">
        <v>44</v>
      </c>
      <c r="O234" s="71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AR234" s="182" t="s">
        <v>139</v>
      </c>
      <c r="AT234" s="182" t="s">
        <v>136</v>
      </c>
      <c r="AU234" s="182" t="s">
        <v>84</v>
      </c>
      <c r="AY234" s="19" t="s">
        <v>133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9" t="s">
        <v>81</v>
      </c>
      <c r="BK234" s="183">
        <f>ROUND(I234*H234,2)</f>
        <v>0</v>
      </c>
      <c r="BL234" s="19" t="s">
        <v>139</v>
      </c>
      <c r="BM234" s="182" t="s">
        <v>372</v>
      </c>
    </row>
    <row r="235" s="1" customFormat="1">
      <c r="B235" s="38"/>
      <c r="D235" s="184" t="s">
        <v>141</v>
      </c>
      <c r="F235" s="185" t="s">
        <v>373</v>
      </c>
      <c r="I235" s="115"/>
      <c r="L235" s="38"/>
      <c r="M235" s="186"/>
      <c r="N235" s="71"/>
      <c r="O235" s="71"/>
      <c r="P235" s="71"/>
      <c r="Q235" s="71"/>
      <c r="R235" s="71"/>
      <c r="S235" s="71"/>
      <c r="T235" s="72"/>
      <c r="AT235" s="19" t="s">
        <v>141</v>
      </c>
      <c r="AU235" s="19" t="s">
        <v>84</v>
      </c>
    </row>
    <row r="236" s="1" customFormat="1">
      <c r="B236" s="38"/>
      <c r="D236" s="184" t="s">
        <v>174</v>
      </c>
      <c r="F236" s="187" t="s">
        <v>374</v>
      </c>
      <c r="I236" s="115"/>
      <c r="L236" s="38"/>
      <c r="M236" s="186"/>
      <c r="N236" s="71"/>
      <c r="O236" s="71"/>
      <c r="P236" s="71"/>
      <c r="Q236" s="71"/>
      <c r="R236" s="71"/>
      <c r="S236" s="71"/>
      <c r="T236" s="72"/>
      <c r="AT236" s="19" t="s">
        <v>174</v>
      </c>
      <c r="AU236" s="19" t="s">
        <v>84</v>
      </c>
    </row>
    <row r="237" s="12" customFormat="1">
      <c r="B237" s="188"/>
      <c r="D237" s="184" t="s">
        <v>176</v>
      </c>
      <c r="E237" s="189" t="s">
        <v>3</v>
      </c>
      <c r="F237" s="190" t="s">
        <v>900</v>
      </c>
      <c r="H237" s="191">
        <v>22.77</v>
      </c>
      <c r="I237" s="192"/>
      <c r="L237" s="188"/>
      <c r="M237" s="193"/>
      <c r="N237" s="194"/>
      <c r="O237" s="194"/>
      <c r="P237" s="194"/>
      <c r="Q237" s="194"/>
      <c r="R237" s="194"/>
      <c r="S237" s="194"/>
      <c r="T237" s="195"/>
      <c r="AT237" s="189" t="s">
        <v>176</v>
      </c>
      <c r="AU237" s="189" t="s">
        <v>84</v>
      </c>
      <c r="AV237" s="12" t="s">
        <v>84</v>
      </c>
      <c r="AW237" s="12" t="s">
        <v>34</v>
      </c>
      <c r="AX237" s="12" t="s">
        <v>73</v>
      </c>
      <c r="AY237" s="189" t="s">
        <v>133</v>
      </c>
    </row>
    <row r="238" s="15" customFormat="1">
      <c r="B238" s="211"/>
      <c r="D238" s="184" t="s">
        <v>176</v>
      </c>
      <c r="E238" s="212" t="s">
        <v>3</v>
      </c>
      <c r="F238" s="213" t="s">
        <v>242</v>
      </c>
      <c r="H238" s="214">
        <v>22.77</v>
      </c>
      <c r="I238" s="215"/>
      <c r="L238" s="211"/>
      <c r="M238" s="216"/>
      <c r="N238" s="217"/>
      <c r="O238" s="217"/>
      <c r="P238" s="217"/>
      <c r="Q238" s="217"/>
      <c r="R238" s="217"/>
      <c r="S238" s="217"/>
      <c r="T238" s="218"/>
      <c r="AT238" s="212" t="s">
        <v>176</v>
      </c>
      <c r="AU238" s="212" t="s">
        <v>84</v>
      </c>
      <c r="AV238" s="15" t="s">
        <v>147</v>
      </c>
      <c r="AW238" s="15" t="s">
        <v>34</v>
      </c>
      <c r="AX238" s="15" t="s">
        <v>73</v>
      </c>
      <c r="AY238" s="212" t="s">
        <v>133</v>
      </c>
    </row>
    <row r="239" s="14" customFormat="1">
      <c r="B239" s="204"/>
      <c r="D239" s="184" t="s">
        <v>176</v>
      </c>
      <c r="E239" s="205" t="s">
        <v>3</v>
      </c>
      <c r="F239" s="206" t="s">
        <v>379</v>
      </c>
      <c r="H239" s="205" t="s">
        <v>3</v>
      </c>
      <c r="I239" s="207"/>
      <c r="L239" s="204"/>
      <c r="M239" s="208"/>
      <c r="N239" s="209"/>
      <c r="O239" s="209"/>
      <c r="P239" s="209"/>
      <c r="Q239" s="209"/>
      <c r="R239" s="209"/>
      <c r="S239" s="209"/>
      <c r="T239" s="210"/>
      <c r="AT239" s="205" t="s">
        <v>176</v>
      </c>
      <c r="AU239" s="205" t="s">
        <v>84</v>
      </c>
      <c r="AV239" s="14" t="s">
        <v>81</v>
      </c>
      <c r="AW239" s="14" t="s">
        <v>34</v>
      </c>
      <c r="AX239" s="14" t="s">
        <v>73</v>
      </c>
      <c r="AY239" s="205" t="s">
        <v>133</v>
      </c>
    </row>
    <row r="240" s="12" customFormat="1">
      <c r="B240" s="188"/>
      <c r="D240" s="184" t="s">
        <v>176</v>
      </c>
      <c r="E240" s="189" t="s">
        <v>3</v>
      </c>
      <c r="F240" s="190" t="s">
        <v>901</v>
      </c>
      <c r="H240" s="191">
        <v>-2.2570000000000001</v>
      </c>
      <c r="I240" s="192"/>
      <c r="L240" s="188"/>
      <c r="M240" s="193"/>
      <c r="N240" s="194"/>
      <c r="O240" s="194"/>
      <c r="P240" s="194"/>
      <c r="Q240" s="194"/>
      <c r="R240" s="194"/>
      <c r="S240" s="194"/>
      <c r="T240" s="195"/>
      <c r="AT240" s="189" t="s">
        <v>176</v>
      </c>
      <c r="AU240" s="189" t="s">
        <v>84</v>
      </c>
      <c r="AV240" s="12" t="s">
        <v>84</v>
      </c>
      <c r="AW240" s="12" t="s">
        <v>34</v>
      </c>
      <c r="AX240" s="12" t="s">
        <v>73</v>
      </c>
      <c r="AY240" s="189" t="s">
        <v>133</v>
      </c>
    </row>
    <row r="241" s="13" customFormat="1">
      <c r="B241" s="196"/>
      <c r="D241" s="184" t="s">
        <v>176</v>
      </c>
      <c r="E241" s="197" t="s">
        <v>3</v>
      </c>
      <c r="F241" s="198" t="s">
        <v>195</v>
      </c>
      <c r="H241" s="199">
        <v>20.513000000000002</v>
      </c>
      <c r="I241" s="200"/>
      <c r="L241" s="196"/>
      <c r="M241" s="201"/>
      <c r="N241" s="202"/>
      <c r="O241" s="202"/>
      <c r="P241" s="202"/>
      <c r="Q241" s="202"/>
      <c r="R241" s="202"/>
      <c r="S241" s="202"/>
      <c r="T241" s="203"/>
      <c r="AT241" s="197" t="s">
        <v>176</v>
      </c>
      <c r="AU241" s="197" t="s">
        <v>84</v>
      </c>
      <c r="AV241" s="13" t="s">
        <v>139</v>
      </c>
      <c r="AW241" s="13" t="s">
        <v>4</v>
      </c>
      <c r="AX241" s="13" t="s">
        <v>81</v>
      </c>
      <c r="AY241" s="197" t="s">
        <v>133</v>
      </c>
    </row>
    <row r="242" s="1" customFormat="1" ht="16.5" customHeight="1">
      <c r="B242" s="170"/>
      <c r="C242" s="219" t="s">
        <v>361</v>
      </c>
      <c r="D242" s="219" t="s">
        <v>383</v>
      </c>
      <c r="E242" s="220" t="s">
        <v>384</v>
      </c>
      <c r="F242" s="221" t="s">
        <v>385</v>
      </c>
      <c r="G242" s="222" t="s">
        <v>364</v>
      </c>
      <c r="H242" s="223">
        <v>38.359000000000002</v>
      </c>
      <c r="I242" s="224"/>
      <c r="J242" s="225">
        <f>ROUND(I242*H242,2)</f>
        <v>0</v>
      </c>
      <c r="K242" s="221" t="s">
        <v>3</v>
      </c>
      <c r="L242" s="226"/>
      <c r="M242" s="227" t="s">
        <v>3</v>
      </c>
      <c r="N242" s="228" t="s">
        <v>44</v>
      </c>
      <c r="O242" s="71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AR242" s="182" t="s">
        <v>178</v>
      </c>
      <c r="AT242" s="182" t="s">
        <v>383</v>
      </c>
      <c r="AU242" s="182" t="s">
        <v>84</v>
      </c>
      <c r="AY242" s="19" t="s">
        <v>133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9" t="s">
        <v>81</v>
      </c>
      <c r="BK242" s="183">
        <f>ROUND(I242*H242,2)</f>
        <v>0</v>
      </c>
      <c r="BL242" s="19" t="s">
        <v>139</v>
      </c>
      <c r="BM242" s="182" t="s">
        <v>386</v>
      </c>
    </row>
    <row r="243" s="12" customFormat="1">
      <c r="B243" s="188"/>
      <c r="D243" s="184" t="s">
        <v>176</v>
      </c>
      <c r="E243" s="189" t="s">
        <v>3</v>
      </c>
      <c r="F243" s="190" t="s">
        <v>902</v>
      </c>
      <c r="H243" s="191">
        <v>38.359000000000002</v>
      </c>
      <c r="I243" s="192"/>
      <c r="L243" s="188"/>
      <c r="M243" s="193"/>
      <c r="N243" s="194"/>
      <c r="O243" s="194"/>
      <c r="P243" s="194"/>
      <c r="Q243" s="194"/>
      <c r="R243" s="194"/>
      <c r="S243" s="194"/>
      <c r="T243" s="195"/>
      <c r="AT243" s="189" t="s">
        <v>176</v>
      </c>
      <c r="AU243" s="189" t="s">
        <v>84</v>
      </c>
      <c r="AV243" s="12" t="s">
        <v>84</v>
      </c>
      <c r="AW243" s="12" t="s">
        <v>34</v>
      </c>
      <c r="AX243" s="12" t="s">
        <v>81</v>
      </c>
      <c r="AY243" s="189" t="s">
        <v>133</v>
      </c>
    </row>
    <row r="244" s="1" customFormat="1" ht="16.5" customHeight="1">
      <c r="B244" s="170"/>
      <c r="C244" s="171" t="s">
        <v>369</v>
      </c>
      <c r="D244" s="171" t="s">
        <v>136</v>
      </c>
      <c r="E244" s="172" t="s">
        <v>389</v>
      </c>
      <c r="F244" s="173" t="s">
        <v>390</v>
      </c>
      <c r="G244" s="174" t="s">
        <v>279</v>
      </c>
      <c r="H244" s="175">
        <v>6.2999999999999998</v>
      </c>
      <c r="I244" s="176"/>
      <c r="J244" s="177">
        <f>ROUND(I244*H244,2)</f>
        <v>0</v>
      </c>
      <c r="K244" s="173" t="s">
        <v>171</v>
      </c>
      <c r="L244" s="38"/>
      <c r="M244" s="178" t="s">
        <v>3</v>
      </c>
      <c r="N244" s="179" t="s">
        <v>44</v>
      </c>
      <c r="O244" s="71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AR244" s="182" t="s">
        <v>139</v>
      </c>
      <c r="AT244" s="182" t="s">
        <v>136</v>
      </c>
      <c r="AU244" s="182" t="s">
        <v>84</v>
      </c>
      <c r="AY244" s="19" t="s">
        <v>133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9" t="s">
        <v>81</v>
      </c>
      <c r="BK244" s="183">
        <f>ROUND(I244*H244,2)</f>
        <v>0</v>
      </c>
      <c r="BL244" s="19" t="s">
        <v>139</v>
      </c>
      <c r="BM244" s="182" t="s">
        <v>391</v>
      </c>
    </row>
    <row r="245" s="1" customFormat="1">
      <c r="B245" s="38"/>
      <c r="D245" s="184" t="s">
        <v>141</v>
      </c>
      <c r="F245" s="185" t="s">
        <v>392</v>
      </c>
      <c r="I245" s="115"/>
      <c r="L245" s="38"/>
      <c r="M245" s="186"/>
      <c r="N245" s="71"/>
      <c r="O245" s="71"/>
      <c r="P245" s="71"/>
      <c r="Q245" s="71"/>
      <c r="R245" s="71"/>
      <c r="S245" s="71"/>
      <c r="T245" s="72"/>
      <c r="AT245" s="19" t="s">
        <v>141</v>
      </c>
      <c r="AU245" s="19" t="s">
        <v>84</v>
      </c>
    </row>
    <row r="246" s="1" customFormat="1">
      <c r="B246" s="38"/>
      <c r="D246" s="184" t="s">
        <v>174</v>
      </c>
      <c r="F246" s="187" t="s">
        <v>393</v>
      </c>
      <c r="I246" s="115"/>
      <c r="L246" s="38"/>
      <c r="M246" s="186"/>
      <c r="N246" s="71"/>
      <c r="O246" s="71"/>
      <c r="P246" s="71"/>
      <c r="Q246" s="71"/>
      <c r="R246" s="71"/>
      <c r="S246" s="71"/>
      <c r="T246" s="72"/>
      <c r="AT246" s="19" t="s">
        <v>174</v>
      </c>
      <c r="AU246" s="19" t="s">
        <v>84</v>
      </c>
    </row>
    <row r="247" s="12" customFormat="1">
      <c r="B247" s="188"/>
      <c r="D247" s="184" t="s">
        <v>176</v>
      </c>
      <c r="E247" s="189" t="s">
        <v>3</v>
      </c>
      <c r="F247" s="190" t="s">
        <v>903</v>
      </c>
      <c r="H247" s="191">
        <v>6.2999999999999998</v>
      </c>
      <c r="I247" s="192"/>
      <c r="L247" s="188"/>
      <c r="M247" s="193"/>
      <c r="N247" s="194"/>
      <c r="O247" s="194"/>
      <c r="P247" s="194"/>
      <c r="Q247" s="194"/>
      <c r="R247" s="194"/>
      <c r="S247" s="194"/>
      <c r="T247" s="195"/>
      <c r="AT247" s="189" t="s">
        <v>176</v>
      </c>
      <c r="AU247" s="189" t="s">
        <v>84</v>
      </c>
      <c r="AV247" s="12" t="s">
        <v>84</v>
      </c>
      <c r="AW247" s="12" t="s">
        <v>34</v>
      </c>
      <c r="AX247" s="12" t="s">
        <v>81</v>
      </c>
      <c r="AY247" s="189" t="s">
        <v>133</v>
      </c>
    </row>
    <row r="248" s="1" customFormat="1" ht="16.5" customHeight="1">
      <c r="B248" s="170"/>
      <c r="C248" s="171" t="s">
        <v>382</v>
      </c>
      <c r="D248" s="171" t="s">
        <v>136</v>
      </c>
      <c r="E248" s="172" t="s">
        <v>396</v>
      </c>
      <c r="F248" s="173" t="s">
        <v>397</v>
      </c>
      <c r="G248" s="174" t="s">
        <v>279</v>
      </c>
      <c r="H248" s="175">
        <v>6.2999999999999998</v>
      </c>
      <c r="I248" s="176"/>
      <c r="J248" s="177">
        <f>ROUND(I248*H248,2)</f>
        <v>0</v>
      </c>
      <c r="K248" s="173" t="s">
        <v>3</v>
      </c>
      <c r="L248" s="38"/>
      <c r="M248" s="178" t="s">
        <v>3</v>
      </c>
      <c r="N248" s="179" t="s">
        <v>44</v>
      </c>
      <c r="O248" s="71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AR248" s="182" t="s">
        <v>139</v>
      </c>
      <c r="AT248" s="182" t="s">
        <v>136</v>
      </c>
      <c r="AU248" s="182" t="s">
        <v>84</v>
      </c>
      <c r="AY248" s="19" t="s">
        <v>133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9" t="s">
        <v>81</v>
      </c>
      <c r="BK248" s="183">
        <f>ROUND(I248*H248,2)</f>
        <v>0</v>
      </c>
      <c r="BL248" s="19" t="s">
        <v>139</v>
      </c>
      <c r="BM248" s="182" t="s">
        <v>398</v>
      </c>
    </row>
    <row r="249" s="1" customFormat="1">
      <c r="B249" s="38"/>
      <c r="D249" s="184" t="s">
        <v>141</v>
      </c>
      <c r="F249" s="185" t="s">
        <v>397</v>
      </c>
      <c r="I249" s="115"/>
      <c r="L249" s="38"/>
      <c r="M249" s="186"/>
      <c r="N249" s="71"/>
      <c r="O249" s="71"/>
      <c r="P249" s="71"/>
      <c r="Q249" s="71"/>
      <c r="R249" s="71"/>
      <c r="S249" s="71"/>
      <c r="T249" s="72"/>
      <c r="AT249" s="19" t="s">
        <v>141</v>
      </c>
      <c r="AU249" s="19" t="s">
        <v>84</v>
      </c>
    </row>
    <row r="250" s="11" customFormat="1" ht="22.8" customHeight="1">
      <c r="B250" s="157"/>
      <c r="D250" s="158" t="s">
        <v>72</v>
      </c>
      <c r="E250" s="168" t="s">
        <v>139</v>
      </c>
      <c r="F250" s="168" t="s">
        <v>399</v>
      </c>
      <c r="I250" s="160"/>
      <c r="J250" s="169">
        <f>BK250</f>
        <v>0</v>
      </c>
      <c r="L250" s="157"/>
      <c r="M250" s="162"/>
      <c r="N250" s="163"/>
      <c r="O250" s="163"/>
      <c r="P250" s="164">
        <f>SUM(P251:P255)</f>
        <v>0</v>
      </c>
      <c r="Q250" s="163"/>
      <c r="R250" s="164">
        <f>SUM(R251:R255)</f>
        <v>0</v>
      </c>
      <c r="S250" s="163"/>
      <c r="T250" s="165">
        <f>SUM(T251:T255)</f>
        <v>0</v>
      </c>
      <c r="AR250" s="158" t="s">
        <v>81</v>
      </c>
      <c r="AT250" s="166" t="s">
        <v>72</v>
      </c>
      <c r="AU250" s="166" t="s">
        <v>81</v>
      </c>
      <c r="AY250" s="158" t="s">
        <v>133</v>
      </c>
      <c r="BK250" s="167">
        <f>SUM(BK251:BK255)</f>
        <v>0</v>
      </c>
    </row>
    <row r="251" s="1" customFormat="1" ht="16.5" customHeight="1">
      <c r="B251" s="170"/>
      <c r="C251" s="171" t="s">
        <v>388</v>
      </c>
      <c r="D251" s="171" t="s">
        <v>136</v>
      </c>
      <c r="E251" s="172" t="s">
        <v>401</v>
      </c>
      <c r="F251" s="173" t="s">
        <v>402</v>
      </c>
      <c r="G251" s="174" t="s">
        <v>211</v>
      </c>
      <c r="H251" s="175">
        <v>4.1399999999999997</v>
      </c>
      <c r="I251" s="176"/>
      <c r="J251" s="177">
        <f>ROUND(I251*H251,2)</f>
        <v>0</v>
      </c>
      <c r="K251" s="173" t="s">
        <v>171</v>
      </c>
      <c r="L251" s="38"/>
      <c r="M251" s="178" t="s">
        <v>3</v>
      </c>
      <c r="N251" s="179" t="s">
        <v>44</v>
      </c>
      <c r="O251" s="71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AR251" s="182" t="s">
        <v>139</v>
      </c>
      <c r="AT251" s="182" t="s">
        <v>136</v>
      </c>
      <c r="AU251" s="182" t="s">
        <v>84</v>
      </c>
      <c r="AY251" s="19" t="s">
        <v>133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9" t="s">
        <v>81</v>
      </c>
      <c r="BK251" s="183">
        <f>ROUND(I251*H251,2)</f>
        <v>0</v>
      </c>
      <c r="BL251" s="19" t="s">
        <v>139</v>
      </c>
      <c r="BM251" s="182" t="s">
        <v>403</v>
      </c>
    </row>
    <row r="252" s="1" customFormat="1">
      <c r="B252" s="38"/>
      <c r="D252" s="184" t="s">
        <v>141</v>
      </c>
      <c r="F252" s="185" t="s">
        <v>404</v>
      </c>
      <c r="I252" s="115"/>
      <c r="L252" s="38"/>
      <c r="M252" s="186"/>
      <c r="N252" s="71"/>
      <c r="O252" s="71"/>
      <c r="P252" s="71"/>
      <c r="Q252" s="71"/>
      <c r="R252" s="71"/>
      <c r="S252" s="71"/>
      <c r="T252" s="72"/>
      <c r="AT252" s="19" t="s">
        <v>141</v>
      </c>
      <c r="AU252" s="19" t="s">
        <v>84</v>
      </c>
    </row>
    <row r="253" s="1" customFormat="1">
      <c r="B253" s="38"/>
      <c r="D253" s="184" t="s">
        <v>174</v>
      </c>
      <c r="F253" s="187" t="s">
        <v>405</v>
      </c>
      <c r="I253" s="115"/>
      <c r="L253" s="38"/>
      <c r="M253" s="186"/>
      <c r="N253" s="71"/>
      <c r="O253" s="71"/>
      <c r="P253" s="71"/>
      <c r="Q253" s="71"/>
      <c r="R253" s="71"/>
      <c r="S253" s="71"/>
      <c r="T253" s="72"/>
      <c r="AT253" s="19" t="s">
        <v>174</v>
      </c>
      <c r="AU253" s="19" t="s">
        <v>84</v>
      </c>
    </row>
    <row r="254" s="12" customFormat="1">
      <c r="B254" s="188"/>
      <c r="D254" s="184" t="s">
        <v>176</v>
      </c>
      <c r="E254" s="189" t="s">
        <v>3</v>
      </c>
      <c r="F254" s="190" t="s">
        <v>904</v>
      </c>
      <c r="H254" s="191">
        <v>4.1399999999999997</v>
      </c>
      <c r="I254" s="192"/>
      <c r="L254" s="188"/>
      <c r="M254" s="193"/>
      <c r="N254" s="194"/>
      <c r="O254" s="194"/>
      <c r="P254" s="194"/>
      <c r="Q254" s="194"/>
      <c r="R254" s="194"/>
      <c r="S254" s="194"/>
      <c r="T254" s="195"/>
      <c r="AT254" s="189" t="s">
        <v>176</v>
      </c>
      <c r="AU254" s="189" t="s">
        <v>84</v>
      </c>
      <c r="AV254" s="12" t="s">
        <v>84</v>
      </c>
      <c r="AW254" s="12" t="s">
        <v>34</v>
      </c>
      <c r="AX254" s="12" t="s">
        <v>73</v>
      </c>
      <c r="AY254" s="189" t="s">
        <v>133</v>
      </c>
    </row>
    <row r="255" s="13" customFormat="1">
      <c r="B255" s="196"/>
      <c r="D255" s="184" t="s">
        <v>176</v>
      </c>
      <c r="E255" s="197" t="s">
        <v>3</v>
      </c>
      <c r="F255" s="198" t="s">
        <v>195</v>
      </c>
      <c r="H255" s="199">
        <v>4.1399999999999997</v>
      </c>
      <c r="I255" s="200"/>
      <c r="L255" s="196"/>
      <c r="M255" s="201"/>
      <c r="N255" s="202"/>
      <c r="O255" s="202"/>
      <c r="P255" s="202"/>
      <c r="Q255" s="202"/>
      <c r="R255" s="202"/>
      <c r="S255" s="202"/>
      <c r="T255" s="203"/>
      <c r="AT255" s="197" t="s">
        <v>176</v>
      </c>
      <c r="AU255" s="197" t="s">
        <v>84</v>
      </c>
      <c r="AV255" s="13" t="s">
        <v>139</v>
      </c>
      <c r="AW255" s="13" t="s">
        <v>34</v>
      </c>
      <c r="AX255" s="13" t="s">
        <v>81</v>
      </c>
      <c r="AY255" s="197" t="s">
        <v>133</v>
      </c>
    </row>
    <row r="256" s="11" customFormat="1" ht="22.8" customHeight="1">
      <c r="B256" s="157"/>
      <c r="D256" s="158" t="s">
        <v>72</v>
      </c>
      <c r="E256" s="168" t="s">
        <v>178</v>
      </c>
      <c r="F256" s="168" t="s">
        <v>433</v>
      </c>
      <c r="I256" s="160"/>
      <c r="J256" s="169">
        <f>BK256</f>
        <v>0</v>
      </c>
      <c r="L256" s="157"/>
      <c r="M256" s="162"/>
      <c r="N256" s="163"/>
      <c r="O256" s="163"/>
      <c r="P256" s="164">
        <f>P257+P258+P278+P290+P297</f>
        <v>0</v>
      </c>
      <c r="Q256" s="163"/>
      <c r="R256" s="164">
        <f>R257+R258+R278+R290+R297</f>
        <v>1.9534800000000001</v>
      </c>
      <c r="S256" s="163"/>
      <c r="T256" s="165">
        <f>T257+T258+T278+T290+T297</f>
        <v>0</v>
      </c>
      <c r="AR256" s="158" t="s">
        <v>81</v>
      </c>
      <c r="AT256" s="166" t="s">
        <v>72</v>
      </c>
      <c r="AU256" s="166" t="s">
        <v>81</v>
      </c>
      <c r="AY256" s="158" t="s">
        <v>133</v>
      </c>
      <c r="BK256" s="167">
        <f>BK257+BK258+BK278+BK290+BK297</f>
        <v>0</v>
      </c>
    </row>
    <row r="257" s="1" customFormat="1" ht="16.5" customHeight="1">
      <c r="B257" s="170"/>
      <c r="C257" s="171" t="s">
        <v>395</v>
      </c>
      <c r="D257" s="171" t="s">
        <v>136</v>
      </c>
      <c r="E257" s="172" t="s">
        <v>435</v>
      </c>
      <c r="F257" s="173" t="s">
        <v>436</v>
      </c>
      <c r="G257" s="174" t="s">
        <v>3</v>
      </c>
      <c r="H257" s="175">
        <v>0</v>
      </c>
      <c r="I257" s="176"/>
      <c r="J257" s="177">
        <f>ROUND(I257*H257,2)</f>
        <v>0</v>
      </c>
      <c r="K257" s="173" t="s">
        <v>3</v>
      </c>
      <c r="L257" s="38"/>
      <c r="M257" s="178" t="s">
        <v>3</v>
      </c>
      <c r="N257" s="179" t="s">
        <v>44</v>
      </c>
      <c r="O257" s="71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AR257" s="182" t="s">
        <v>139</v>
      </c>
      <c r="AT257" s="182" t="s">
        <v>136</v>
      </c>
      <c r="AU257" s="182" t="s">
        <v>84</v>
      </c>
      <c r="AY257" s="19" t="s">
        <v>133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9" t="s">
        <v>81</v>
      </c>
      <c r="BK257" s="183">
        <f>ROUND(I257*H257,2)</f>
        <v>0</v>
      </c>
      <c r="BL257" s="19" t="s">
        <v>139</v>
      </c>
      <c r="BM257" s="182" t="s">
        <v>437</v>
      </c>
    </row>
    <row r="258" s="11" customFormat="1" ht="20.88" customHeight="1">
      <c r="B258" s="157"/>
      <c r="D258" s="158" t="s">
        <v>72</v>
      </c>
      <c r="E258" s="168" t="s">
        <v>438</v>
      </c>
      <c r="F258" s="168" t="s">
        <v>439</v>
      </c>
      <c r="I258" s="160"/>
      <c r="J258" s="169">
        <f>BK258</f>
        <v>0</v>
      </c>
      <c r="L258" s="157"/>
      <c r="M258" s="162"/>
      <c r="N258" s="163"/>
      <c r="O258" s="163"/>
      <c r="P258" s="164">
        <f>SUM(P259:P277)</f>
        <v>0</v>
      </c>
      <c r="Q258" s="163"/>
      <c r="R258" s="164">
        <f>SUM(R259:R277)</f>
        <v>0.65247999999999995</v>
      </c>
      <c r="S258" s="163"/>
      <c r="T258" s="165">
        <f>SUM(T259:T277)</f>
        <v>0</v>
      </c>
      <c r="AR258" s="158" t="s">
        <v>81</v>
      </c>
      <c r="AT258" s="166" t="s">
        <v>72</v>
      </c>
      <c r="AU258" s="166" t="s">
        <v>84</v>
      </c>
      <c r="AY258" s="158" t="s">
        <v>133</v>
      </c>
      <c r="BK258" s="167">
        <f>SUM(BK259:BK277)</f>
        <v>0</v>
      </c>
    </row>
    <row r="259" s="1" customFormat="1" ht="16.5" customHeight="1">
      <c r="B259" s="170"/>
      <c r="C259" s="171" t="s">
        <v>400</v>
      </c>
      <c r="D259" s="171" t="s">
        <v>136</v>
      </c>
      <c r="E259" s="172" t="s">
        <v>446</v>
      </c>
      <c r="F259" s="173" t="s">
        <v>447</v>
      </c>
      <c r="G259" s="174" t="s">
        <v>189</v>
      </c>
      <c r="H259" s="175">
        <v>46</v>
      </c>
      <c r="I259" s="176"/>
      <c r="J259" s="177">
        <f>ROUND(I259*H259,2)</f>
        <v>0</v>
      </c>
      <c r="K259" s="173" t="s">
        <v>171</v>
      </c>
      <c r="L259" s="38"/>
      <c r="M259" s="178" t="s">
        <v>3</v>
      </c>
      <c r="N259" s="179" t="s">
        <v>44</v>
      </c>
      <c r="O259" s="71"/>
      <c r="P259" s="180">
        <f>O259*H259</f>
        <v>0</v>
      </c>
      <c r="Q259" s="180">
        <v>1.0000000000000001E-05</v>
      </c>
      <c r="R259" s="180">
        <f>Q259*H259</f>
        <v>0.00046000000000000001</v>
      </c>
      <c r="S259" s="180">
        <v>0</v>
      </c>
      <c r="T259" s="181">
        <f>S259*H259</f>
        <v>0</v>
      </c>
      <c r="AR259" s="182" t="s">
        <v>139</v>
      </c>
      <c r="AT259" s="182" t="s">
        <v>136</v>
      </c>
      <c r="AU259" s="182" t="s">
        <v>147</v>
      </c>
      <c r="AY259" s="19" t="s">
        <v>133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9" t="s">
        <v>81</v>
      </c>
      <c r="BK259" s="183">
        <f>ROUND(I259*H259,2)</f>
        <v>0</v>
      </c>
      <c r="BL259" s="19" t="s">
        <v>139</v>
      </c>
      <c r="BM259" s="182" t="s">
        <v>448</v>
      </c>
    </row>
    <row r="260" s="1" customFormat="1">
      <c r="B260" s="38"/>
      <c r="D260" s="184" t="s">
        <v>141</v>
      </c>
      <c r="F260" s="185" t="s">
        <v>449</v>
      </c>
      <c r="I260" s="115"/>
      <c r="L260" s="38"/>
      <c r="M260" s="186"/>
      <c r="N260" s="71"/>
      <c r="O260" s="71"/>
      <c r="P260" s="71"/>
      <c r="Q260" s="71"/>
      <c r="R260" s="71"/>
      <c r="S260" s="71"/>
      <c r="T260" s="72"/>
      <c r="AT260" s="19" t="s">
        <v>141</v>
      </c>
      <c r="AU260" s="19" t="s">
        <v>147</v>
      </c>
    </row>
    <row r="261" s="1" customFormat="1">
      <c r="B261" s="38"/>
      <c r="D261" s="184" t="s">
        <v>174</v>
      </c>
      <c r="F261" s="187" t="s">
        <v>450</v>
      </c>
      <c r="I261" s="115"/>
      <c r="L261" s="38"/>
      <c r="M261" s="186"/>
      <c r="N261" s="71"/>
      <c r="O261" s="71"/>
      <c r="P261" s="71"/>
      <c r="Q261" s="71"/>
      <c r="R261" s="71"/>
      <c r="S261" s="71"/>
      <c r="T261" s="72"/>
      <c r="AT261" s="19" t="s">
        <v>174</v>
      </c>
      <c r="AU261" s="19" t="s">
        <v>147</v>
      </c>
    </row>
    <row r="262" s="1" customFormat="1" ht="24" customHeight="1">
      <c r="B262" s="170"/>
      <c r="C262" s="171" t="s">
        <v>407</v>
      </c>
      <c r="D262" s="171" t="s">
        <v>136</v>
      </c>
      <c r="E262" s="172" t="s">
        <v>474</v>
      </c>
      <c r="F262" s="173" t="s">
        <v>475</v>
      </c>
      <c r="G262" s="174" t="s">
        <v>189</v>
      </c>
      <c r="H262" s="175">
        <v>46</v>
      </c>
      <c r="I262" s="176"/>
      <c r="J262" s="177">
        <f>ROUND(I262*H262,2)</f>
        <v>0</v>
      </c>
      <c r="K262" s="173" t="s">
        <v>3</v>
      </c>
      <c r="L262" s="38"/>
      <c r="M262" s="178" t="s">
        <v>3</v>
      </c>
      <c r="N262" s="179" t="s">
        <v>44</v>
      </c>
      <c r="O262" s="71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AR262" s="182" t="s">
        <v>139</v>
      </c>
      <c r="AT262" s="182" t="s">
        <v>136</v>
      </c>
      <c r="AU262" s="182" t="s">
        <v>147</v>
      </c>
      <c r="AY262" s="19" t="s">
        <v>133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9" t="s">
        <v>81</v>
      </c>
      <c r="BK262" s="183">
        <f>ROUND(I262*H262,2)</f>
        <v>0</v>
      </c>
      <c r="BL262" s="19" t="s">
        <v>139</v>
      </c>
      <c r="BM262" s="182" t="s">
        <v>476</v>
      </c>
    </row>
    <row r="263" s="1" customFormat="1">
      <c r="B263" s="38"/>
      <c r="D263" s="184" t="s">
        <v>141</v>
      </c>
      <c r="F263" s="185" t="s">
        <v>475</v>
      </c>
      <c r="I263" s="115"/>
      <c r="L263" s="38"/>
      <c r="M263" s="186"/>
      <c r="N263" s="71"/>
      <c r="O263" s="71"/>
      <c r="P263" s="71"/>
      <c r="Q263" s="71"/>
      <c r="R263" s="71"/>
      <c r="S263" s="71"/>
      <c r="T263" s="72"/>
      <c r="AT263" s="19" t="s">
        <v>141</v>
      </c>
      <c r="AU263" s="19" t="s">
        <v>147</v>
      </c>
    </row>
    <row r="264" s="1" customFormat="1">
      <c r="B264" s="38"/>
      <c r="D264" s="184" t="s">
        <v>477</v>
      </c>
      <c r="F264" s="187" t="s">
        <v>478</v>
      </c>
      <c r="I264" s="115"/>
      <c r="L264" s="38"/>
      <c r="M264" s="186"/>
      <c r="N264" s="71"/>
      <c r="O264" s="71"/>
      <c r="P264" s="71"/>
      <c r="Q264" s="71"/>
      <c r="R264" s="71"/>
      <c r="S264" s="71"/>
      <c r="T264" s="72"/>
      <c r="AT264" s="19" t="s">
        <v>477</v>
      </c>
      <c r="AU264" s="19" t="s">
        <v>147</v>
      </c>
    </row>
    <row r="265" s="1" customFormat="1" ht="24" customHeight="1">
      <c r="B265" s="170"/>
      <c r="C265" s="171" t="s">
        <v>416</v>
      </c>
      <c r="D265" s="171" t="s">
        <v>136</v>
      </c>
      <c r="E265" s="172" t="s">
        <v>481</v>
      </c>
      <c r="F265" s="173" t="s">
        <v>482</v>
      </c>
      <c r="G265" s="174" t="s">
        <v>189</v>
      </c>
      <c r="H265" s="175">
        <v>46</v>
      </c>
      <c r="I265" s="176"/>
      <c r="J265" s="177">
        <f>ROUND(I265*H265,2)</f>
        <v>0</v>
      </c>
      <c r="K265" s="173" t="s">
        <v>3</v>
      </c>
      <c r="L265" s="38"/>
      <c r="M265" s="178" t="s">
        <v>3</v>
      </c>
      <c r="N265" s="179" t="s">
        <v>44</v>
      </c>
      <c r="O265" s="71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AR265" s="182" t="s">
        <v>139</v>
      </c>
      <c r="AT265" s="182" t="s">
        <v>136</v>
      </c>
      <c r="AU265" s="182" t="s">
        <v>147</v>
      </c>
      <c r="AY265" s="19" t="s">
        <v>133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9" t="s">
        <v>81</v>
      </c>
      <c r="BK265" s="183">
        <f>ROUND(I265*H265,2)</f>
        <v>0</v>
      </c>
      <c r="BL265" s="19" t="s">
        <v>139</v>
      </c>
      <c r="BM265" s="182" t="s">
        <v>483</v>
      </c>
    </row>
    <row r="266" s="1" customFormat="1" ht="16.5" customHeight="1">
      <c r="B266" s="170"/>
      <c r="C266" s="171" t="s">
        <v>420</v>
      </c>
      <c r="D266" s="171" t="s">
        <v>136</v>
      </c>
      <c r="E266" s="172" t="s">
        <v>782</v>
      </c>
      <c r="F266" s="173" t="s">
        <v>783</v>
      </c>
      <c r="G266" s="174" t="s">
        <v>410</v>
      </c>
      <c r="H266" s="175">
        <v>2</v>
      </c>
      <c r="I266" s="176"/>
      <c r="J266" s="177">
        <f>ROUND(I266*H266,2)</f>
        <v>0</v>
      </c>
      <c r="K266" s="173" t="s">
        <v>171</v>
      </c>
      <c r="L266" s="38"/>
      <c r="M266" s="178" t="s">
        <v>3</v>
      </c>
      <c r="N266" s="179" t="s">
        <v>44</v>
      </c>
      <c r="O266" s="71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AR266" s="182" t="s">
        <v>139</v>
      </c>
      <c r="AT266" s="182" t="s">
        <v>136</v>
      </c>
      <c r="AU266" s="182" t="s">
        <v>147</v>
      </c>
      <c r="AY266" s="19" t="s">
        <v>133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9" t="s">
        <v>81</v>
      </c>
      <c r="BK266" s="183">
        <f>ROUND(I266*H266,2)</f>
        <v>0</v>
      </c>
      <c r="BL266" s="19" t="s">
        <v>139</v>
      </c>
      <c r="BM266" s="182" t="s">
        <v>784</v>
      </c>
    </row>
    <row r="267" s="1" customFormat="1">
      <c r="B267" s="38"/>
      <c r="D267" s="184" t="s">
        <v>141</v>
      </c>
      <c r="F267" s="185" t="s">
        <v>785</v>
      </c>
      <c r="I267" s="115"/>
      <c r="L267" s="38"/>
      <c r="M267" s="186"/>
      <c r="N267" s="71"/>
      <c r="O267" s="71"/>
      <c r="P267" s="71"/>
      <c r="Q267" s="71"/>
      <c r="R267" s="71"/>
      <c r="S267" s="71"/>
      <c r="T267" s="72"/>
      <c r="AT267" s="19" t="s">
        <v>141</v>
      </c>
      <c r="AU267" s="19" t="s">
        <v>147</v>
      </c>
    </row>
    <row r="268" s="1" customFormat="1">
      <c r="B268" s="38"/>
      <c r="D268" s="184" t="s">
        <v>174</v>
      </c>
      <c r="F268" s="187" t="s">
        <v>781</v>
      </c>
      <c r="I268" s="115"/>
      <c r="L268" s="38"/>
      <c r="M268" s="186"/>
      <c r="N268" s="71"/>
      <c r="O268" s="71"/>
      <c r="P268" s="71"/>
      <c r="Q268" s="71"/>
      <c r="R268" s="71"/>
      <c r="S268" s="71"/>
      <c r="T268" s="72"/>
      <c r="AT268" s="19" t="s">
        <v>174</v>
      </c>
      <c r="AU268" s="19" t="s">
        <v>147</v>
      </c>
    </row>
    <row r="269" s="1" customFormat="1" ht="16.5" customHeight="1">
      <c r="B269" s="170"/>
      <c r="C269" s="171" t="s">
        <v>427</v>
      </c>
      <c r="D269" s="171" t="s">
        <v>136</v>
      </c>
      <c r="E269" s="172" t="s">
        <v>905</v>
      </c>
      <c r="F269" s="173" t="s">
        <v>906</v>
      </c>
      <c r="G269" s="174" t="s">
        <v>410</v>
      </c>
      <c r="H269" s="175">
        <v>2</v>
      </c>
      <c r="I269" s="176"/>
      <c r="J269" s="177">
        <f>ROUND(I269*H269,2)</f>
        <v>0</v>
      </c>
      <c r="K269" s="173" t="s">
        <v>171</v>
      </c>
      <c r="L269" s="38"/>
      <c r="M269" s="178" t="s">
        <v>3</v>
      </c>
      <c r="N269" s="179" t="s">
        <v>44</v>
      </c>
      <c r="O269" s="71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AR269" s="182" t="s">
        <v>139</v>
      </c>
      <c r="AT269" s="182" t="s">
        <v>136</v>
      </c>
      <c r="AU269" s="182" t="s">
        <v>147</v>
      </c>
      <c r="AY269" s="19" t="s">
        <v>133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9" t="s">
        <v>81</v>
      </c>
      <c r="BK269" s="183">
        <f>ROUND(I269*H269,2)</f>
        <v>0</v>
      </c>
      <c r="BL269" s="19" t="s">
        <v>139</v>
      </c>
      <c r="BM269" s="182" t="s">
        <v>907</v>
      </c>
    </row>
    <row r="270" s="1" customFormat="1">
      <c r="B270" s="38"/>
      <c r="D270" s="184" t="s">
        <v>141</v>
      </c>
      <c r="F270" s="185" t="s">
        <v>908</v>
      </c>
      <c r="I270" s="115"/>
      <c r="L270" s="38"/>
      <c r="M270" s="186"/>
      <c r="N270" s="71"/>
      <c r="O270" s="71"/>
      <c r="P270" s="71"/>
      <c r="Q270" s="71"/>
      <c r="R270" s="71"/>
      <c r="S270" s="71"/>
      <c r="T270" s="72"/>
      <c r="AT270" s="19" t="s">
        <v>141</v>
      </c>
      <c r="AU270" s="19" t="s">
        <v>147</v>
      </c>
    </row>
    <row r="271" s="1" customFormat="1">
      <c r="B271" s="38"/>
      <c r="D271" s="184" t="s">
        <v>174</v>
      </c>
      <c r="F271" s="187" t="s">
        <v>781</v>
      </c>
      <c r="I271" s="115"/>
      <c r="L271" s="38"/>
      <c r="M271" s="186"/>
      <c r="N271" s="71"/>
      <c r="O271" s="71"/>
      <c r="P271" s="71"/>
      <c r="Q271" s="71"/>
      <c r="R271" s="71"/>
      <c r="S271" s="71"/>
      <c r="T271" s="72"/>
      <c r="AT271" s="19" t="s">
        <v>174</v>
      </c>
      <c r="AU271" s="19" t="s">
        <v>147</v>
      </c>
    </row>
    <row r="272" s="1" customFormat="1" ht="16.5" customHeight="1">
      <c r="B272" s="170"/>
      <c r="C272" s="171" t="s">
        <v>434</v>
      </c>
      <c r="D272" s="171" t="s">
        <v>136</v>
      </c>
      <c r="E272" s="172" t="s">
        <v>909</v>
      </c>
      <c r="F272" s="173" t="s">
        <v>910</v>
      </c>
      <c r="G272" s="174" t="s">
        <v>410</v>
      </c>
      <c r="H272" s="175">
        <v>1</v>
      </c>
      <c r="I272" s="176"/>
      <c r="J272" s="177">
        <f>ROUND(I272*H272,2)</f>
        <v>0</v>
      </c>
      <c r="K272" s="173" t="s">
        <v>171</v>
      </c>
      <c r="L272" s="38"/>
      <c r="M272" s="178" t="s">
        <v>3</v>
      </c>
      <c r="N272" s="179" t="s">
        <v>44</v>
      </c>
      <c r="O272" s="71"/>
      <c r="P272" s="180">
        <f>O272*H272</f>
        <v>0</v>
      </c>
      <c r="Q272" s="180">
        <v>0.21734000000000001</v>
      </c>
      <c r="R272" s="180">
        <f>Q272*H272</f>
        <v>0.21734000000000001</v>
      </c>
      <c r="S272" s="180">
        <v>0</v>
      </c>
      <c r="T272" s="181">
        <f>S272*H272</f>
        <v>0</v>
      </c>
      <c r="AR272" s="182" t="s">
        <v>139</v>
      </c>
      <c r="AT272" s="182" t="s">
        <v>136</v>
      </c>
      <c r="AU272" s="182" t="s">
        <v>147</v>
      </c>
      <c r="AY272" s="19" t="s">
        <v>133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9" t="s">
        <v>81</v>
      </c>
      <c r="BK272" s="183">
        <f>ROUND(I272*H272,2)</f>
        <v>0</v>
      </c>
      <c r="BL272" s="19" t="s">
        <v>139</v>
      </c>
      <c r="BM272" s="182" t="s">
        <v>911</v>
      </c>
    </row>
    <row r="273" s="1" customFormat="1">
      <c r="B273" s="38"/>
      <c r="D273" s="184" t="s">
        <v>141</v>
      </c>
      <c r="F273" s="185" t="s">
        <v>912</v>
      </c>
      <c r="I273" s="115"/>
      <c r="L273" s="38"/>
      <c r="M273" s="186"/>
      <c r="N273" s="71"/>
      <c r="O273" s="71"/>
      <c r="P273" s="71"/>
      <c r="Q273" s="71"/>
      <c r="R273" s="71"/>
      <c r="S273" s="71"/>
      <c r="T273" s="72"/>
      <c r="AT273" s="19" t="s">
        <v>141</v>
      </c>
      <c r="AU273" s="19" t="s">
        <v>147</v>
      </c>
    </row>
    <row r="274" s="1" customFormat="1">
      <c r="B274" s="38"/>
      <c r="D274" s="184" t="s">
        <v>174</v>
      </c>
      <c r="F274" s="187" t="s">
        <v>489</v>
      </c>
      <c r="I274" s="115"/>
      <c r="L274" s="38"/>
      <c r="M274" s="186"/>
      <c r="N274" s="71"/>
      <c r="O274" s="71"/>
      <c r="P274" s="71"/>
      <c r="Q274" s="71"/>
      <c r="R274" s="71"/>
      <c r="S274" s="71"/>
      <c r="T274" s="72"/>
      <c r="AT274" s="19" t="s">
        <v>174</v>
      </c>
      <c r="AU274" s="19" t="s">
        <v>147</v>
      </c>
    </row>
    <row r="275" s="1" customFormat="1" ht="16.5" customHeight="1">
      <c r="B275" s="170"/>
      <c r="C275" s="171" t="s">
        <v>440</v>
      </c>
      <c r="D275" s="171" t="s">
        <v>136</v>
      </c>
      <c r="E275" s="172" t="s">
        <v>786</v>
      </c>
      <c r="F275" s="173" t="s">
        <v>787</v>
      </c>
      <c r="G275" s="174" t="s">
        <v>410</v>
      </c>
      <c r="H275" s="175">
        <v>2</v>
      </c>
      <c r="I275" s="176"/>
      <c r="J275" s="177">
        <f>ROUND(I275*H275,2)</f>
        <v>0</v>
      </c>
      <c r="K275" s="173" t="s">
        <v>171</v>
      </c>
      <c r="L275" s="38"/>
      <c r="M275" s="178" t="s">
        <v>3</v>
      </c>
      <c r="N275" s="179" t="s">
        <v>44</v>
      </c>
      <c r="O275" s="71"/>
      <c r="P275" s="180">
        <f>O275*H275</f>
        <v>0</v>
      </c>
      <c r="Q275" s="180">
        <v>0.21734000000000001</v>
      </c>
      <c r="R275" s="180">
        <f>Q275*H275</f>
        <v>0.43468000000000001</v>
      </c>
      <c r="S275" s="180">
        <v>0</v>
      </c>
      <c r="T275" s="181">
        <f>S275*H275</f>
        <v>0</v>
      </c>
      <c r="AR275" s="182" t="s">
        <v>139</v>
      </c>
      <c r="AT275" s="182" t="s">
        <v>136</v>
      </c>
      <c r="AU275" s="182" t="s">
        <v>147</v>
      </c>
      <c r="AY275" s="19" t="s">
        <v>133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9" t="s">
        <v>81</v>
      </c>
      <c r="BK275" s="183">
        <f>ROUND(I275*H275,2)</f>
        <v>0</v>
      </c>
      <c r="BL275" s="19" t="s">
        <v>139</v>
      </c>
      <c r="BM275" s="182" t="s">
        <v>788</v>
      </c>
    </row>
    <row r="276" s="1" customFormat="1">
      <c r="B276" s="38"/>
      <c r="D276" s="184" t="s">
        <v>141</v>
      </c>
      <c r="F276" s="185" t="s">
        <v>789</v>
      </c>
      <c r="I276" s="115"/>
      <c r="L276" s="38"/>
      <c r="M276" s="186"/>
      <c r="N276" s="71"/>
      <c r="O276" s="71"/>
      <c r="P276" s="71"/>
      <c r="Q276" s="71"/>
      <c r="R276" s="71"/>
      <c r="S276" s="71"/>
      <c r="T276" s="72"/>
      <c r="AT276" s="19" t="s">
        <v>141</v>
      </c>
      <c r="AU276" s="19" t="s">
        <v>147</v>
      </c>
    </row>
    <row r="277" s="1" customFormat="1">
      <c r="B277" s="38"/>
      <c r="D277" s="184" t="s">
        <v>174</v>
      </c>
      <c r="F277" s="187" t="s">
        <v>489</v>
      </c>
      <c r="I277" s="115"/>
      <c r="L277" s="38"/>
      <c r="M277" s="186"/>
      <c r="N277" s="71"/>
      <c r="O277" s="71"/>
      <c r="P277" s="71"/>
      <c r="Q277" s="71"/>
      <c r="R277" s="71"/>
      <c r="S277" s="71"/>
      <c r="T277" s="72"/>
      <c r="AT277" s="19" t="s">
        <v>174</v>
      </c>
      <c r="AU277" s="19" t="s">
        <v>147</v>
      </c>
    </row>
    <row r="278" s="11" customFormat="1" ht="20.88" customHeight="1">
      <c r="B278" s="157"/>
      <c r="D278" s="158" t="s">
        <v>72</v>
      </c>
      <c r="E278" s="168" t="s">
        <v>490</v>
      </c>
      <c r="F278" s="168" t="s">
        <v>491</v>
      </c>
      <c r="I278" s="160"/>
      <c r="J278" s="169">
        <f>BK278</f>
        <v>0</v>
      </c>
      <c r="L278" s="157"/>
      <c r="M278" s="162"/>
      <c r="N278" s="163"/>
      <c r="O278" s="163"/>
      <c r="P278" s="164">
        <f>SUM(P279:P289)</f>
        <v>0</v>
      </c>
      <c r="Q278" s="163"/>
      <c r="R278" s="164">
        <f>SUM(R279:R289)</f>
        <v>1.0630000000000002</v>
      </c>
      <c r="S278" s="163"/>
      <c r="T278" s="165">
        <f>SUM(T279:T289)</f>
        <v>0</v>
      </c>
      <c r="AR278" s="158" t="s">
        <v>81</v>
      </c>
      <c r="AT278" s="166" t="s">
        <v>72</v>
      </c>
      <c r="AU278" s="166" t="s">
        <v>84</v>
      </c>
      <c r="AY278" s="158" t="s">
        <v>133</v>
      </c>
      <c r="BK278" s="167">
        <f>SUM(BK279:BK289)</f>
        <v>0</v>
      </c>
    </row>
    <row r="279" s="1" customFormat="1" ht="16.5" customHeight="1">
      <c r="B279" s="170"/>
      <c r="C279" s="171" t="s">
        <v>445</v>
      </c>
      <c r="D279" s="171" t="s">
        <v>136</v>
      </c>
      <c r="E279" s="172" t="s">
        <v>790</v>
      </c>
      <c r="F279" s="173" t="s">
        <v>791</v>
      </c>
      <c r="G279" s="174" t="s">
        <v>792</v>
      </c>
      <c r="H279" s="175">
        <v>3</v>
      </c>
      <c r="I279" s="176"/>
      <c r="J279" s="177">
        <f>ROUND(I279*H279,2)</f>
        <v>0</v>
      </c>
      <c r="K279" s="173" t="s">
        <v>3</v>
      </c>
      <c r="L279" s="38"/>
      <c r="M279" s="178" t="s">
        <v>3</v>
      </c>
      <c r="N279" s="179" t="s">
        <v>44</v>
      </c>
      <c r="O279" s="71"/>
      <c r="P279" s="180">
        <f>O279*H279</f>
        <v>0</v>
      </c>
      <c r="Q279" s="180">
        <v>0.20000000000000001</v>
      </c>
      <c r="R279" s="180">
        <f>Q279*H279</f>
        <v>0.60000000000000009</v>
      </c>
      <c r="S279" s="180">
        <v>0</v>
      </c>
      <c r="T279" s="181">
        <f>S279*H279</f>
        <v>0</v>
      </c>
      <c r="AR279" s="182" t="s">
        <v>139</v>
      </c>
      <c r="AT279" s="182" t="s">
        <v>136</v>
      </c>
      <c r="AU279" s="182" t="s">
        <v>147</v>
      </c>
      <c r="AY279" s="19" t="s">
        <v>133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9" t="s">
        <v>81</v>
      </c>
      <c r="BK279" s="183">
        <f>ROUND(I279*H279,2)</f>
        <v>0</v>
      </c>
      <c r="BL279" s="19" t="s">
        <v>139</v>
      </c>
      <c r="BM279" s="182" t="s">
        <v>793</v>
      </c>
    </row>
    <row r="280" s="14" customFormat="1">
      <c r="B280" s="204"/>
      <c r="D280" s="184" t="s">
        <v>176</v>
      </c>
      <c r="E280" s="205" t="s">
        <v>3</v>
      </c>
      <c r="F280" s="206" t="s">
        <v>794</v>
      </c>
      <c r="H280" s="205" t="s">
        <v>3</v>
      </c>
      <c r="I280" s="207"/>
      <c r="L280" s="204"/>
      <c r="M280" s="208"/>
      <c r="N280" s="209"/>
      <c r="O280" s="209"/>
      <c r="P280" s="209"/>
      <c r="Q280" s="209"/>
      <c r="R280" s="209"/>
      <c r="S280" s="209"/>
      <c r="T280" s="210"/>
      <c r="AT280" s="205" t="s">
        <v>176</v>
      </c>
      <c r="AU280" s="205" t="s">
        <v>147</v>
      </c>
      <c r="AV280" s="14" t="s">
        <v>81</v>
      </c>
      <c r="AW280" s="14" t="s">
        <v>34</v>
      </c>
      <c r="AX280" s="14" t="s">
        <v>73</v>
      </c>
      <c r="AY280" s="205" t="s">
        <v>133</v>
      </c>
    </row>
    <row r="281" s="14" customFormat="1">
      <c r="B281" s="204"/>
      <c r="D281" s="184" t="s">
        <v>176</v>
      </c>
      <c r="E281" s="205" t="s">
        <v>3</v>
      </c>
      <c r="F281" s="206" t="s">
        <v>795</v>
      </c>
      <c r="H281" s="205" t="s">
        <v>3</v>
      </c>
      <c r="I281" s="207"/>
      <c r="L281" s="204"/>
      <c r="M281" s="208"/>
      <c r="N281" s="209"/>
      <c r="O281" s="209"/>
      <c r="P281" s="209"/>
      <c r="Q281" s="209"/>
      <c r="R281" s="209"/>
      <c r="S281" s="209"/>
      <c r="T281" s="210"/>
      <c r="AT281" s="205" t="s">
        <v>176</v>
      </c>
      <c r="AU281" s="205" t="s">
        <v>147</v>
      </c>
      <c r="AV281" s="14" t="s">
        <v>81</v>
      </c>
      <c r="AW281" s="14" t="s">
        <v>34</v>
      </c>
      <c r="AX281" s="14" t="s">
        <v>73</v>
      </c>
      <c r="AY281" s="205" t="s">
        <v>133</v>
      </c>
    </row>
    <row r="282" s="14" customFormat="1">
      <c r="B282" s="204"/>
      <c r="D282" s="184" t="s">
        <v>176</v>
      </c>
      <c r="E282" s="205" t="s">
        <v>3</v>
      </c>
      <c r="F282" s="206" t="s">
        <v>509</v>
      </c>
      <c r="H282" s="205" t="s">
        <v>3</v>
      </c>
      <c r="I282" s="207"/>
      <c r="L282" s="204"/>
      <c r="M282" s="208"/>
      <c r="N282" s="209"/>
      <c r="O282" s="209"/>
      <c r="P282" s="209"/>
      <c r="Q282" s="209"/>
      <c r="R282" s="209"/>
      <c r="S282" s="209"/>
      <c r="T282" s="210"/>
      <c r="AT282" s="205" t="s">
        <v>176</v>
      </c>
      <c r="AU282" s="205" t="s">
        <v>147</v>
      </c>
      <c r="AV282" s="14" t="s">
        <v>81</v>
      </c>
      <c r="AW282" s="14" t="s">
        <v>34</v>
      </c>
      <c r="AX282" s="14" t="s">
        <v>73</v>
      </c>
      <c r="AY282" s="205" t="s">
        <v>133</v>
      </c>
    </row>
    <row r="283" s="12" customFormat="1">
      <c r="B283" s="188"/>
      <c r="D283" s="184" t="s">
        <v>176</v>
      </c>
      <c r="E283" s="189" t="s">
        <v>3</v>
      </c>
      <c r="F283" s="190" t="s">
        <v>147</v>
      </c>
      <c r="H283" s="191">
        <v>3</v>
      </c>
      <c r="I283" s="192"/>
      <c r="L283" s="188"/>
      <c r="M283" s="193"/>
      <c r="N283" s="194"/>
      <c r="O283" s="194"/>
      <c r="P283" s="194"/>
      <c r="Q283" s="194"/>
      <c r="R283" s="194"/>
      <c r="S283" s="194"/>
      <c r="T283" s="195"/>
      <c r="AT283" s="189" t="s">
        <v>176</v>
      </c>
      <c r="AU283" s="189" t="s">
        <v>147</v>
      </c>
      <c r="AV283" s="12" t="s">
        <v>84</v>
      </c>
      <c r="AW283" s="12" t="s">
        <v>34</v>
      </c>
      <c r="AX283" s="12" t="s">
        <v>81</v>
      </c>
      <c r="AY283" s="189" t="s">
        <v>133</v>
      </c>
    </row>
    <row r="284" s="1" customFormat="1" ht="16.5" customHeight="1">
      <c r="B284" s="170"/>
      <c r="C284" s="219" t="s">
        <v>451</v>
      </c>
      <c r="D284" s="219" t="s">
        <v>383</v>
      </c>
      <c r="E284" s="220" t="s">
        <v>796</v>
      </c>
      <c r="F284" s="221" t="s">
        <v>797</v>
      </c>
      <c r="G284" s="222" t="s">
        <v>495</v>
      </c>
      <c r="H284" s="223">
        <v>2</v>
      </c>
      <c r="I284" s="224"/>
      <c r="J284" s="225">
        <f>ROUND(I284*H284,2)</f>
        <v>0</v>
      </c>
      <c r="K284" s="221" t="s">
        <v>3</v>
      </c>
      <c r="L284" s="226"/>
      <c r="M284" s="227" t="s">
        <v>3</v>
      </c>
      <c r="N284" s="228" t="s">
        <v>44</v>
      </c>
      <c r="O284" s="71"/>
      <c r="P284" s="180">
        <f>O284*H284</f>
        <v>0</v>
      </c>
      <c r="Q284" s="180">
        <v>0.17399999999999999</v>
      </c>
      <c r="R284" s="180">
        <f>Q284*H284</f>
        <v>0.34799999999999998</v>
      </c>
      <c r="S284" s="180">
        <v>0</v>
      </c>
      <c r="T284" s="181">
        <f>S284*H284</f>
        <v>0</v>
      </c>
      <c r="AR284" s="182" t="s">
        <v>178</v>
      </c>
      <c r="AT284" s="182" t="s">
        <v>383</v>
      </c>
      <c r="AU284" s="182" t="s">
        <v>147</v>
      </c>
      <c r="AY284" s="19" t="s">
        <v>133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9" t="s">
        <v>81</v>
      </c>
      <c r="BK284" s="183">
        <f>ROUND(I284*H284,2)</f>
        <v>0</v>
      </c>
      <c r="BL284" s="19" t="s">
        <v>139</v>
      </c>
      <c r="BM284" s="182" t="s">
        <v>798</v>
      </c>
    </row>
    <row r="285" s="1" customFormat="1">
      <c r="B285" s="38"/>
      <c r="D285" s="184" t="s">
        <v>141</v>
      </c>
      <c r="F285" s="185" t="s">
        <v>797</v>
      </c>
      <c r="I285" s="115"/>
      <c r="L285" s="38"/>
      <c r="M285" s="186"/>
      <c r="N285" s="71"/>
      <c r="O285" s="71"/>
      <c r="P285" s="71"/>
      <c r="Q285" s="71"/>
      <c r="R285" s="71"/>
      <c r="S285" s="71"/>
      <c r="T285" s="72"/>
      <c r="AT285" s="19" t="s">
        <v>141</v>
      </c>
      <c r="AU285" s="19" t="s">
        <v>147</v>
      </c>
    </row>
    <row r="286" s="1" customFormat="1">
      <c r="B286" s="38"/>
      <c r="D286" s="184" t="s">
        <v>477</v>
      </c>
      <c r="F286" s="187" t="s">
        <v>543</v>
      </c>
      <c r="I286" s="115"/>
      <c r="L286" s="38"/>
      <c r="M286" s="186"/>
      <c r="N286" s="71"/>
      <c r="O286" s="71"/>
      <c r="P286" s="71"/>
      <c r="Q286" s="71"/>
      <c r="R286" s="71"/>
      <c r="S286" s="71"/>
      <c r="T286" s="72"/>
      <c r="AT286" s="19" t="s">
        <v>477</v>
      </c>
      <c r="AU286" s="19" t="s">
        <v>147</v>
      </c>
    </row>
    <row r="287" s="1" customFormat="1" ht="16.5" customHeight="1">
      <c r="B287" s="170"/>
      <c r="C287" s="219" t="s">
        <v>457</v>
      </c>
      <c r="D287" s="219" t="s">
        <v>383</v>
      </c>
      <c r="E287" s="220" t="s">
        <v>913</v>
      </c>
      <c r="F287" s="221" t="s">
        <v>914</v>
      </c>
      <c r="G287" s="222" t="s">
        <v>495</v>
      </c>
      <c r="H287" s="223">
        <v>1</v>
      </c>
      <c r="I287" s="224"/>
      <c r="J287" s="225">
        <f>ROUND(I287*H287,2)</f>
        <v>0</v>
      </c>
      <c r="K287" s="221" t="s">
        <v>3</v>
      </c>
      <c r="L287" s="226"/>
      <c r="M287" s="227" t="s">
        <v>3</v>
      </c>
      <c r="N287" s="228" t="s">
        <v>44</v>
      </c>
      <c r="O287" s="71"/>
      <c r="P287" s="180">
        <f>O287*H287</f>
        <v>0</v>
      </c>
      <c r="Q287" s="180">
        <v>0.11500000000000001</v>
      </c>
      <c r="R287" s="180">
        <f>Q287*H287</f>
        <v>0.11500000000000001</v>
      </c>
      <c r="S287" s="180">
        <v>0</v>
      </c>
      <c r="T287" s="181">
        <f>S287*H287</f>
        <v>0</v>
      </c>
      <c r="AR287" s="182" t="s">
        <v>178</v>
      </c>
      <c r="AT287" s="182" t="s">
        <v>383</v>
      </c>
      <c r="AU287" s="182" t="s">
        <v>147</v>
      </c>
      <c r="AY287" s="19" t="s">
        <v>133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9" t="s">
        <v>81</v>
      </c>
      <c r="BK287" s="183">
        <f>ROUND(I287*H287,2)</f>
        <v>0</v>
      </c>
      <c r="BL287" s="19" t="s">
        <v>139</v>
      </c>
      <c r="BM287" s="182" t="s">
        <v>915</v>
      </c>
    </row>
    <row r="288" s="1" customFormat="1">
      <c r="B288" s="38"/>
      <c r="D288" s="184" t="s">
        <v>141</v>
      </c>
      <c r="F288" s="185" t="s">
        <v>914</v>
      </c>
      <c r="I288" s="115"/>
      <c r="L288" s="38"/>
      <c r="M288" s="186"/>
      <c r="N288" s="71"/>
      <c r="O288" s="71"/>
      <c r="P288" s="71"/>
      <c r="Q288" s="71"/>
      <c r="R288" s="71"/>
      <c r="S288" s="71"/>
      <c r="T288" s="72"/>
      <c r="AT288" s="19" t="s">
        <v>141</v>
      </c>
      <c r="AU288" s="19" t="s">
        <v>147</v>
      </c>
    </row>
    <row r="289" s="1" customFormat="1">
      <c r="B289" s="38"/>
      <c r="D289" s="184" t="s">
        <v>477</v>
      </c>
      <c r="F289" s="187" t="s">
        <v>543</v>
      </c>
      <c r="I289" s="115"/>
      <c r="L289" s="38"/>
      <c r="M289" s="186"/>
      <c r="N289" s="71"/>
      <c r="O289" s="71"/>
      <c r="P289" s="71"/>
      <c r="Q289" s="71"/>
      <c r="R289" s="71"/>
      <c r="S289" s="71"/>
      <c r="T289" s="72"/>
      <c r="AT289" s="19" t="s">
        <v>477</v>
      </c>
      <c r="AU289" s="19" t="s">
        <v>147</v>
      </c>
    </row>
    <row r="290" s="11" customFormat="1" ht="20.88" customHeight="1">
      <c r="B290" s="157"/>
      <c r="D290" s="158" t="s">
        <v>72</v>
      </c>
      <c r="E290" s="168" t="s">
        <v>515</v>
      </c>
      <c r="F290" s="168" t="s">
        <v>516</v>
      </c>
      <c r="I290" s="160"/>
      <c r="J290" s="169">
        <f>BK290</f>
        <v>0</v>
      </c>
      <c r="L290" s="157"/>
      <c r="M290" s="162"/>
      <c r="N290" s="163"/>
      <c r="O290" s="163"/>
      <c r="P290" s="164">
        <f>SUM(P291:P296)</f>
        <v>0</v>
      </c>
      <c r="Q290" s="163"/>
      <c r="R290" s="164">
        <f>SUM(R291:R296)</f>
        <v>0.0080000000000000002</v>
      </c>
      <c r="S290" s="163"/>
      <c r="T290" s="165">
        <f>SUM(T291:T296)</f>
        <v>0</v>
      </c>
      <c r="AR290" s="158" t="s">
        <v>81</v>
      </c>
      <c r="AT290" s="166" t="s">
        <v>72</v>
      </c>
      <c r="AU290" s="166" t="s">
        <v>84</v>
      </c>
      <c r="AY290" s="158" t="s">
        <v>133</v>
      </c>
      <c r="BK290" s="167">
        <f>SUM(BK291:BK296)</f>
        <v>0</v>
      </c>
    </row>
    <row r="291" s="1" customFormat="1" ht="24" customHeight="1">
      <c r="B291" s="170"/>
      <c r="C291" s="219" t="s">
        <v>463</v>
      </c>
      <c r="D291" s="219" t="s">
        <v>383</v>
      </c>
      <c r="E291" s="220" t="s">
        <v>916</v>
      </c>
      <c r="F291" s="221" t="s">
        <v>917</v>
      </c>
      <c r="G291" s="222" t="s">
        <v>410</v>
      </c>
      <c r="H291" s="223">
        <v>1</v>
      </c>
      <c r="I291" s="224"/>
      <c r="J291" s="225">
        <f>ROUND(I291*H291,2)</f>
        <v>0</v>
      </c>
      <c r="K291" s="221" t="s">
        <v>3</v>
      </c>
      <c r="L291" s="226"/>
      <c r="M291" s="227" t="s">
        <v>3</v>
      </c>
      <c r="N291" s="228" t="s">
        <v>44</v>
      </c>
      <c r="O291" s="71"/>
      <c r="P291" s="180">
        <f>O291*H291</f>
        <v>0</v>
      </c>
      <c r="Q291" s="180">
        <v>0.002</v>
      </c>
      <c r="R291" s="180">
        <f>Q291*H291</f>
        <v>0.002</v>
      </c>
      <c r="S291" s="180">
        <v>0</v>
      </c>
      <c r="T291" s="181">
        <f>S291*H291</f>
        <v>0</v>
      </c>
      <c r="AR291" s="182" t="s">
        <v>178</v>
      </c>
      <c r="AT291" s="182" t="s">
        <v>383</v>
      </c>
      <c r="AU291" s="182" t="s">
        <v>147</v>
      </c>
      <c r="AY291" s="19" t="s">
        <v>133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9" t="s">
        <v>81</v>
      </c>
      <c r="BK291" s="183">
        <f>ROUND(I291*H291,2)</f>
        <v>0</v>
      </c>
      <c r="BL291" s="19" t="s">
        <v>139</v>
      </c>
      <c r="BM291" s="182" t="s">
        <v>918</v>
      </c>
    </row>
    <row r="292" s="1" customFormat="1">
      <c r="B292" s="38"/>
      <c r="D292" s="184" t="s">
        <v>477</v>
      </c>
      <c r="F292" s="187" t="s">
        <v>543</v>
      </c>
      <c r="I292" s="115"/>
      <c r="L292" s="38"/>
      <c r="M292" s="186"/>
      <c r="N292" s="71"/>
      <c r="O292" s="71"/>
      <c r="P292" s="71"/>
      <c r="Q292" s="71"/>
      <c r="R292" s="71"/>
      <c r="S292" s="71"/>
      <c r="T292" s="72"/>
      <c r="AT292" s="19" t="s">
        <v>477</v>
      </c>
      <c r="AU292" s="19" t="s">
        <v>147</v>
      </c>
    </row>
    <row r="293" s="1" customFormat="1" ht="24" customHeight="1">
      <c r="B293" s="170"/>
      <c r="C293" s="219" t="s">
        <v>468</v>
      </c>
      <c r="D293" s="219" t="s">
        <v>383</v>
      </c>
      <c r="E293" s="220" t="s">
        <v>805</v>
      </c>
      <c r="F293" s="221" t="s">
        <v>806</v>
      </c>
      <c r="G293" s="222" t="s">
        <v>410</v>
      </c>
      <c r="H293" s="223">
        <v>1</v>
      </c>
      <c r="I293" s="224"/>
      <c r="J293" s="225">
        <f>ROUND(I293*H293,2)</f>
        <v>0</v>
      </c>
      <c r="K293" s="221" t="s">
        <v>3</v>
      </c>
      <c r="L293" s="226"/>
      <c r="M293" s="227" t="s">
        <v>3</v>
      </c>
      <c r="N293" s="228" t="s">
        <v>44</v>
      </c>
      <c r="O293" s="71"/>
      <c r="P293" s="180">
        <f>O293*H293</f>
        <v>0</v>
      </c>
      <c r="Q293" s="180">
        <v>0.002</v>
      </c>
      <c r="R293" s="180">
        <f>Q293*H293</f>
        <v>0.002</v>
      </c>
      <c r="S293" s="180">
        <v>0</v>
      </c>
      <c r="T293" s="181">
        <f>S293*H293</f>
        <v>0</v>
      </c>
      <c r="AR293" s="182" t="s">
        <v>178</v>
      </c>
      <c r="AT293" s="182" t="s">
        <v>383</v>
      </c>
      <c r="AU293" s="182" t="s">
        <v>147</v>
      </c>
      <c r="AY293" s="19" t="s">
        <v>133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9" t="s">
        <v>81</v>
      </c>
      <c r="BK293" s="183">
        <f>ROUND(I293*H293,2)</f>
        <v>0</v>
      </c>
      <c r="BL293" s="19" t="s">
        <v>139</v>
      </c>
      <c r="BM293" s="182" t="s">
        <v>807</v>
      </c>
    </row>
    <row r="294" s="1" customFormat="1">
      <c r="B294" s="38"/>
      <c r="D294" s="184" t="s">
        <v>477</v>
      </c>
      <c r="F294" s="187" t="s">
        <v>543</v>
      </c>
      <c r="I294" s="115"/>
      <c r="L294" s="38"/>
      <c r="M294" s="186"/>
      <c r="N294" s="71"/>
      <c r="O294" s="71"/>
      <c r="P294" s="71"/>
      <c r="Q294" s="71"/>
      <c r="R294" s="71"/>
      <c r="S294" s="71"/>
      <c r="T294" s="72"/>
      <c r="AT294" s="19" t="s">
        <v>477</v>
      </c>
      <c r="AU294" s="19" t="s">
        <v>147</v>
      </c>
    </row>
    <row r="295" s="1" customFormat="1" ht="16.5" customHeight="1">
      <c r="B295" s="170"/>
      <c r="C295" s="219" t="s">
        <v>473</v>
      </c>
      <c r="D295" s="219" t="s">
        <v>383</v>
      </c>
      <c r="E295" s="220" t="s">
        <v>919</v>
      </c>
      <c r="F295" s="221" t="s">
        <v>920</v>
      </c>
      <c r="G295" s="222" t="s">
        <v>410</v>
      </c>
      <c r="H295" s="223">
        <v>2</v>
      </c>
      <c r="I295" s="224"/>
      <c r="J295" s="225">
        <f>ROUND(I295*H295,2)</f>
        <v>0</v>
      </c>
      <c r="K295" s="221" t="s">
        <v>3</v>
      </c>
      <c r="L295" s="226"/>
      <c r="M295" s="227" t="s">
        <v>3</v>
      </c>
      <c r="N295" s="228" t="s">
        <v>44</v>
      </c>
      <c r="O295" s="71"/>
      <c r="P295" s="180">
        <f>O295*H295</f>
        <v>0</v>
      </c>
      <c r="Q295" s="180">
        <v>0.002</v>
      </c>
      <c r="R295" s="180">
        <f>Q295*H295</f>
        <v>0.0040000000000000001</v>
      </c>
      <c r="S295" s="180">
        <v>0</v>
      </c>
      <c r="T295" s="181">
        <f>S295*H295</f>
        <v>0</v>
      </c>
      <c r="AR295" s="182" t="s">
        <v>178</v>
      </c>
      <c r="AT295" s="182" t="s">
        <v>383</v>
      </c>
      <c r="AU295" s="182" t="s">
        <v>147</v>
      </c>
      <c r="AY295" s="19" t="s">
        <v>133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9" t="s">
        <v>81</v>
      </c>
      <c r="BK295" s="183">
        <f>ROUND(I295*H295,2)</f>
        <v>0</v>
      </c>
      <c r="BL295" s="19" t="s">
        <v>139</v>
      </c>
      <c r="BM295" s="182" t="s">
        <v>921</v>
      </c>
    </row>
    <row r="296" s="1" customFormat="1">
      <c r="B296" s="38"/>
      <c r="D296" s="184" t="s">
        <v>477</v>
      </c>
      <c r="F296" s="187" t="s">
        <v>543</v>
      </c>
      <c r="I296" s="115"/>
      <c r="L296" s="38"/>
      <c r="M296" s="186"/>
      <c r="N296" s="71"/>
      <c r="O296" s="71"/>
      <c r="P296" s="71"/>
      <c r="Q296" s="71"/>
      <c r="R296" s="71"/>
      <c r="S296" s="71"/>
      <c r="T296" s="72"/>
      <c r="AT296" s="19" t="s">
        <v>477</v>
      </c>
      <c r="AU296" s="19" t="s">
        <v>147</v>
      </c>
    </row>
    <row r="297" s="11" customFormat="1" ht="20.88" customHeight="1">
      <c r="B297" s="157"/>
      <c r="D297" s="158" t="s">
        <v>72</v>
      </c>
      <c r="E297" s="168" t="s">
        <v>537</v>
      </c>
      <c r="F297" s="168" t="s">
        <v>538</v>
      </c>
      <c r="I297" s="160"/>
      <c r="J297" s="169">
        <f>BK297</f>
        <v>0</v>
      </c>
      <c r="L297" s="157"/>
      <c r="M297" s="162"/>
      <c r="N297" s="163"/>
      <c r="O297" s="163"/>
      <c r="P297" s="164">
        <f>SUM(P298:P300)</f>
        <v>0</v>
      </c>
      <c r="Q297" s="163"/>
      <c r="R297" s="164">
        <f>SUM(R298:R300)</f>
        <v>0.23000000000000001</v>
      </c>
      <c r="S297" s="163"/>
      <c r="T297" s="165">
        <f>SUM(T298:T300)</f>
        <v>0</v>
      </c>
      <c r="AR297" s="158" t="s">
        <v>81</v>
      </c>
      <c r="AT297" s="166" t="s">
        <v>72</v>
      </c>
      <c r="AU297" s="166" t="s">
        <v>84</v>
      </c>
      <c r="AY297" s="158" t="s">
        <v>133</v>
      </c>
      <c r="BK297" s="167">
        <f>SUM(BK298:BK300)</f>
        <v>0</v>
      </c>
    </row>
    <row r="298" s="1" customFormat="1" ht="24" customHeight="1">
      <c r="B298" s="170"/>
      <c r="C298" s="219" t="s">
        <v>480</v>
      </c>
      <c r="D298" s="219" t="s">
        <v>383</v>
      </c>
      <c r="E298" s="220" t="s">
        <v>540</v>
      </c>
      <c r="F298" s="221" t="s">
        <v>541</v>
      </c>
      <c r="G298" s="222" t="s">
        <v>189</v>
      </c>
      <c r="H298" s="223">
        <v>46</v>
      </c>
      <c r="I298" s="224"/>
      <c r="J298" s="225">
        <f>ROUND(I298*H298,2)</f>
        <v>0</v>
      </c>
      <c r="K298" s="221" t="s">
        <v>3</v>
      </c>
      <c r="L298" s="226"/>
      <c r="M298" s="227" t="s">
        <v>3</v>
      </c>
      <c r="N298" s="228" t="s">
        <v>44</v>
      </c>
      <c r="O298" s="71"/>
      <c r="P298" s="180">
        <f>O298*H298</f>
        <v>0</v>
      </c>
      <c r="Q298" s="180">
        <v>0.0050000000000000001</v>
      </c>
      <c r="R298" s="180">
        <f>Q298*H298</f>
        <v>0.23000000000000001</v>
      </c>
      <c r="S298" s="180">
        <v>0</v>
      </c>
      <c r="T298" s="181">
        <f>S298*H298</f>
        <v>0</v>
      </c>
      <c r="AR298" s="182" t="s">
        <v>178</v>
      </c>
      <c r="AT298" s="182" t="s">
        <v>383</v>
      </c>
      <c r="AU298" s="182" t="s">
        <v>147</v>
      </c>
      <c r="AY298" s="19" t="s">
        <v>133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9" t="s">
        <v>81</v>
      </c>
      <c r="BK298" s="183">
        <f>ROUND(I298*H298,2)</f>
        <v>0</v>
      </c>
      <c r="BL298" s="19" t="s">
        <v>139</v>
      </c>
      <c r="BM298" s="182" t="s">
        <v>542</v>
      </c>
    </row>
    <row r="299" s="1" customFormat="1">
      <c r="B299" s="38"/>
      <c r="D299" s="184" t="s">
        <v>141</v>
      </c>
      <c r="F299" s="185" t="s">
        <v>541</v>
      </c>
      <c r="I299" s="115"/>
      <c r="L299" s="38"/>
      <c r="M299" s="186"/>
      <c r="N299" s="71"/>
      <c r="O299" s="71"/>
      <c r="P299" s="71"/>
      <c r="Q299" s="71"/>
      <c r="R299" s="71"/>
      <c r="S299" s="71"/>
      <c r="T299" s="72"/>
      <c r="AT299" s="19" t="s">
        <v>141</v>
      </c>
      <c r="AU299" s="19" t="s">
        <v>147</v>
      </c>
    </row>
    <row r="300" s="1" customFormat="1">
      <c r="B300" s="38"/>
      <c r="D300" s="184" t="s">
        <v>477</v>
      </c>
      <c r="F300" s="187" t="s">
        <v>543</v>
      </c>
      <c r="I300" s="115"/>
      <c r="L300" s="38"/>
      <c r="M300" s="186"/>
      <c r="N300" s="71"/>
      <c r="O300" s="71"/>
      <c r="P300" s="71"/>
      <c r="Q300" s="71"/>
      <c r="R300" s="71"/>
      <c r="S300" s="71"/>
      <c r="T300" s="72"/>
      <c r="AT300" s="19" t="s">
        <v>477</v>
      </c>
      <c r="AU300" s="19" t="s">
        <v>147</v>
      </c>
    </row>
    <row r="301" s="11" customFormat="1" ht="22.8" customHeight="1">
      <c r="B301" s="157"/>
      <c r="D301" s="158" t="s">
        <v>72</v>
      </c>
      <c r="E301" s="168" t="s">
        <v>186</v>
      </c>
      <c r="F301" s="168" t="s">
        <v>811</v>
      </c>
      <c r="I301" s="160"/>
      <c r="J301" s="169">
        <f>BK301</f>
        <v>0</v>
      </c>
      <c r="L301" s="157"/>
      <c r="M301" s="162"/>
      <c r="N301" s="163"/>
      <c r="O301" s="163"/>
      <c r="P301" s="164">
        <f>SUM(P302:P316)</f>
        <v>0</v>
      </c>
      <c r="Q301" s="163"/>
      <c r="R301" s="164">
        <f>SUM(R302:R316)</f>
        <v>3.9250000000000003</v>
      </c>
      <c r="S301" s="163"/>
      <c r="T301" s="165">
        <f>SUM(T302:T316)</f>
        <v>2.5830000000000002</v>
      </c>
      <c r="AR301" s="158" t="s">
        <v>81</v>
      </c>
      <c r="AT301" s="166" t="s">
        <v>72</v>
      </c>
      <c r="AU301" s="166" t="s">
        <v>81</v>
      </c>
      <c r="AY301" s="158" t="s">
        <v>133</v>
      </c>
      <c r="BK301" s="167">
        <f>SUM(BK302:BK316)</f>
        <v>0</v>
      </c>
    </row>
    <row r="302" s="1" customFormat="1" ht="16.5" customHeight="1">
      <c r="B302" s="170"/>
      <c r="C302" s="171" t="s">
        <v>484</v>
      </c>
      <c r="D302" s="171" t="s">
        <v>136</v>
      </c>
      <c r="E302" s="172" t="s">
        <v>812</v>
      </c>
      <c r="F302" s="173" t="s">
        <v>813</v>
      </c>
      <c r="G302" s="174" t="s">
        <v>211</v>
      </c>
      <c r="H302" s="175">
        <v>1.5700000000000001</v>
      </c>
      <c r="I302" s="176"/>
      <c r="J302" s="177">
        <f>ROUND(I302*H302,2)</f>
        <v>0</v>
      </c>
      <c r="K302" s="173" t="s">
        <v>3</v>
      </c>
      <c r="L302" s="38"/>
      <c r="M302" s="178" t="s">
        <v>3</v>
      </c>
      <c r="N302" s="179" t="s">
        <v>44</v>
      </c>
      <c r="O302" s="71"/>
      <c r="P302" s="180">
        <f>O302*H302</f>
        <v>0</v>
      </c>
      <c r="Q302" s="180">
        <v>2.5</v>
      </c>
      <c r="R302" s="180">
        <f>Q302*H302</f>
        <v>3.9250000000000003</v>
      </c>
      <c r="S302" s="180">
        <v>0</v>
      </c>
      <c r="T302" s="181">
        <f>S302*H302</f>
        <v>0</v>
      </c>
      <c r="AR302" s="182" t="s">
        <v>139</v>
      </c>
      <c r="AT302" s="182" t="s">
        <v>136</v>
      </c>
      <c r="AU302" s="182" t="s">
        <v>84</v>
      </c>
      <c r="AY302" s="19" t="s">
        <v>133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9" t="s">
        <v>81</v>
      </c>
      <c r="BK302" s="183">
        <f>ROUND(I302*H302,2)</f>
        <v>0</v>
      </c>
      <c r="BL302" s="19" t="s">
        <v>139</v>
      </c>
      <c r="BM302" s="182" t="s">
        <v>922</v>
      </c>
    </row>
    <row r="303" s="1" customFormat="1">
      <c r="B303" s="38"/>
      <c r="D303" s="184" t="s">
        <v>141</v>
      </c>
      <c r="F303" s="185" t="s">
        <v>813</v>
      </c>
      <c r="I303" s="115"/>
      <c r="L303" s="38"/>
      <c r="M303" s="186"/>
      <c r="N303" s="71"/>
      <c r="O303" s="71"/>
      <c r="P303" s="71"/>
      <c r="Q303" s="71"/>
      <c r="R303" s="71"/>
      <c r="S303" s="71"/>
      <c r="T303" s="72"/>
      <c r="AT303" s="19" t="s">
        <v>141</v>
      </c>
      <c r="AU303" s="19" t="s">
        <v>84</v>
      </c>
    </row>
    <row r="304" s="12" customFormat="1">
      <c r="B304" s="188"/>
      <c r="D304" s="184" t="s">
        <v>176</v>
      </c>
      <c r="E304" s="189" t="s">
        <v>3</v>
      </c>
      <c r="F304" s="190" t="s">
        <v>923</v>
      </c>
      <c r="H304" s="191">
        <v>1.5700000000000001</v>
      </c>
      <c r="I304" s="192"/>
      <c r="L304" s="188"/>
      <c r="M304" s="193"/>
      <c r="N304" s="194"/>
      <c r="O304" s="194"/>
      <c r="P304" s="194"/>
      <c r="Q304" s="194"/>
      <c r="R304" s="194"/>
      <c r="S304" s="194"/>
      <c r="T304" s="195"/>
      <c r="AT304" s="189" t="s">
        <v>176</v>
      </c>
      <c r="AU304" s="189" t="s">
        <v>84</v>
      </c>
      <c r="AV304" s="12" t="s">
        <v>84</v>
      </c>
      <c r="AW304" s="12" t="s">
        <v>34</v>
      </c>
      <c r="AX304" s="12" t="s">
        <v>81</v>
      </c>
      <c r="AY304" s="189" t="s">
        <v>133</v>
      </c>
    </row>
    <row r="305" s="1" customFormat="1" ht="16.5" customHeight="1">
      <c r="B305" s="170"/>
      <c r="C305" s="171" t="s">
        <v>492</v>
      </c>
      <c r="D305" s="171" t="s">
        <v>136</v>
      </c>
      <c r="E305" s="172" t="s">
        <v>829</v>
      </c>
      <c r="F305" s="173" t="s">
        <v>830</v>
      </c>
      <c r="G305" s="174" t="s">
        <v>189</v>
      </c>
      <c r="H305" s="175">
        <v>41</v>
      </c>
      <c r="I305" s="176"/>
      <c r="J305" s="177">
        <f>ROUND(I305*H305,2)</f>
        <v>0</v>
      </c>
      <c r="K305" s="173" t="s">
        <v>171</v>
      </c>
      <c r="L305" s="38"/>
      <c r="M305" s="178" t="s">
        <v>3</v>
      </c>
      <c r="N305" s="179" t="s">
        <v>44</v>
      </c>
      <c r="O305" s="71"/>
      <c r="P305" s="180">
        <f>O305*H305</f>
        <v>0</v>
      </c>
      <c r="Q305" s="180">
        <v>0</v>
      </c>
      <c r="R305" s="180">
        <f>Q305*H305</f>
        <v>0</v>
      </c>
      <c r="S305" s="180">
        <v>0.063</v>
      </c>
      <c r="T305" s="181">
        <f>S305*H305</f>
        <v>2.5830000000000002</v>
      </c>
      <c r="AR305" s="182" t="s">
        <v>139</v>
      </c>
      <c r="AT305" s="182" t="s">
        <v>136</v>
      </c>
      <c r="AU305" s="182" t="s">
        <v>84</v>
      </c>
      <c r="AY305" s="19" t="s">
        <v>133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9" t="s">
        <v>81</v>
      </c>
      <c r="BK305" s="183">
        <f>ROUND(I305*H305,2)</f>
        <v>0</v>
      </c>
      <c r="BL305" s="19" t="s">
        <v>139</v>
      </c>
      <c r="BM305" s="182" t="s">
        <v>924</v>
      </c>
    </row>
    <row r="306" s="1" customFormat="1">
      <c r="B306" s="38"/>
      <c r="D306" s="184" t="s">
        <v>141</v>
      </c>
      <c r="F306" s="185" t="s">
        <v>832</v>
      </c>
      <c r="I306" s="115"/>
      <c r="L306" s="38"/>
      <c r="M306" s="186"/>
      <c r="N306" s="71"/>
      <c r="O306" s="71"/>
      <c r="P306" s="71"/>
      <c r="Q306" s="71"/>
      <c r="R306" s="71"/>
      <c r="S306" s="71"/>
      <c r="T306" s="72"/>
      <c r="AT306" s="19" t="s">
        <v>141</v>
      </c>
      <c r="AU306" s="19" t="s">
        <v>84</v>
      </c>
    </row>
    <row r="307" s="12" customFormat="1">
      <c r="B307" s="188"/>
      <c r="D307" s="184" t="s">
        <v>176</v>
      </c>
      <c r="E307" s="189" t="s">
        <v>3</v>
      </c>
      <c r="F307" s="190" t="s">
        <v>925</v>
      </c>
      <c r="H307" s="191">
        <v>41</v>
      </c>
      <c r="I307" s="192"/>
      <c r="L307" s="188"/>
      <c r="M307" s="193"/>
      <c r="N307" s="194"/>
      <c r="O307" s="194"/>
      <c r="P307" s="194"/>
      <c r="Q307" s="194"/>
      <c r="R307" s="194"/>
      <c r="S307" s="194"/>
      <c r="T307" s="195"/>
      <c r="AT307" s="189" t="s">
        <v>176</v>
      </c>
      <c r="AU307" s="189" t="s">
        <v>84</v>
      </c>
      <c r="AV307" s="12" t="s">
        <v>84</v>
      </c>
      <c r="AW307" s="12" t="s">
        <v>34</v>
      </c>
      <c r="AX307" s="12" t="s">
        <v>81</v>
      </c>
      <c r="AY307" s="189" t="s">
        <v>133</v>
      </c>
    </row>
    <row r="308" s="1" customFormat="1" ht="16.5" customHeight="1">
      <c r="B308" s="170"/>
      <c r="C308" s="171" t="s">
        <v>510</v>
      </c>
      <c r="D308" s="171" t="s">
        <v>136</v>
      </c>
      <c r="E308" s="172" t="s">
        <v>838</v>
      </c>
      <c r="F308" s="173" t="s">
        <v>839</v>
      </c>
      <c r="G308" s="174" t="s">
        <v>364</v>
      </c>
      <c r="H308" s="175">
        <v>2.5830000000000002</v>
      </c>
      <c r="I308" s="176"/>
      <c r="J308" s="177">
        <f>ROUND(I308*H308,2)</f>
        <v>0</v>
      </c>
      <c r="K308" s="173" t="s">
        <v>3</v>
      </c>
      <c r="L308" s="38"/>
      <c r="M308" s="178" t="s">
        <v>3</v>
      </c>
      <c r="N308" s="179" t="s">
        <v>44</v>
      </c>
      <c r="O308" s="71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AR308" s="182" t="s">
        <v>139</v>
      </c>
      <c r="AT308" s="182" t="s">
        <v>136</v>
      </c>
      <c r="AU308" s="182" t="s">
        <v>84</v>
      </c>
      <c r="AY308" s="19" t="s">
        <v>133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9" t="s">
        <v>81</v>
      </c>
      <c r="BK308" s="183">
        <f>ROUND(I308*H308,2)</f>
        <v>0</v>
      </c>
      <c r="BL308" s="19" t="s">
        <v>139</v>
      </c>
      <c r="BM308" s="182" t="s">
        <v>926</v>
      </c>
    </row>
    <row r="309" s="1" customFormat="1">
      <c r="B309" s="38"/>
      <c r="D309" s="184" t="s">
        <v>141</v>
      </c>
      <c r="F309" s="185" t="s">
        <v>841</v>
      </c>
      <c r="I309" s="115"/>
      <c r="L309" s="38"/>
      <c r="M309" s="186"/>
      <c r="N309" s="71"/>
      <c r="O309" s="71"/>
      <c r="P309" s="71"/>
      <c r="Q309" s="71"/>
      <c r="R309" s="71"/>
      <c r="S309" s="71"/>
      <c r="T309" s="72"/>
      <c r="AT309" s="19" t="s">
        <v>141</v>
      </c>
      <c r="AU309" s="19" t="s">
        <v>84</v>
      </c>
    </row>
    <row r="310" s="1" customFormat="1">
      <c r="B310" s="38"/>
      <c r="D310" s="184" t="s">
        <v>174</v>
      </c>
      <c r="F310" s="187" t="s">
        <v>842</v>
      </c>
      <c r="I310" s="115"/>
      <c r="L310" s="38"/>
      <c r="M310" s="186"/>
      <c r="N310" s="71"/>
      <c r="O310" s="71"/>
      <c r="P310" s="71"/>
      <c r="Q310" s="71"/>
      <c r="R310" s="71"/>
      <c r="S310" s="71"/>
      <c r="T310" s="72"/>
      <c r="AT310" s="19" t="s">
        <v>174</v>
      </c>
      <c r="AU310" s="19" t="s">
        <v>84</v>
      </c>
    </row>
    <row r="311" s="1" customFormat="1" ht="16.5" customHeight="1">
      <c r="B311" s="170"/>
      <c r="C311" s="171" t="s">
        <v>517</v>
      </c>
      <c r="D311" s="171" t="s">
        <v>136</v>
      </c>
      <c r="E311" s="172" t="s">
        <v>833</v>
      </c>
      <c r="F311" s="173" t="s">
        <v>834</v>
      </c>
      <c r="G311" s="174" t="s">
        <v>364</v>
      </c>
      <c r="H311" s="175">
        <v>2.5830000000000002</v>
      </c>
      <c r="I311" s="176"/>
      <c r="J311" s="177">
        <f>ROUND(I311*H311,2)</f>
        <v>0</v>
      </c>
      <c r="K311" s="173" t="s">
        <v>171</v>
      </c>
      <c r="L311" s="38"/>
      <c r="M311" s="178" t="s">
        <v>3</v>
      </c>
      <c r="N311" s="179" t="s">
        <v>44</v>
      </c>
      <c r="O311" s="71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AR311" s="182" t="s">
        <v>139</v>
      </c>
      <c r="AT311" s="182" t="s">
        <v>136</v>
      </c>
      <c r="AU311" s="182" t="s">
        <v>84</v>
      </c>
      <c r="AY311" s="19" t="s">
        <v>133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9" t="s">
        <v>81</v>
      </c>
      <c r="BK311" s="183">
        <f>ROUND(I311*H311,2)</f>
        <v>0</v>
      </c>
      <c r="BL311" s="19" t="s">
        <v>139</v>
      </c>
      <c r="BM311" s="182" t="s">
        <v>927</v>
      </c>
    </row>
    <row r="312" s="1" customFormat="1">
      <c r="B312" s="38"/>
      <c r="D312" s="184" t="s">
        <v>141</v>
      </c>
      <c r="F312" s="185" t="s">
        <v>836</v>
      </c>
      <c r="I312" s="115"/>
      <c r="L312" s="38"/>
      <c r="M312" s="186"/>
      <c r="N312" s="71"/>
      <c r="O312" s="71"/>
      <c r="P312" s="71"/>
      <c r="Q312" s="71"/>
      <c r="R312" s="71"/>
      <c r="S312" s="71"/>
      <c r="T312" s="72"/>
      <c r="AT312" s="19" t="s">
        <v>141</v>
      </c>
      <c r="AU312" s="19" t="s">
        <v>84</v>
      </c>
    </row>
    <row r="313" s="1" customFormat="1">
      <c r="B313" s="38"/>
      <c r="D313" s="184" t="s">
        <v>174</v>
      </c>
      <c r="F313" s="187" t="s">
        <v>837</v>
      </c>
      <c r="I313" s="115"/>
      <c r="L313" s="38"/>
      <c r="M313" s="186"/>
      <c r="N313" s="71"/>
      <c r="O313" s="71"/>
      <c r="P313" s="71"/>
      <c r="Q313" s="71"/>
      <c r="R313" s="71"/>
      <c r="S313" s="71"/>
      <c r="T313" s="72"/>
      <c r="AT313" s="19" t="s">
        <v>174</v>
      </c>
      <c r="AU313" s="19" t="s">
        <v>84</v>
      </c>
    </row>
    <row r="314" s="1" customFormat="1" ht="16.5" customHeight="1">
      <c r="B314" s="170"/>
      <c r="C314" s="171" t="s">
        <v>521</v>
      </c>
      <c r="D314" s="171" t="s">
        <v>136</v>
      </c>
      <c r="E314" s="172" t="s">
        <v>843</v>
      </c>
      <c r="F314" s="173" t="s">
        <v>844</v>
      </c>
      <c r="G314" s="174" t="s">
        <v>364</v>
      </c>
      <c r="H314" s="175">
        <v>2.5830000000000002</v>
      </c>
      <c r="I314" s="176"/>
      <c r="J314" s="177">
        <f>ROUND(I314*H314,2)</f>
        <v>0</v>
      </c>
      <c r="K314" s="173" t="s">
        <v>171</v>
      </c>
      <c r="L314" s="38"/>
      <c r="M314" s="178" t="s">
        <v>3</v>
      </c>
      <c r="N314" s="179" t="s">
        <v>44</v>
      </c>
      <c r="O314" s="71"/>
      <c r="P314" s="180">
        <f>O314*H314</f>
        <v>0</v>
      </c>
      <c r="Q314" s="180">
        <v>0</v>
      </c>
      <c r="R314" s="180">
        <f>Q314*H314</f>
        <v>0</v>
      </c>
      <c r="S314" s="180">
        <v>0</v>
      </c>
      <c r="T314" s="181">
        <f>S314*H314</f>
        <v>0</v>
      </c>
      <c r="AR314" s="182" t="s">
        <v>139</v>
      </c>
      <c r="AT314" s="182" t="s">
        <v>136</v>
      </c>
      <c r="AU314" s="182" t="s">
        <v>84</v>
      </c>
      <c r="AY314" s="19" t="s">
        <v>133</v>
      </c>
      <c r="BE314" s="183">
        <f>IF(N314="základní",J314,0)</f>
        <v>0</v>
      </c>
      <c r="BF314" s="183">
        <f>IF(N314="snížená",J314,0)</f>
        <v>0</v>
      </c>
      <c r="BG314" s="183">
        <f>IF(N314="zákl. přenesená",J314,0)</f>
        <v>0</v>
      </c>
      <c r="BH314" s="183">
        <f>IF(N314="sníž. přenesená",J314,0)</f>
        <v>0</v>
      </c>
      <c r="BI314" s="183">
        <f>IF(N314="nulová",J314,0)</f>
        <v>0</v>
      </c>
      <c r="BJ314" s="19" t="s">
        <v>81</v>
      </c>
      <c r="BK314" s="183">
        <f>ROUND(I314*H314,2)</f>
        <v>0</v>
      </c>
      <c r="BL314" s="19" t="s">
        <v>139</v>
      </c>
      <c r="BM314" s="182" t="s">
        <v>928</v>
      </c>
    </row>
    <row r="315" s="1" customFormat="1">
      <c r="B315" s="38"/>
      <c r="D315" s="184" t="s">
        <v>141</v>
      </c>
      <c r="F315" s="185" t="s">
        <v>846</v>
      </c>
      <c r="I315" s="115"/>
      <c r="L315" s="38"/>
      <c r="M315" s="186"/>
      <c r="N315" s="71"/>
      <c r="O315" s="71"/>
      <c r="P315" s="71"/>
      <c r="Q315" s="71"/>
      <c r="R315" s="71"/>
      <c r="S315" s="71"/>
      <c r="T315" s="72"/>
      <c r="AT315" s="19" t="s">
        <v>141</v>
      </c>
      <c r="AU315" s="19" t="s">
        <v>84</v>
      </c>
    </row>
    <row r="316" s="1" customFormat="1">
      <c r="B316" s="38"/>
      <c r="D316" s="184" t="s">
        <v>174</v>
      </c>
      <c r="F316" s="187" t="s">
        <v>847</v>
      </c>
      <c r="I316" s="115"/>
      <c r="L316" s="38"/>
      <c r="M316" s="186"/>
      <c r="N316" s="71"/>
      <c r="O316" s="71"/>
      <c r="P316" s="71"/>
      <c r="Q316" s="71"/>
      <c r="R316" s="71"/>
      <c r="S316" s="71"/>
      <c r="T316" s="72"/>
      <c r="AT316" s="19" t="s">
        <v>174</v>
      </c>
      <c r="AU316" s="19" t="s">
        <v>84</v>
      </c>
    </row>
    <row r="317" s="11" customFormat="1" ht="22.8" customHeight="1">
      <c r="B317" s="157"/>
      <c r="D317" s="158" t="s">
        <v>72</v>
      </c>
      <c r="E317" s="168" t="s">
        <v>548</v>
      </c>
      <c r="F317" s="168" t="s">
        <v>549</v>
      </c>
      <c r="I317" s="160"/>
      <c r="J317" s="169">
        <f>BK317</f>
        <v>0</v>
      </c>
      <c r="L317" s="157"/>
      <c r="M317" s="162"/>
      <c r="N317" s="163"/>
      <c r="O317" s="163"/>
      <c r="P317" s="164">
        <f>SUM(P318:P320)</f>
        <v>0</v>
      </c>
      <c r="Q317" s="163"/>
      <c r="R317" s="164">
        <f>SUM(R318:R320)</f>
        <v>0</v>
      </c>
      <c r="S317" s="163"/>
      <c r="T317" s="165">
        <f>SUM(T318:T320)</f>
        <v>0</v>
      </c>
      <c r="AR317" s="158" t="s">
        <v>81</v>
      </c>
      <c r="AT317" s="166" t="s">
        <v>72</v>
      </c>
      <c r="AU317" s="166" t="s">
        <v>81</v>
      </c>
      <c r="AY317" s="158" t="s">
        <v>133</v>
      </c>
      <c r="BK317" s="167">
        <f>SUM(BK318:BK320)</f>
        <v>0</v>
      </c>
    </row>
    <row r="318" s="1" customFormat="1" ht="16.5" customHeight="1">
      <c r="B318" s="170"/>
      <c r="C318" s="171" t="s">
        <v>525</v>
      </c>
      <c r="D318" s="171" t="s">
        <v>136</v>
      </c>
      <c r="E318" s="172" t="s">
        <v>848</v>
      </c>
      <c r="F318" s="173" t="s">
        <v>849</v>
      </c>
      <c r="G318" s="174" t="s">
        <v>364</v>
      </c>
      <c r="H318" s="175">
        <v>9.0510000000000002</v>
      </c>
      <c r="I318" s="176"/>
      <c r="J318" s="177">
        <f>ROUND(I318*H318,2)</f>
        <v>0</v>
      </c>
      <c r="K318" s="173" t="s">
        <v>171</v>
      </c>
      <c r="L318" s="38"/>
      <c r="M318" s="178" t="s">
        <v>3</v>
      </c>
      <c r="N318" s="179" t="s">
        <v>44</v>
      </c>
      <c r="O318" s="71"/>
      <c r="P318" s="180">
        <f>O318*H318</f>
        <v>0</v>
      </c>
      <c r="Q318" s="180">
        <v>0</v>
      </c>
      <c r="R318" s="180">
        <f>Q318*H318</f>
        <v>0</v>
      </c>
      <c r="S318" s="180">
        <v>0</v>
      </c>
      <c r="T318" s="181">
        <f>S318*H318</f>
        <v>0</v>
      </c>
      <c r="AR318" s="182" t="s">
        <v>139</v>
      </c>
      <c r="AT318" s="182" t="s">
        <v>136</v>
      </c>
      <c r="AU318" s="182" t="s">
        <v>84</v>
      </c>
      <c r="AY318" s="19" t="s">
        <v>133</v>
      </c>
      <c r="BE318" s="183">
        <f>IF(N318="základní",J318,0)</f>
        <v>0</v>
      </c>
      <c r="BF318" s="183">
        <f>IF(N318="snížená",J318,0)</f>
        <v>0</v>
      </c>
      <c r="BG318" s="183">
        <f>IF(N318="zákl. přenesená",J318,0)</f>
        <v>0</v>
      </c>
      <c r="BH318" s="183">
        <f>IF(N318="sníž. přenesená",J318,0)</f>
        <v>0</v>
      </c>
      <c r="BI318" s="183">
        <f>IF(N318="nulová",J318,0)</f>
        <v>0</v>
      </c>
      <c r="BJ318" s="19" t="s">
        <v>81</v>
      </c>
      <c r="BK318" s="183">
        <f>ROUND(I318*H318,2)</f>
        <v>0</v>
      </c>
      <c r="BL318" s="19" t="s">
        <v>139</v>
      </c>
      <c r="BM318" s="182" t="s">
        <v>553</v>
      </c>
    </row>
    <row r="319" s="1" customFormat="1">
      <c r="B319" s="38"/>
      <c r="D319" s="184" t="s">
        <v>141</v>
      </c>
      <c r="F319" s="185" t="s">
        <v>850</v>
      </c>
      <c r="I319" s="115"/>
      <c r="L319" s="38"/>
      <c r="M319" s="186"/>
      <c r="N319" s="71"/>
      <c r="O319" s="71"/>
      <c r="P319" s="71"/>
      <c r="Q319" s="71"/>
      <c r="R319" s="71"/>
      <c r="S319" s="71"/>
      <c r="T319" s="72"/>
      <c r="AT319" s="19" t="s">
        <v>141</v>
      </c>
      <c r="AU319" s="19" t="s">
        <v>84</v>
      </c>
    </row>
    <row r="320" s="1" customFormat="1">
      <c r="B320" s="38"/>
      <c r="D320" s="184" t="s">
        <v>174</v>
      </c>
      <c r="F320" s="187" t="s">
        <v>555</v>
      </c>
      <c r="I320" s="115"/>
      <c r="L320" s="38"/>
      <c r="M320" s="186"/>
      <c r="N320" s="71"/>
      <c r="O320" s="71"/>
      <c r="P320" s="71"/>
      <c r="Q320" s="71"/>
      <c r="R320" s="71"/>
      <c r="S320" s="71"/>
      <c r="T320" s="72"/>
      <c r="AT320" s="19" t="s">
        <v>174</v>
      </c>
      <c r="AU320" s="19" t="s">
        <v>84</v>
      </c>
    </row>
    <row r="321" s="11" customFormat="1" ht="22.8" customHeight="1">
      <c r="B321" s="157"/>
      <c r="D321" s="158" t="s">
        <v>72</v>
      </c>
      <c r="E321" s="168" t="s">
        <v>556</v>
      </c>
      <c r="F321" s="168" t="s">
        <v>556</v>
      </c>
      <c r="I321" s="160"/>
      <c r="J321" s="169">
        <f>BK321</f>
        <v>0</v>
      </c>
      <c r="L321" s="157"/>
      <c r="M321" s="162"/>
      <c r="N321" s="163"/>
      <c r="O321" s="163"/>
      <c r="P321" s="164">
        <f>SUM(P322:P325)</f>
        <v>0</v>
      </c>
      <c r="Q321" s="163"/>
      <c r="R321" s="164">
        <f>SUM(R322:R325)</f>
        <v>0</v>
      </c>
      <c r="S321" s="163"/>
      <c r="T321" s="165">
        <f>SUM(T322:T325)</f>
        <v>0</v>
      </c>
      <c r="AR321" s="158" t="s">
        <v>81</v>
      </c>
      <c r="AT321" s="166" t="s">
        <v>72</v>
      </c>
      <c r="AU321" s="166" t="s">
        <v>81</v>
      </c>
      <c r="AY321" s="158" t="s">
        <v>133</v>
      </c>
      <c r="BK321" s="167">
        <f>SUM(BK322:BK325)</f>
        <v>0</v>
      </c>
    </row>
    <row r="322" s="1" customFormat="1" ht="16.5" customHeight="1">
      <c r="B322" s="170"/>
      <c r="C322" s="171" t="s">
        <v>529</v>
      </c>
      <c r="D322" s="171" t="s">
        <v>136</v>
      </c>
      <c r="E322" s="172" t="s">
        <v>929</v>
      </c>
      <c r="F322" s="173" t="s">
        <v>559</v>
      </c>
      <c r="G322" s="174" t="s">
        <v>560</v>
      </c>
      <c r="H322" s="175">
        <v>1</v>
      </c>
      <c r="I322" s="176"/>
      <c r="J322" s="177">
        <f>ROUND(I322*H322,2)</f>
        <v>0</v>
      </c>
      <c r="K322" s="173" t="s">
        <v>3</v>
      </c>
      <c r="L322" s="38"/>
      <c r="M322" s="178" t="s">
        <v>3</v>
      </c>
      <c r="N322" s="179" t="s">
        <v>44</v>
      </c>
      <c r="O322" s="71"/>
      <c r="P322" s="180">
        <f>O322*H322</f>
        <v>0</v>
      </c>
      <c r="Q322" s="180">
        <v>0</v>
      </c>
      <c r="R322" s="180">
        <f>Q322*H322</f>
        <v>0</v>
      </c>
      <c r="S322" s="180">
        <v>0</v>
      </c>
      <c r="T322" s="181">
        <f>S322*H322</f>
        <v>0</v>
      </c>
      <c r="AR322" s="182" t="s">
        <v>139</v>
      </c>
      <c r="AT322" s="182" t="s">
        <v>136</v>
      </c>
      <c r="AU322" s="182" t="s">
        <v>84</v>
      </c>
      <c r="AY322" s="19" t="s">
        <v>133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9" t="s">
        <v>81</v>
      </c>
      <c r="BK322" s="183">
        <f>ROUND(I322*H322,2)</f>
        <v>0</v>
      </c>
      <c r="BL322" s="19" t="s">
        <v>139</v>
      </c>
      <c r="BM322" s="182" t="s">
        <v>561</v>
      </c>
    </row>
    <row r="323" s="1" customFormat="1" ht="24" customHeight="1">
      <c r="B323" s="170"/>
      <c r="C323" s="171" t="s">
        <v>533</v>
      </c>
      <c r="D323" s="171" t="s">
        <v>136</v>
      </c>
      <c r="E323" s="172" t="s">
        <v>563</v>
      </c>
      <c r="F323" s="173" t="s">
        <v>564</v>
      </c>
      <c r="G323" s="174" t="s">
        <v>189</v>
      </c>
      <c r="H323" s="175">
        <v>2.2000000000000002</v>
      </c>
      <c r="I323" s="176"/>
      <c r="J323" s="177">
        <f>ROUND(I323*H323,2)</f>
        <v>0</v>
      </c>
      <c r="K323" s="173" t="s">
        <v>3</v>
      </c>
      <c r="L323" s="38"/>
      <c r="M323" s="178" t="s">
        <v>3</v>
      </c>
      <c r="N323" s="179" t="s">
        <v>44</v>
      </c>
      <c r="O323" s="71"/>
      <c r="P323" s="180">
        <f>O323*H323</f>
        <v>0</v>
      </c>
      <c r="Q323" s="180">
        <v>0</v>
      </c>
      <c r="R323" s="180">
        <f>Q323*H323</f>
        <v>0</v>
      </c>
      <c r="S323" s="180">
        <v>0</v>
      </c>
      <c r="T323" s="181">
        <f>S323*H323</f>
        <v>0</v>
      </c>
      <c r="AR323" s="182" t="s">
        <v>139</v>
      </c>
      <c r="AT323" s="182" t="s">
        <v>136</v>
      </c>
      <c r="AU323" s="182" t="s">
        <v>84</v>
      </c>
      <c r="AY323" s="19" t="s">
        <v>133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9" t="s">
        <v>81</v>
      </c>
      <c r="BK323" s="183">
        <f>ROUND(I323*H323,2)</f>
        <v>0</v>
      </c>
      <c r="BL323" s="19" t="s">
        <v>139</v>
      </c>
      <c r="BM323" s="182" t="s">
        <v>565</v>
      </c>
    </row>
    <row r="324" s="14" customFormat="1">
      <c r="B324" s="204"/>
      <c r="D324" s="184" t="s">
        <v>176</v>
      </c>
      <c r="E324" s="205" t="s">
        <v>3</v>
      </c>
      <c r="F324" s="206" t="s">
        <v>566</v>
      </c>
      <c r="H324" s="205" t="s">
        <v>3</v>
      </c>
      <c r="I324" s="207"/>
      <c r="L324" s="204"/>
      <c r="M324" s="208"/>
      <c r="N324" s="209"/>
      <c r="O324" s="209"/>
      <c r="P324" s="209"/>
      <c r="Q324" s="209"/>
      <c r="R324" s="209"/>
      <c r="S324" s="209"/>
      <c r="T324" s="210"/>
      <c r="AT324" s="205" t="s">
        <v>176</v>
      </c>
      <c r="AU324" s="205" t="s">
        <v>84</v>
      </c>
      <c r="AV324" s="14" t="s">
        <v>81</v>
      </c>
      <c r="AW324" s="14" t="s">
        <v>34</v>
      </c>
      <c r="AX324" s="14" t="s">
        <v>73</v>
      </c>
      <c r="AY324" s="205" t="s">
        <v>133</v>
      </c>
    </row>
    <row r="325" s="12" customFormat="1">
      <c r="B325" s="188"/>
      <c r="D325" s="184" t="s">
        <v>176</v>
      </c>
      <c r="E325" s="189" t="s">
        <v>3</v>
      </c>
      <c r="F325" s="190" t="s">
        <v>572</v>
      </c>
      <c r="H325" s="191">
        <v>2.2000000000000002</v>
      </c>
      <c r="I325" s="192"/>
      <c r="L325" s="188"/>
      <c r="M325" s="193"/>
      <c r="N325" s="194"/>
      <c r="O325" s="194"/>
      <c r="P325" s="194"/>
      <c r="Q325" s="194"/>
      <c r="R325" s="194"/>
      <c r="S325" s="194"/>
      <c r="T325" s="195"/>
      <c r="AT325" s="189" t="s">
        <v>176</v>
      </c>
      <c r="AU325" s="189" t="s">
        <v>84</v>
      </c>
      <c r="AV325" s="12" t="s">
        <v>84</v>
      </c>
      <c r="AW325" s="12" t="s">
        <v>34</v>
      </c>
      <c r="AX325" s="12" t="s">
        <v>81</v>
      </c>
      <c r="AY325" s="189" t="s">
        <v>133</v>
      </c>
    </row>
    <row r="326" s="11" customFormat="1" ht="22.8" customHeight="1">
      <c r="B326" s="157"/>
      <c r="D326" s="158" t="s">
        <v>72</v>
      </c>
      <c r="E326" s="168" t="s">
        <v>136</v>
      </c>
      <c r="F326" s="168" t="s">
        <v>578</v>
      </c>
      <c r="I326" s="160"/>
      <c r="J326" s="169">
        <f>BK326</f>
        <v>0</v>
      </c>
      <c r="L326" s="157"/>
      <c r="M326" s="162"/>
      <c r="N326" s="163"/>
      <c r="O326" s="163"/>
      <c r="P326" s="164">
        <f>SUM(P327:P386)</f>
        <v>0</v>
      </c>
      <c r="Q326" s="163"/>
      <c r="R326" s="164">
        <f>SUM(R327:R386)</f>
        <v>2.9175926999999997</v>
      </c>
      <c r="S326" s="163"/>
      <c r="T326" s="165">
        <f>SUM(T327:T386)</f>
        <v>0</v>
      </c>
      <c r="AR326" s="158" t="s">
        <v>81</v>
      </c>
      <c r="AT326" s="166" t="s">
        <v>72</v>
      </c>
      <c r="AU326" s="166" t="s">
        <v>81</v>
      </c>
      <c r="AY326" s="158" t="s">
        <v>133</v>
      </c>
      <c r="BK326" s="167">
        <f>SUM(BK327:BK386)</f>
        <v>0</v>
      </c>
    </row>
    <row r="327" s="1" customFormat="1" ht="16.5" customHeight="1">
      <c r="B327" s="170"/>
      <c r="C327" s="171" t="s">
        <v>539</v>
      </c>
      <c r="D327" s="171" t="s">
        <v>136</v>
      </c>
      <c r="E327" s="172" t="s">
        <v>580</v>
      </c>
      <c r="F327" s="173" t="s">
        <v>581</v>
      </c>
      <c r="G327" s="174" t="s">
        <v>211</v>
      </c>
      <c r="H327" s="175">
        <v>23.216000000000001</v>
      </c>
      <c r="I327" s="176"/>
      <c r="J327" s="177">
        <f>ROUND(I327*H327,2)</f>
        <v>0</v>
      </c>
      <c r="K327" s="173" t="s">
        <v>171</v>
      </c>
      <c r="L327" s="38"/>
      <c r="M327" s="178" t="s">
        <v>3</v>
      </c>
      <c r="N327" s="179" t="s">
        <v>44</v>
      </c>
      <c r="O327" s="71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AR327" s="182" t="s">
        <v>139</v>
      </c>
      <c r="AT327" s="182" t="s">
        <v>136</v>
      </c>
      <c r="AU327" s="182" t="s">
        <v>84</v>
      </c>
      <c r="AY327" s="19" t="s">
        <v>133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9" t="s">
        <v>81</v>
      </c>
      <c r="BK327" s="183">
        <f>ROUND(I327*H327,2)</f>
        <v>0</v>
      </c>
      <c r="BL327" s="19" t="s">
        <v>139</v>
      </c>
      <c r="BM327" s="182" t="s">
        <v>582</v>
      </c>
    </row>
    <row r="328" s="1" customFormat="1">
      <c r="B328" s="38"/>
      <c r="D328" s="184" t="s">
        <v>141</v>
      </c>
      <c r="F328" s="185" t="s">
        <v>583</v>
      </c>
      <c r="I328" s="115"/>
      <c r="L328" s="38"/>
      <c r="M328" s="186"/>
      <c r="N328" s="71"/>
      <c r="O328" s="71"/>
      <c r="P328" s="71"/>
      <c r="Q328" s="71"/>
      <c r="R328" s="71"/>
      <c r="S328" s="71"/>
      <c r="T328" s="72"/>
      <c r="AT328" s="19" t="s">
        <v>141</v>
      </c>
      <c r="AU328" s="19" t="s">
        <v>84</v>
      </c>
    </row>
    <row r="329" s="1" customFormat="1">
      <c r="B329" s="38"/>
      <c r="D329" s="184" t="s">
        <v>174</v>
      </c>
      <c r="F329" s="187" t="s">
        <v>584</v>
      </c>
      <c r="I329" s="115"/>
      <c r="L329" s="38"/>
      <c r="M329" s="186"/>
      <c r="N329" s="71"/>
      <c r="O329" s="71"/>
      <c r="P329" s="71"/>
      <c r="Q329" s="71"/>
      <c r="R329" s="71"/>
      <c r="S329" s="71"/>
      <c r="T329" s="72"/>
      <c r="AT329" s="19" t="s">
        <v>174</v>
      </c>
      <c r="AU329" s="19" t="s">
        <v>84</v>
      </c>
    </row>
    <row r="330" s="14" customFormat="1">
      <c r="B330" s="204"/>
      <c r="D330" s="184" t="s">
        <v>176</v>
      </c>
      <c r="E330" s="205" t="s">
        <v>3</v>
      </c>
      <c r="F330" s="206" t="s">
        <v>930</v>
      </c>
      <c r="H330" s="205" t="s">
        <v>3</v>
      </c>
      <c r="I330" s="207"/>
      <c r="L330" s="204"/>
      <c r="M330" s="208"/>
      <c r="N330" s="209"/>
      <c r="O330" s="209"/>
      <c r="P330" s="209"/>
      <c r="Q330" s="209"/>
      <c r="R330" s="209"/>
      <c r="S330" s="209"/>
      <c r="T330" s="210"/>
      <c r="AT330" s="205" t="s">
        <v>176</v>
      </c>
      <c r="AU330" s="205" t="s">
        <v>84</v>
      </c>
      <c r="AV330" s="14" t="s">
        <v>81</v>
      </c>
      <c r="AW330" s="14" t="s">
        <v>34</v>
      </c>
      <c r="AX330" s="14" t="s">
        <v>73</v>
      </c>
      <c r="AY330" s="205" t="s">
        <v>133</v>
      </c>
    </row>
    <row r="331" s="12" customFormat="1">
      <c r="B331" s="188"/>
      <c r="D331" s="184" t="s">
        <v>176</v>
      </c>
      <c r="E331" s="189" t="s">
        <v>3</v>
      </c>
      <c r="F331" s="190" t="s">
        <v>931</v>
      </c>
      <c r="H331" s="191">
        <v>0.94099999999999995</v>
      </c>
      <c r="I331" s="192"/>
      <c r="L331" s="188"/>
      <c r="M331" s="193"/>
      <c r="N331" s="194"/>
      <c r="O331" s="194"/>
      <c r="P331" s="194"/>
      <c r="Q331" s="194"/>
      <c r="R331" s="194"/>
      <c r="S331" s="194"/>
      <c r="T331" s="195"/>
      <c r="AT331" s="189" t="s">
        <v>176</v>
      </c>
      <c r="AU331" s="189" t="s">
        <v>84</v>
      </c>
      <c r="AV331" s="12" t="s">
        <v>84</v>
      </c>
      <c r="AW331" s="12" t="s">
        <v>34</v>
      </c>
      <c r="AX331" s="12" t="s">
        <v>73</v>
      </c>
      <c r="AY331" s="189" t="s">
        <v>133</v>
      </c>
    </row>
    <row r="332" s="14" customFormat="1">
      <c r="B332" s="204"/>
      <c r="D332" s="184" t="s">
        <v>176</v>
      </c>
      <c r="E332" s="205" t="s">
        <v>3</v>
      </c>
      <c r="F332" s="206" t="s">
        <v>932</v>
      </c>
      <c r="H332" s="205" t="s">
        <v>3</v>
      </c>
      <c r="I332" s="207"/>
      <c r="L332" s="204"/>
      <c r="M332" s="208"/>
      <c r="N332" s="209"/>
      <c r="O332" s="209"/>
      <c r="P332" s="209"/>
      <c r="Q332" s="209"/>
      <c r="R332" s="209"/>
      <c r="S332" s="209"/>
      <c r="T332" s="210"/>
      <c r="AT332" s="205" t="s">
        <v>176</v>
      </c>
      <c r="AU332" s="205" t="s">
        <v>84</v>
      </c>
      <c r="AV332" s="14" t="s">
        <v>81</v>
      </c>
      <c r="AW332" s="14" t="s">
        <v>34</v>
      </c>
      <c r="AX332" s="14" t="s">
        <v>73</v>
      </c>
      <c r="AY332" s="205" t="s">
        <v>133</v>
      </c>
    </row>
    <row r="333" s="12" customFormat="1">
      <c r="B333" s="188"/>
      <c r="D333" s="184" t="s">
        <v>176</v>
      </c>
      <c r="E333" s="189" t="s">
        <v>3</v>
      </c>
      <c r="F333" s="190" t="s">
        <v>933</v>
      </c>
      <c r="H333" s="191">
        <v>19.664999999999999</v>
      </c>
      <c r="I333" s="192"/>
      <c r="L333" s="188"/>
      <c r="M333" s="193"/>
      <c r="N333" s="194"/>
      <c r="O333" s="194"/>
      <c r="P333" s="194"/>
      <c r="Q333" s="194"/>
      <c r="R333" s="194"/>
      <c r="S333" s="194"/>
      <c r="T333" s="195"/>
      <c r="AT333" s="189" t="s">
        <v>176</v>
      </c>
      <c r="AU333" s="189" t="s">
        <v>84</v>
      </c>
      <c r="AV333" s="12" t="s">
        <v>84</v>
      </c>
      <c r="AW333" s="12" t="s">
        <v>34</v>
      </c>
      <c r="AX333" s="12" t="s">
        <v>73</v>
      </c>
      <c r="AY333" s="189" t="s">
        <v>133</v>
      </c>
    </row>
    <row r="334" s="14" customFormat="1">
      <c r="B334" s="204"/>
      <c r="D334" s="184" t="s">
        <v>176</v>
      </c>
      <c r="E334" s="205" t="s">
        <v>3</v>
      </c>
      <c r="F334" s="206" t="s">
        <v>934</v>
      </c>
      <c r="H334" s="205" t="s">
        <v>3</v>
      </c>
      <c r="I334" s="207"/>
      <c r="L334" s="204"/>
      <c r="M334" s="208"/>
      <c r="N334" s="209"/>
      <c r="O334" s="209"/>
      <c r="P334" s="209"/>
      <c r="Q334" s="209"/>
      <c r="R334" s="209"/>
      <c r="S334" s="209"/>
      <c r="T334" s="210"/>
      <c r="AT334" s="205" t="s">
        <v>176</v>
      </c>
      <c r="AU334" s="205" t="s">
        <v>84</v>
      </c>
      <c r="AV334" s="14" t="s">
        <v>81</v>
      </c>
      <c r="AW334" s="14" t="s">
        <v>34</v>
      </c>
      <c r="AX334" s="14" t="s">
        <v>73</v>
      </c>
      <c r="AY334" s="205" t="s">
        <v>133</v>
      </c>
    </row>
    <row r="335" s="12" customFormat="1">
      <c r="B335" s="188"/>
      <c r="D335" s="184" t="s">
        <v>176</v>
      </c>
      <c r="E335" s="189" t="s">
        <v>3</v>
      </c>
      <c r="F335" s="190" t="s">
        <v>935</v>
      </c>
      <c r="H335" s="191">
        <v>2.6099999999999999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176</v>
      </c>
      <c r="AU335" s="189" t="s">
        <v>84</v>
      </c>
      <c r="AV335" s="12" t="s">
        <v>84</v>
      </c>
      <c r="AW335" s="12" t="s">
        <v>34</v>
      </c>
      <c r="AX335" s="12" t="s">
        <v>73</v>
      </c>
      <c r="AY335" s="189" t="s">
        <v>133</v>
      </c>
    </row>
    <row r="336" s="13" customFormat="1">
      <c r="B336" s="196"/>
      <c r="D336" s="184" t="s">
        <v>176</v>
      </c>
      <c r="E336" s="197" t="s">
        <v>3</v>
      </c>
      <c r="F336" s="198" t="s">
        <v>195</v>
      </c>
      <c r="H336" s="199">
        <v>23.216000000000001</v>
      </c>
      <c r="I336" s="200"/>
      <c r="L336" s="196"/>
      <c r="M336" s="201"/>
      <c r="N336" s="202"/>
      <c r="O336" s="202"/>
      <c r="P336" s="202"/>
      <c r="Q336" s="202"/>
      <c r="R336" s="202"/>
      <c r="S336" s="202"/>
      <c r="T336" s="203"/>
      <c r="AT336" s="197" t="s">
        <v>176</v>
      </c>
      <c r="AU336" s="197" t="s">
        <v>84</v>
      </c>
      <c r="AV336" s="13" t="s">
        <v>139</v>
      </c>
      <c r="AW336" s="13" t="s">
        <v>34</v>
      </c>
      <c r="AX336" s="13" t="s">
        <v>81</v>
      </c>
      <c r="AY336" s="197" t="s">
        <v>133</v>
      </c>
    </row>
    <row r="337" s="1" customFormat="1" ht="16.5" customHeight="1">
      <c r="B337" s="170"/>
      <c r="C337" s="219" t="s">
        <v>544</v>
      </c>
      <c r="D337" s="219" t="s">
        <v>383</v>
      </c>
      <c r="E337" s="220" t="s">
        <v>591</v>
      </c>
      <c r="F337" s="221" t="s">
        <v>592</v>
      </c>
      <c r="G337" s="222" t="s">
        <v>364</v>
      </c>
      <c r="H337" s="223">
        <v>43.414000000000001</v>
      </c>
      <c r="I337" s="224"/>
      <c r="J337" s="225">
        <f>ROUND(I337*H337,2)</f>
        <v>0</v>
      </c>
      <c r="K337" s="221" t="s">
        <v>3</v>
      </c>
      <c r="L337" s="226"/>
      <c r="M337" s="227" t="s">
        <v>3</v>
      </c>
      <c r="N337" s="228" t="s">
        <v>44</v>
      </c>
      <c r="O337" s="71"/>
      <c r="P337" s="180">
        <f>O337*H337</f>
        <v>0</v>
      </c>
      <c r="Q337" s="180">
        <v>0</v>
      </c>
      <c r="R337" s="180">
        <f>Q337*H337</f>
        <v>0</v>
      </c>
      <c r="S337" s="180">
        <v>0</v>
      </c>
      <c r="T337" s="181">
        <f>S337*H337</f>
        <v>0</v>
      </c>
      <c r="AR337" s="182" t="s">
        <v>178</v>
      </c>
      <c r="AT337" s="182" t="s">
        <v>383</v>
      </c>
      <c r="AU337" s="182" t="s">
        <v>84</v>
      </c>
      <c r="AY337" s="19" t="s">
        <v>133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9" t="s">
        <v>81</v>
      </c>
      <c r="BK337" s="183">
        <f>ROUND(I337*H337,2)</f>
        <v>0</v>
      </c>
      <c r="BL337" s="19" t="s">
        <v>139</v>
      </c>
      <c r="BM337" s="182" t="s">
        <v>593</v>
      </c>
    </row>
    <row r="338" s="12" customFormat="1">
      <c r="B338" s="188"/>
      <c r="D338" s="184" t="s">
        <v>176</v>
      </c>
      <c r="E338" s="189" t="s">
        <v>3</v>
      </c>
      <c r="F338" s="190" t="s">
        <v>936</v>
      </c>
      <c r="H338" s="191">
        <v>43.414000000000001</v>
      </c>
      <c r="I338" s="192"/>
      <c r="L338" s="188"/>
      <c r="M338" s="193"/>
      <c r="N338" s="194"/>
      <c r="O338" s="194"/>
      <c r="P338" s="194"/>
      <c r="Q338" s="194"/>
      <c r="R338" s="194"/>
      <c r="S338" s="194"/>
      <c r="T338" s="195"/>
      <c r="AT338" s="189" t="s">
        <v>176</v>
      </c>
      <c r="AU338" s="189" t="s">
        <v>84</v>
      </c>
      <c r="AV338" s="12" t="s">
        <v>84</v>
      </c>
      <c r="AW338" s="12" t="s">
        <v>34</v>
      </c>
      <c r="AX338" s="12" t="s">
        <v>81</v>
      </c>
      <c r="AY338" s="189" t="s">
        <v>133</v>
      </c>
    </row>
    <row r="339" s="1" customFormat="1" ht="16.5" customHeight="1">
      <c r="B339" s="170"/>
      <c r="C339" s="171" t="s">
        <v>550</v>
      </c>
      <c r="D339" s="171" t="s">
        <v>136</v>
      </c>
      <c r="E339" s="172" t="s">
        <v>937</v>
      </c>
      <c r="F339" s="173" t="s">
        <v>938</v>
      </c>
      <c r="G339" s="174" t="s">
        <v>279</v>
      </c>
      <c r="H339" s="175">
        <v>1.8</v>
      </c>
      <c r="I339" s="176"/>
      <c r="J339" s="177">
        <f>ROUND(I339*H339,2)</f>
        <v>0</v>
      </c>
      <c r="K339" s="173" t="s">
        <v>3</v>
      </c>
      <c r="L339" s="38"/>
      <c r="M339" s="178" t="s">
        <v>3</v>
      </c>
      <c r="N339" s="179" t="s">
        <v>44</v>
      </c>
      <c r="O339" s="71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AR339" s="182" t="s">
        <v>139</v>
      </c>
      <c r="AT339" s="182" t="s">
        <v>136</v>
      </c>
      <c r="AU339" s="182" t="s">
        <v>84</v>
      </c>
      <c r="AY339" s="19" t="s">
        <v>133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9" t="s">
        <v>81</v>
      </c>
      <c r="BK339" s="183">
        <f>ROUND(I339*H339,2)</f>
        <v>0</v>
      </c>
      <c r="BL339" s="19" t="s">
        <v>139</v>
      </c>
      <c r="BM339" s="182" t="s">
        <v>854</v>
      </c>
    </row>
    <row r="340" s="1" customFormat="1">
      <c r="B340" s="38"/>
      <c r="D340" s="184" t="s">
        <v>141</v>
      </c>
      <c r="F340" s="185" t="s">
        <v>855</v>
      </c>
      <c r="I340" s="115"/>
      <c r="L340" s="38"/>
      <c r="M340" s="186"/>
      <c r="N340" s="71"/>
      <c r="O340" s="71"/>
      <c r="P340" s="71"/>
      <c r="Q340" s="71"/>
      <c r="R340" s="71"/>
      <c r="S340" s="71"/>
      <c r="T340" s="72"/>
      <c r="AT340" s="19" t="s">
        <v>141</v>
      </c>
      <c r="AU340" s="19" t="s">
        <v>84</v>
      </c>
    </row>
    <row r="341" s="14" customFormat="1">
      <c r="B341" s="204"/>
      <c r="D341" s="184" t="s">
        <v>176</v>
      </c>
      <c r="E341" s="205" t="s">
        <v>3</v>
      </c>
      <c r="F341" s="206" t="s">
        <v>939</v>
      </c>
      <c r="H341" s="205" t="s">
        <v>3</v>
      </c>
      <c r="I341" s="207"/>
      <c r="L341" s="204"/>
      <c r="M341" s="208"/>
      <c r="N341" s="209"/>
      <c r="O341" s="209"/>
      <c r="P341" s="209"/>
      <c r="Q341" s="209"/>
      <c r="R341" s="209"/>
      <c r="S341" s="209"/>
      <c r="T341" s="210"/>
      <c r="AT341" s="205" t="s">
        <v>176</v>
      </c>
      <c r="AU341" s="205" t="s">
        <v>84</v>
      </c>
      <c r="AV341" s="14" t="s">
        <v>81</v>
      </c>
      <c r="AW341" s="14" t="s">
        <v>34</v>
      </c>
      <c r="AX341" s="14" t="s">
        <v>73</v>
      </c>
      <c r="AY341" s="205" t="s">
        <v>133</v>
      </c>
    </row>
    <row r="342" s="14" customFormat="1">
      <c r="B342" s="204"/>
      <c r="D342" s="184" t="s">
        <v>176</v>
      </c>
      <c r="E342" s="205" t="s">
        <v>3</v>
      </c>
      <c r="F342" s="206" t="s">
        <v>856</v>
      </c>
      <c r="H342" s="205" t="s">
        <v>3</v>
      </c>
      <c r="I342" s="207"/>
      <c r="L342" s="204"/>
      <c r="M342" s="208"/>
      <c r="N342" s="209"/>
      <c r="O342" s="209"/>
      <c r="P342" s="209"/>
      <c r="Q342" s="209"/>
      <c r="R342" s="209"/>
      <c r="S342" s="209"/>
      <c r="T342" s="210"/>
      <c r="AT342" s="205" t="s">
        <v>176</v>
      </c>
      <c r="AU342" s="205" t="s">
        <v>84</v>
      </c>
      <c r="AV342" s="14" t="s">
        <v>81</v>
      </c>
      <c r="AW342" s="14" t="s">
        <v>34</v>
      </c>
      <c r="AX342" s="14" t="s">
        <v>73</v>
      </c>
      <c r="AY342" s="205" t="s">
        <v>133</v>
      </c>
    </row>
    <row r="343" s="14" customFormat="1">
      <c r="B343" s="204"/>
      <c r="D343" s="184" t="s">
        <v>176</v>
      </c>
      <c r="E343" s="205" t="s">
        <v>3</v>
      </c>
      <c r="F343" s="206" t="s">
        <v>940</v>
      </c>
      <c r="H343" s="205" t="s">
        <v>3</v>
      </c>
      <c r="I343" s="207"/>
      <c r="L343" s="204"/>
      <c r="M343" s="208"/>
      <c r="N343" s="209"/>
      <c r="O343" s="209"/>
      <c r="P343" s="209"/>
      <c r="Q343" s="209"/>
      <c r="R343" s="209"/>
      <c r="S343" s="209"/>
      <c r="T343" s="210"/>
      <c r="AT343" s="205" t="s">
        <v>176</v>
      </c>
      <c r="AU343" s="205" t="s">
        <v>84</v>
      </c>
      <c r="AV343" s="14" t="s">
        <v>81</v>
      </c>
      <c r="AW343" s="14" t="s">
        <v>34</v>
      </c>
      <c r="AX343" s="14" t="s">
        <v>73</v>
      </c>
      <c r="AY343" s="205" t="s">
        <v>133</v>
      </c>
    </row>
    <row r="344" s="14" customFormat="1">
      <c r="B344" s="204"/>
      <c r="D344" s="184" t="s">
        <v>176</v>
      </c>
      <c r="E344" s="205" t="s">
        <v>3</v>
      </c>
      <c r="F344" s="206" t="s">
        <v>858</v>
      </c>
      <c r="H344" s="205" t="s">
        <v>3</v>
      </c>
      <c r="I344" s="207"/>
      <c r="L344" s="204"/>
      <c r="M344" s="208"/>
      <c r="N344" s="209"/>
      <c r="O344" s="209"/>
      <c r="P344" s="209"/>
      <c r="Q344" s="209"/>
      <c r="R344" s="209"/>
      <c r="S344" s="209"/>
      <c r="T344" s="210"/>
      <c r="AT344" s="205" t="s">
        <v>176</v>
      </c>
      <c r="AU344" s="205" t="s">
        <v>84</v>
      </c>
      <c r="AV344" s="14" t="s">
        <v>81</v>
      </c>
      <c r="AW344" s="14" t="s">
        <v>34</v>
      </c>
      <c r="AX344" s="14" t="s">
        <v>73</v>
      </c>
      <c r="AY344" s="205" t="s">
        <v>133</v>
      </c>
    </row>
    <row r="345" s="14" customFormat="1">
      <c r="B345" s="204"/>
      <c r="D345" s="184" t="s">
        <v>176</v>
      </c>
      <c r="E345" s="205" t="s">
        <v>3</v>
      </c>
      <c r="F345" s="206" t="s">
        <v>859</v>
      </c>
      <c r="H345" s="205" t="s">
        <v>3</v>
      </c>
      <c r="I345" s="207"/>
      <c r="L345" s="204"/>
      <c r="M345" s="208"/>
      <c r="N345" s="209"/>
      <c r="O345" s="209"/>
      <c r="P345" s="209"/>
      <c r="Q345" s="209"/>
      <c r="R345" s="209"/>
      <c r="S345" s="209"/>
      <c r="T345" s="210"/>
      <c r="AT345" s="205" t="s">
        <v>176</v>
      </c>
      <c r="AU345" s="205" t="s">
        <v>84</v>
      </c>
      <c r="AV345" s="14" t="s">
        <v>81</v>
      </c>
      <c r="AW345" s="14" t="s">
        <v>34</v>
      </c>
      <c r="AX345" s="14" t="s">
        <v>73</v>
      </c>
      <c r="AY345" s="205" t="s">
        <v>133</v>
      </c>
    </row>
    <row r="346" s="12" customFormat="1">
      <c r="B346" s="188"/>
      <c r="D346" s="184" t="s">
        <v>176</v>
      </c>
      <c r="E346" s="189" t="s">
        <v>3</v>
      </c>
      <c r="F346" s="190" t="s">
        <v>941</v>
      </c>
      <c r="H346" s="191">
        <v>1.8</v>
      </c>
      <c r="I346" s="192"/>
      <c r="L346" s="188"/>
      <c r="M346" s="193"/>
      <c r="N346" s="194"/>
      <c r="O346" s="194"/>
      <c r="P346" s="194"/>
      <c r="Q346" s="194"/>
      <c r="R346" s="194"/>
      <c r="S346" s="194"/>
      <c r="T346" s="195"/>
      <c r="AT346" s="189" t="s">
        <v>176</v>
      </c>
      <c r="AU346" s="189" t="s">
        <v>84</v>
      </c>
      <c r="AV346" s="12" t="s">
        <v>84</v>
      </c>
      <c r="AW346" s="12" t="s">
        <v>34</v>
      </c>
      <c r="AX346" s="12" t="s">
        <v>81</v>
      </c>
      <c r="AY346" s="189" t="s">
        <v>133</v>
      </c>
    </row>
    <row r="347" s="1" customFormat="1" ht="16.5" customHeight="1">
      <c r="B347" s="170"/>
      <c r="C347" s="171" t="s">
        <v>557</v>
      </c>
      <c r="D347" s="171" t="s">
        <v>136</v>
      </c>
      <c r="E347" s="172" t="s">
        <v>942</v>
      </c>
      <c r="F347" s="173" t="s">
        <v>943</v>
      </c>
      <c r="G347" s="174" t="s">
        <v>279</v>
      </c>
      <c r="H347" s="175">
        <v>20.699999999999999</v>
      </c>
      <c r="I347" s="176"/>
      <c r="J347" s="177">
        <f>ROUND(I347*H347,2)</f>
        <v>0</v>
      </c>
      <c r="K347" s="173" t="s">
        <v>3</v>
      </c>
      <c r="L347" s="38"/>
      <c r="M347" s="178" t="s">
        <v>3</v>
      </c>
      <c r="N347" s="179" t="s">
        <v>44</v>
      </c>
      <c r="O347" s="71"/>
      <c r="P347" s="180">
        <f>O347*H347</f>
        <v>0</v>
      </c>
      <c r="Q347" s="180">
        <v>0</v>
      </c>
      <c r="R347" s="180">
        <f>Q347*H347</f>
        <v>0</v>
      </c>
      <c r="S347" s="180">
        <v>0</v>
      </c>
      <c r="T347" s="181">
        <f>S347*H347</f>
        <v>0</v>
      </c>
      <c r="AR347" s="182" t="s">
        <v>139</v>
      </c>
      <c r="AT347" s="182" t="s">
        <v>136</v>
      </c>
      <c r="AU347" s="182" t="s">
        <v>84</v>
      </c>
      <c r="AY347" s="19" t="s">
        <v>133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9" t="s">
        <v>81</v>
      </c>
      <c r="BK347" s="183">
        <f>ROUND(I347*H347,2)</f>
        <v>0</v>
      </c>
      <c r="BL347" s="19" t="s">
        <v>139</v>
      </c>
      <c r="BM347" s="182" t="s">
        <v>944</v>
      </c>
    </row>
    <row r="348" s="1" customFormat="1">
      <c r="B348" s="38"/>
      <c r="D348" s="184" t="s">
        <v>141</v>
      </c>
      <c r="F348" s="185" t="s">
        <v>945</v>
      </c>
      <c r="I348" s="115"/>
      <c r="L348" s="38"/>
      <c r="M348" s="186"/>
      <c r="N348" s="71"/>
      <c r="O348" s="71"/>
      <c r="P348" s="71"/>
      <c r="Q348" s="71"/>
      <c r="R348" s="71"/>
      <c r="S348" s="71"/>
      <c r="T348" s="72"/>
      <c r="AT348" s="19" t="s">
        <v>141</v>
      </c>
      <c r="AU348" s="19" t="s">
        <v>84</v>
      </c>
    </row>
    <row r="349" s="14" customFormat="1">
      <c r="B349" s="204"/>
      <c r="D349" s="184" t="s">
        <v>176</v>
      </c>
      <c r="E349" s="205" t="s">
        <v>3</v>
      </c>
      <c r="F349" s="206" t="s">
        <v>939</v>
      </c>
      <c r="H349" s="205" t="s">
        <v>3</v>
      </c>
      <c r="I349" s="207"/>
      <c r="L349" s="204"/>
      <c r="M349" s="208"/>
      <c r="N349" s="209"/>
      <c r="O349" s="209"/>
      <c r="P349" s="209"/>
      <c r="Q349" s="209"/>
      <c r="R349" s="209"/>
      <c r="S349" s="209"/>
      <c r="T349" s="210"/>
      <c r="AT349" s="205" t="s">
        <v>176</v>
      </c>
      <c r="AU349" s="205" t="s">
        <v>84</v>
      </c>
      <c r="AV349" s="14" t="s">
        <v>81</v>
      </c>
      <c r="AW349" s="14" t="s">
        <v>34</v>
      </c>
      <c r="AX349" s="14" t="s">
        <v>73</v>
      </c>
      <c r="AY349" s="205" t="s">
        <v>133</v>
      </c>
    </row>
    <row r="350" s="14" customFormat="1">
      <c r="B350" s="204"/>
      <c r="D350" s="184" t="s">
        <v>176</v>
      </c>
      <c r="E350" s="205" t="s">
        <v>3</v>
      </c>
      <c r="F350" s="206" t="s">
        <v>856</v>
      </c>
      <c r="H350" s="205" t="s">
        <v>3</v>
      </c>
      <c r="I350" s="207"/>
      <c r="L350" s="204"/>
      <c r="M350" s="208"/>
      <c r="N350" s="209"/>
      <c r="O350" s="209"/>
      <c r="P350" s="209"/>
      <c r="Q350" s="209"/>
      <c r="R350" s="209"/>
      <c r="S350" s="209"/>
      <c r="T350" s="210"/>
      <c r="AT350" s="205" t="s">
        <v>176</v>
      </c>
      <c r="AU350" s="205" t="s">
        <v>84</v>
      </c>
      <c r="AV350" s="14" t="s">
        <v>81</v>
      </c>
      <c r="AW350" s="14" t="s">
        <v>34</v>
      </c>
      <c r="AX350" s="14" t="s">
        <v>73</v>
      </c>
      <c r="AY350" s="205" t="s">
        <v>133</v>
      </c>
    </row>
    <row r="351" s="14" customFormat="1">
      <c r="B351" s="204"/>
      <c r="D351" s="184" t="s">
        <v>176</v>
      </c>
      <c r="E351" s="205" t="s">
        <v>3</v>
      </c>
      <c r="F351" s="206" t="s">
        <v>946</v>
      </c>
      <c r="H351" s="205" t="s">
        <v>3</v>
      </c>
      <c r="I351" s="207"/>
      <c r="L351" s="204"/>
      <c r="M351" s="208"/>
      <c r="N351" s="209"/>
      <c r="O351" s="209"/>
      <c r="P351" s="209"/>
      <c r="Q351" s="209"/>
      <c r="R351" s="209"/>
      <c r="S351" s="209"/>
      <c r="T351" s="210"/>
      <c r="AT351" s="205" t="s">
        <v>176</v>
      </c>
      <c r="AU351" s="205" t="s">
        <v>84</v>
      </c>
      <c r="AV351" s="14" t="s">
        <v>81</v>
      </c>
      <c r="AW351" s="14" t="s">
        <v>34</v>
      </c>
      <c r="AX351" s="14" t="s">
        <v>73</v>
      </c>
      <c r="AY351" s="205" t="s">
        <v>133</v>
      </c>
    </row>
    <row r="352" s="14" customFormat="1">
      <c r="B352" s="204"/>
      <c r="D352" s="184" t="s">
        <v>176</v>
      </c>
      <c r="E352" s="205" t="s">
        <v>3</v>
      </c>
      <c r="F352" s="206" t="s">
        <v>947</v>
      </c>
      <c r="H352" s="205" t="s">
        <v>3</v>
      </c>
      <c r="I352" s="207"/>
      <c r="L352" s="204"/>
      <c r="M352" s="208"/>
      <c r="N352" s="209"/>
      <c r="O352" s="209"/>
      <c r="P352" s="209"/>
      <c r="Q352" s="209"/>
      <c r="R352" s="209"/>
      <c r="S352" s="209"/>
      <c r="T352" s="210"/>
      <c r="AT352" s="205" t="s">
        <v>176</v>
      </c>
      <c r="AU352" s="205" t="s">
        <v>84</v>
      </c>
      <c r="AV352" s="14" t="s">
        <v>81</v>
      </c>
      <c r="AW352" s="14" t="s">
        <v>34</v>
      </c>
      <c r="AX352" s="14" t="s">
        <v>73</v>
      </c>
      <c r="AY352" s="205" t="s">
        <v>133</v>
      </c>
    </row>
    <row r="353" s="12" customFormat="1">
      <c r="B353" s="188"/>
      <c r="D353" s="184" t="s">
        <v>176</v>
      </c>
      <c r="E353" s="189" t="s">
        <v>3</v>
      </c>
      <c r="F353" s="190" t="s">
        <v>948</v>
      </c>
      <c r="H353" s="191">
        <v>20.699999999999999</v>
      </c>
      <c r="I353" s="192"/>
      <c r="L353" s="188"/>
      <c r="M353" s="193"/>
      <c r="N353" s="194"/>
      <c r="O353" s="194"/>
      <c r="P353" s="194"/>
      <c r="Q353" s="194"/>
      <c r="R353" s="194"/>
      <c r="S353" s="194"/>
      <c r="T353" s="195"/>
      <c r="AT353" s="189" t="s">
        <v>176</v>
      </c>
      <c r="AU353" s="189" t="s">
        <v>84</v>
      </c>
      <c r="AV353" s="12" t="s">
        <v>84</v>
      </c>
      <c r="AW353" s="12" t="s">
        <v>34</v>
      </c>
      <c r="AX353" s="12" t="s">
        <v>81</v>
      </c>
      <c r="AY353" s="189" t="s">
        <v>133</v>
      </c>
    </row>
    <row r="354" s="1" customFormat="1" ht="16.5" customHeight="1">
      <c r="B354" s="170"/>
      <c r="C354" s="171" t="s">
        <v>562</v>
      </c>
      <c r="D354" s="171" t="s">
        <v>136</v>
      </c>
      <c r="E354" s="172" t="s">
        <v>596</v>
      </c>
      <c r="F354" s="173" t="s">
        <v>597</v>
      </c>
      <c r="G354" s="174" t="s">
        <v>279</v>
      </c>
      <c r="H354" s="175">
        <v>1.6499999999999999</v>
      </c>
      <c r="I354" s="176"/>
      <c r="J354" s="177">
        <f>ROUND(I354*H354,2)</f>
        <v>0</v>
      </c>
      <c r="K354" s="173" t="s">
        <v>171</v>
      </c>
      <c r="L354" s="38"/>
      <c r="M354" s="178" t="s">
        <v>3</v>
      </c>
      <c r="N354" s="179" t="s">
        <v>44</v>
      </c>
      <c r="O354" s="71"/>
      <c r="P354" s="180">
        <f>O354*H354</f>
        <v>0</v>
      </c>
      <c r="Q354" s="180">
        <v>0.27994000000000002</v>
      </c>
      <c r="R354" s="180">
        <f>Q354*H354</f>
        <v>0.46190100000000001</v>
      </c>
      <c r="S354" s="180">
        <v>0</v>
      </c>
      <c r="T354" s="181">
        <f>S354*H354</f>
        <v>0</v>
      </c>
      <c r="AR354" s="182" t="s">
        <v>139</v>
      </c>
      <c r="AT354" s="182" t="s">
        <v>136</v>
      </c>
      <c r="AU354" s="182" t="s">
        <v>84</v>
      </c>
      <c r="AY354" s="19" t="s">
        <v>133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9" t="s">
        <v>81</v>
      </c>
      <c r="BK354" s="183">
        <f>ROUND(I354*H354,2)</f>
        <v>0</v>
      </c>
      <c r="BL354" s="19" t="s">
        <v>139</v>
      </c>
      <c r="BM354" s="182" t="s">
        <v>598</v>
      </c>
    </row>
    <row r="355" s="1" customFormat="1">
      <c r="B355" s="38"/>
      <c r="D355" s="184" t="s">
        <v>141</v>
      </c>
      <c r="F355" s="185" t="s">
        <v>599</v>
      </c>
      <c r="I355" s="115"/>
      <c r="L355" s="38"/>
      <c r="M355" s="186"/>
      <c r="N355" s="71"/>
      <c r="O355" s="71"/>
      <c r="P355" s="71"/>
      <c r="Q355" s="71"/>
      <c r="R355" s="71"/>
      <c r="S355" s="71"/>
      <c r="T355" s="72"/>
      <c r="AT355" s="19" t="s">
        <v>141</v>
      </c>
      <c r="AU355" s="19" t="s">
        <v>84</v>
      </c>
    </row>
    <row r="356" s="14" customFormat="1">
      <c r="B356" s="204"/>
      <c r="D356" s="184" t="s">
        <v>176</v>
      </c>
      <c r="E356" s="205" t="s">
        <v>3</v>
      </c>
      <c r="F356" s="206" t="s">
        <v>600</v>
      </c>
      <c r="H356" s="205" t="s">
        <v>3</v>
      </c>
      <c r="I356" s="207"/>
      <c r="L356" s="204"/>
      <c r="M356" s="208"/>
      <c r="N356" s="209"/>
      <c r="O356" s="209"/>
      <c r="P356" s="209"/>
      <c r="Q356" s="209"/>
      <c r="R356" s="209"/>
      <c r="S356" s="209"/>
      <c r="T356" s="210"/>
      <c r="AT356" s="205" t="s">
        <v>176</v>
      </c>
      <c r="AU356" s="205" t="s">
        <v>84</v>
      </c>
      <c r="AV356" s="14" t="s">
        <v>81</v>
      </c>
      <c r="AW356" s="14" t="s">
        <v>34</v>
      </c>
      <c r="AX356" s="14" t="s">
        <v>73</v>
      </c>
      <c r="AY356" s="205" t="s">
        <v>133</v>
      </c>
    </row>
    <row r="357" s="12" customFormat="1">
      <c r="B357" s="188"/>
      <c r="D357" s="184" t="s">
        <v>176</v>
      </c>
      <c r="E357" s="189" t="s">
        <v>3</v>
      </c>
      <c r="F357" s="190" t="s">
        <v>949</v>
      </c>
      <c r="H357" s="191">
        <v>1.6499999999999999</v>
      </c>
      <c r="I357" s="192"/>
      <c r="L357" s="188"/>
      <c r="M357" s="193"/>
      <c r="N357" s="194"/>
      <c r="O357" s="194"/>
      <c r="P357" s="194"/>
      <c r="Q357" s="194"/>
      <c r="R357" s="194"/>
      <c r="S357" s="194"/>
      <c r="T357" s="195"/>
      <c r="AT357" s="189" t="s">
        <v>176</v>
      </c>
      <c r="AU357" s="189" t="s">
        <v>84</v>
      </c>
      <c r="AV357" s="12" t="s">
        <v>84</v>
      </c>
      <c r="AW357" s="12" t="s">
        <v>34</v>
      </c>
      <c r="AX357" s="12" t="s">
        <v>81</v>
      </c>
      <c r="AY357" s="189" t="s">
        <v>133</v>
      </c>
    </row>
    <row r="358" s="1" customFormat="1" ht="16.5" customHeight="1">
      <c r="B358" s="170"/>
      <c r="C358" s="171" t="s">
        <v>568</v>
      </c>
      <c r="D358" s="171" t="s">
        <v>136</v>
      </c>
      <c r="E358" s="172" t="s">
        <v>603</v>
      </c>
      <c r="F358" s="173" t="s">
        <v>604</v>
      </c>
      <c r="G358" s="174" t="s">
        <v>279</v>
      </c>
      <c r="H358" s="175">
        <v>2.3100000000000001</v>
      </c>
      <c r="I358" s="176"/>
      <c r="J358" s="177">
        <f>ROUND(I358*H358,2)</f>
        <v>0</v>
      </c>
      <c r="K358" s="173" t="s">
        <v>171</v>
      </c>
      <c r="L358" s="38"/>
      <c r="M358" s="178" t="s">
        <v>3</v>
      </c>
      <c r="N358" s="179" t="s">
        <v>44</v>
      </c>
      <c r="O358" s="71"/>
      <c r="P358" s="180">
        <f>O358*H358</f>
        <v>0</v>
      </c>
      <c r="Q358" s="180">
        <v>0.51817000000000002</v>
      </c>
      <c r="R358" s="180">
        <f>Q358*H358</f>
        <v>1.1969727000000001</v>
      </c>
      <c r="S358" s="180">
        <v>0</v>
      </c>
      <c r="T358" s="181">
        <f>S358*H358</f>
        <v>0</v>
      </c>
      <c r="AR358" s="182" t="s">
        <v>139</v>
      </c>
      <c r="AT358" s="182" t="s">
        <v>136</v>
      </c>
      <c r="AU358" s="182" t="s">
        <v>84</v>
      </c>
      <c r="AY358" s="19" t="s">
        <v>133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19" t="s">
        <v>81</v>
      </c>
      <c r="BK358" s="183">
        <f>ROUND(I358*H358,2)</f>
        <v>0</v>
      </c>
      <c r="BL358" s="19" t="s">
        <v>139</v>
      </c>
      <c r="BM358" s="182" t="s">
        <v>605</v>
      </c>
    </row>
    <row r="359" s="1" customFormat="1">
      <c r="B359" s="38"/>
      <c r="D359" s="184" t="s">
        <v>141</v>
      </c>
      <c r="F359" s="185" t="s">
        <v>606</v>
      </c>
      <c r="I359" s="115"/>
      <c r="L359" s="38"/>
      <c r="M359" s="186"/>
      <c r="N359" s="71"/>
      <c r="O359" s="71"/>
      <c r="P359" s="71"/>
      <c r="Q359" s="71"/>
      <c r="R359" s="71"/>
      <c r="S359" s="71"/>
      <c r="T359" s="72"/>
      <c r="AT359" s="19" t="s">
        <v>141</v>
      </c>
      <c r="AU359" s="19" t="s">
        <v>84</v>
      </c>
    </row>
    <row r="360" s="1" customFormat="1">
      <c r="B360" s="38"/>
      <c r="D360" s="184" t="s">
        <v>174</v>
      </c>
      <c r="F360" s="187" t="s">
        <v>607</v>
      </c>
      <c r="I360" s="115"/>
      <c r="L360" s="38"/>
      <c r="M360" s="186"/>
      <c r="N360" s="71"/>
      <c r="O360" s="71"/>
      <c r="P360" s="71"/>
      <c r="Q360" s="71"/>
      <c r="R360" s="71"/>
      <c r="S360" s="71"/>
      <c r="T360" s="72"/>
      <c r="AT360" s="19" t="s">
        <v>174</v>
      </c>
      <c r="AU360" s="19" t="s">
        <v>84</v>
      </c>
    </row>
    <row r="361" s="14" customFormat="1">
      <c r="B361" s="204"/>
      <c r="D361" s="184" t="s">
        <v>176</v>
      </c>
      <c r="E361" s="205" t="s">
        <v>3</v>
      </c>
      <c r="F361" s="206" t="s">
        <v>600</v>
      </c>
      <c r="H361" s="205" t="s">
        <v>3</v>
      </c>
      <c r="I361" s="207"/>
      <c r="L361" s="204"/>
      <c r="M361" s="208"/>
      <c r="N361" s="209"/>
      <c r="O361" s="209"/>
      <c r="P361" s="209"/>
      <c r="Q361" s="209"/>
      <c r="R361" s="209"/>
      <c r="S361" s="209"/>
      <c r="T361" s="210"/>
      <c r="AT361" s="205" t="s">
        <v>176</v>
      </c>
      <c r="AU361" s="205" t="s">
        <v>84</v>
      </c>
      <c r="AV361" s="14" t="s">
        <v>81</v>
      </c>
      <c r="AW361" s="14" t="s">
        <v>34</v>
      </c>
      <c r="AX361" s="14" t="s">
        <v>73</v>
      </c>
      <c r="AY361" s="205" t="s">
        <v>133</v>
      </c>
    </row>
    <row r="362" s="12" customFormat="1">
      <c r="B362" s="188"/>
      <c r="D362" s="184" t="s">
        <v>176</v>
      </c>
      <c r="E362" s="189" t="s">
        <v>3</v>
      </c>
      <c r="F362" s="190" t="s">
        <v>950</v>
      </c>
      <c r="H362" s="191">
        <v>2.3100000000000001</v>
      </c>
      <c r="I362" s="192"/>
      <c r="L362" s="188"/>
      <c r="M362" s="193"/>
      <c r="N362" s="194"/>
      <c r="O362" s="194"/>
      <c r="P362" s="194"/>
      <c r="Q362" s="194"/>
      <c r="R362" s="194"/>
      <c r="S362" s="194"/>
      <c r="T362" s="195"/>
      <c r="AT362" s="189" t="s">
        <v>176</v>
      </c>
      <c r="AU362" s="189" t="s">
        <v>84</v>
      </c>
      <c r="AV362" s="12" t="s">
        <v>84</v>
      </c>
      <c r="AW362" s="12" t="s">
        <v>34</v>
      </c>
      <c r="AX362" s="12" t="s">
        <v>81</v>
      </c>
      <c r="AY362" s="189" t="s">
        <v>133</v>
      </c>
    </row>
    <row r="363" s="1" customFormat="1" ht="16.5" customHeight="1">
      <c r="B363" s="170"/>
      <c r="C363" s="171" t="s">
        <v>573</v>
      </c>
      <c r="D363" s="171" t="s">
        <v>136</v>
      </c>
      <c r="E363" s="172" t="s">
        <v>610</v>
      </c>
      <c r="F363" s="173" t="s">
        <v>611</v>
      </c>
      <c r="G363" s="174" t="s">
        <v>279</v>
      </c>
      <c r="H363" s="175">
        <v>2.9700000000000002</v>
      </c>
      <c r="I363" s="176"/>
      <c r="J363" s="177">
        <f>ROUND(I363*H363,2)</f>
        <v>0</v>
      </c>
      <c r="K363" s="173" t="s">
        <v>171</v>
      </c>
      <c r="L363" s="38"/>
      <c r="M363" s="178" t="s">
        <v>3</v>
      </c>
      <c r="N363" s="179" t="s">
        <v>44</v>
      </c>
      <c r="O363" s="71"/>
      <c r="P363" s="180">
        <f>O363*H363</f>
        <v>0</v>
      </c>
      <c r="Q363" s="180">
        <v>0.00071000000000000002</v>
      </c>
      <c r="R363" s="180">
        <f>Q363*H363</f>
        <v>0.0021087000000000002</v>
      </c>
      <c r="S363" s="180">
        <v>0</v>
      </c>
      <c r="T363" s="181">
        <f>S363*H363</f>
        <v>0</v>
      </c>
      <c r="AR363" s="182" t="s">
        <v>139</v>
      </c>
      <c r="AT363" s="182" t="s">
        <v>136</v>
      </c>
      <c r="AU363" s="182" t="s">
        <v>84</v>
      </c>
      <c r="AY363" s="19" t="s">
        <v>133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9" t="s">
        <v>81</v>
      </c>
      <c r="BK363" s="183">
        <f>ROUND(I363*H363,2)</f>
        <v>0</v>
      </c>
      <c r="BL363" s="19" t="s">
        <v>139</v>
      </c>
      <c r="BM363" s="182" t="s">
        <v>612</v>
      </c>
    </row>
    <row r="364" s="1" customFormat="1">
      <c r="B364" s="38"/>
      <c r="D364" s="184" t="s">
        <v>141</v>
      </c>
      <c r="F364" s="185" t="s">
        <v>613</v>
      </c>
      <c r="I364" s="115"/>
      <c r="L364" s="38"/>
      <c r="M364" s="186"/>
      <c r="N364" s="71"/>
      <c r="O364" s="71"/>
      <c r="P364" s="71"/>
      <c r="Q364" s="71"/>
      <c r="R364" s="71"/>
      <c r="S364" s="71"/>
      <c r="T364" s="72"/>
      <c r="AT364" s="19" t="s">
        <v>141</v>
      </c>
      <c r="AU364" s="19" t="s">
        <v>84</v>
      </c>
    </row>
    <row r="365" s="14" customFormat="1">
      <c r="B365" s="204"/>
      <c r="D365" s="184" t="s">
        <v>176</v>
      </c>
      <c r="E365" s="205" t="s">
        <v>3</v>
      </c>
      <c r="F365" s="206" t="s">
        <v>600</v>
      </c>
      <c r="H365" s="205" t="s">
        <v>3</v>
      </c>
      <c r="I365" s="207"/>
      <c r="L365" s="204"/>
      <c r="M365" s="208"/>
      <c r="N365" s="209"/>
      <c r="O365" s="209"/>
      <c r="P365" s="209"/>
      <c r="Q365" s="209"/>
      <c r="R365" s="209"/>
      <c r="S365" s="209"/>
      <c r="T365" s="210"/>
      <c r="AT365" s="205" t="s">
        <v>176</v>
      </c>
      <c r="AU365" s="205" t="s">
        <v>84</v>
      </c>
      <c r="AV365" s="14" t="s">
        <v>81</v>
      </c>
      <c r="AW365" s="14" t="s">
        <v>34</v>
      </c>
      <c r="AX365" s="14" t="s">
        <v>73</v>
      </c>
      <c r="AY365" s="205" t="s">
        <v>133</v>
      </c>
    </row>
    <row r="366" s="12" customFormat="1">
      <c r="B366" s="188"/>
      <c r="D366" s="184" t="s">
        <v>176</v>
      </c>
      <c r="E366" s="189" t="s">
        <v>3</v>
      </c>
      <c r="F366" s="190" t="s">
        <v>951</v>
      </c>
      <c r="H366" s="191">
        <v>2.9700000000000002</v>
      </c>
      <c r="I366" s="192"/>
      <c r="L366" s="188"/>
      <c r="M366" s="193"/>
      <c r="N366" s="194"/>
      <c r="O366" s="194"/>
      <c r="P366" s="194"/>
      <c r="Q366" s="194"/>
      <c r="R366" s="194"/>
      <c r="S366" s="194"/>
      <c r="T366" s="195"/>
      <c r="AT366" s="189" t="s">
        <v>176</v>
      </c>
      <c r="AU366" s="189" t="s">
        <v>84</v>
      </c>
      <c r="AV366" s="12" t="s">
        <v>84</v>
      </c>
      <c r="AW366" s="12" t="s">
        <v>34</v>
      </c>
      <c r="AX366" s="12" t="s">
        <v>81</v>
      </c>
      <c r="AY366" s="189" t="s">
        <v>133</v>
      </c>
    </row>
    <row r="367" s="1" customFormat="1" ht="16.5" customHeight="1">
      <c r="B367" s="170"/>
      <c r="C367" s="171" t="s">
        <v>579</v>
      </c>
      <c r="D367" s="171" t="s">
        <v>136</v>
      </c>
      <c r="E367" s="172" t="s">
        <v>616</v>
      </c>
      <c r="F367" s="173" t="s">
        <v>617</v>
      </c>
      <c r="G367" s="174" t="s">
        <v>279</v>
      </c>
      <c r="H367" s="175">
        <v>2.9700000000000002</v>
      </c>
      <c r="I367" s="176"/>
      <c r="J367" s="177">
        <f>ROUND(I367*H367,2)</f>
        <v>0</v>
      </c>
      <c r="K367" s="173" t="s">
        <v>171</v>
      </c>
      <c r="L367" s="38"/>
      <c r="M367" s="178" t="s">
        <v>3</v>
      </c>
      <c r="N367" s="179" t="s">
        <v>44</v>
      </c>
      <c r="O367" s="71"/>
      <c r="P367" s="180">
        <f>O367*H367</f>
        <v>0</v>
      </c>
      <c r="Q367" s="180">
        <v>0.26375999999999999</v>
      </c>
      <c r="R367" s="180">
        <f>Q367*H367</f>
        <v>0.78336720000000004</v>
      </c>
      <c r="S367" s="180">
        <v>0</v>
      </c>
      <c r="T367" s="181">
        <f>S367*H367</f>
        <v>0</v>
      </c>
      <c r="AR367" s="182" t="s">
        <v>139</v>
      </c>
      <c r="AT367" s="182" t="s">
        <v>136</v>
      </c>
      <c r="AU367" s="182" t="s">
        <v>84</v>
      </c>
      <c r="AY367" s="19" t="s">
        <v>133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9" t="s">
        <v>81</v>
      </c>
      <c r="BK367" s="183">
        <f>ROUND(I367*H367,2)</f>
        <v>0</v>
      </c>
      <c r="BL367" s="19" t="s">
        <v>139</v>
      </c>
      <c r="BM367" s="182" t="s">
        <v>618</v>
      </c>
    </row>
    <row r="368" s="1" customFormat="1">
      <c r="B368" s="38"/>
      <c r="D368" s="184" t="s">
        <v>141</v>
      </c>
      <c r="F368" s="185" t="s">
        <v>619</v>
      </c>
      <c r="I368" s="115"/>
      <c r="L368" s="38"/>
      <c r="M368" s="186"/>
      <c r="N368" s="71"/>
      <c r="O368" s="71"/>
      <c r="P368" s="71"/>
      <c r="Q368" s="71"/>
      <c r="R368" s="71"/>
      <c r="S368" s="71"/>
      <c r="T368" s="72"/>
      <c r="AT368" s="19" t="s">
        <v>141</v>
      </c>
      <c r="AU368" s="19" t="s">
        <v>84</v>
      </c>
    </row>
    <row r="369" s="1" customFormat="1">
      <c r="B369" s="38"/>
      <c r="D369" s="184" t="s">
        <v>174</v>
      </c>
      <c r="F369" s="187" t="s">
        <v>620</v>
      </c>
      <c r="I369" s="115"/>
      <c r="L369" s="38"/>
      <c r="M369" s="186"/>
      <c r="N369" s="71"/>
      <c r="O369" s="71"/>
      <c r="P369" s="71"/>
      <c r="Q369" s="71"/>
      <c r="R369" s="71"/>
      <c r="S369" s="71"/>
      <c r="T369" s="72"/>
      <c r="AT369" s="19" t="s">
        <v>174</v>
      </c>
      <c r="AU369" s="19" t="s">
        <v>84</v>
      </c>
    </row>
    <row r="370" s="14" customFormat="1">
      <c r="B370" s="204"/>
      <c r="D370" s="184" t="s">
        <v>176</v>
      </c>
      <c r="E370" s="205" t="s">
        <v>3</v>
      </c>
      <c r="F370" s="206" t="s">
        <v>600</v>
      </c>
      <c r="H370" s="205" t="s">
        <v>3</v>
      </c>
      <c r="I370" s="207"/>
      <c r="L370" s="204"/>
      <c r="M370" s="208"/>
      <c r="N370" s="209"/>
      <c r="O370" s="209"/>
      <c r="P370" s="209"/>
      <c r="Q370" s="209"/>
      <c r="R370" s="209"/>
      <c r="S370" s="209"/>
      <c r="T370" s="210"/>
      <c r="AT370" s="205" t="s">
        <v>176</v>
      </c>
      <c r="AU370" s="205" t="s">
        <v>84</v>
      </c>
      <c r="AV370" s="14" t="s">
        <v>81</v>
      </c>
      <c r="AW370" s="14" t="s">
        <v>34</v>
      </c>
      <c r="AX370" s="14" t="s">
        <v>73</v>
      </c>
      <c r="AY370" s="205" t="s">
        <v>133</v>
      </c>
    </row>
    <row r="371" s="12" customFormat="1">
      <c r="B371" s="188"/>
      <c r="D371" s="184" t="s">
        <v>176</v>
      </c>
      <c r="E371" s="189" t="s">
        <v>3</v>
      </c>
      <c r="F371" s="190" t="s">
        <v>951</v>
      </c>
      <c r="H371" s="191">
        <v>2.9700000000000002</v>
      </c>
      <c r="I371" s="192"/>
      <c r="L371" s="188"/>
      <c r="M371" s="193"/>
      <c r="N371" s="194"/>
      <c r="O371" s="194"/>
      <c r="P371" s="194"/>
      <c r="Q371" s="194"/>
      <c r="R371" s="194"/>
      <c r="S371" s="194"/>
      <c r="T371" s="195"/>
      <c r="AT371" s="189" t="s">
        <v>176</v>
      </c>
      <c r="AU371" s="189" t="s">
        <v>84</v>
      </c>
      <c r="AV371" s="12" t="s">
        <v>84</v>
      </c>
      <c r="AW371" s="12" t="s">
        <v>34</v>
      </c>
      <c r="AX371" s="12" t="s">
        <v>81</v>
      </c>
      <c r="AY371" s="189" t="s">
        <v>133</v>
      </c>
    </row>
    <row r="372" s="1" customFormat="1" ht="16.5" customHeight="1">
      <c r="B372" s="170"/>
      <c r="C372" s="171" t="s">
        <v>590</v>
      </c>
      <c r="D372" s="171" t="s">
        <v>136</v>
      </c>
      <c r="E372" s="172" t="s">
        <v>610</v>
      </c>
      <c r="F372" s="173" t="s">
        <v>611</v>
      </c>
      <c r="G372" s="174" t="s">
        <v>279</v>
      </c>
      <c r="H372" s="175">
        <v>3.6299999999999999</v>
      </c>
      <c r="I372" s="176"/>
      <c r="J372" s="177">
        <f>ROUND(I372*H372,2)</f>
        <v>0</v>
      </c>
      <c r="K372" s="173" t="s">
        <v>171</v>
      </c>
      <c r="L372" s="38"/>
      <c r="M372" s="178" t="s">
        <v>3</v>
      </c>
      <c r="N372" s="179" t="s">
        <v>44</v>
      </c>
      <c r="O372" s="71"/>
      <c r="P372" s="180">
        <f>O372*H372</f>
        <v>0</v>
      </c>
      <c r="Q372" s="180">
        <v>0.00071000000000000002</v>
      </c>
      <c r="R372" s="180">
        <f>Q372*H372</f>
        <v>0.0025772999999999998</v>
      </c>
      <c r="S372" s="180">
        <v>0</v>
      </c>
      <c r="T372" s="181">
        <f>S372*H372</f>
        <v>0</v>
      </c>
      <c r="AR372" s="182" t="s">
        <v>139</v>
      </c>
      <c r="AT372" s="182" t="s">
        <v>136</v>
      </c>
      <c r="AU372" s="182" t="s">
        <v>84</v>
      </c>
      <c r="AY372" s="19" t="s">
        <v>133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9" t="s">
        <v>81</v>
      </c>
      <c r="BK372" s="183">
        <f>ROUND(I372*H372,2)</f>
        <v>0</v>
      </c>
      <c r="BL372" s="19" t="s">
        <v>139</v>
      </c>
      <c r="BM372" s="182" t="s">
        <v>622</v>
      </c>
    </row>
    <row r="373" s="1" customFormat="1">
      <c r="B373" s="38"/>
      <c r="D373" s="184" t="s">
        <v>141</v>
      </c>
      <c r="F373" s="185" t="s">
        <v>613</v>
      </c>
      <c r="I373" s="115"/>
      <c r="L373" s="38"/>
      <c r="M373" s="186"/>
      <c r="N373" s="71"/>
      <c r="O373" s="71"/>
      <c r="P373" s="71"/>
      <c r="Q373" s="71"/>
      <c r="R373" s="71"/>
      <c r="S373" s="71"/>
      <c r="T373" s="72"/>
      <c r="AT373" s="19" t="s">
        <v>141</v>
      </c>
      <c r="AU373" s="19" t="s">
        <v>84</v>
      </c>
    </row>
    <row r="374" s="14" customFormat="1">
      <c r="B374" s="204"/>
      <c r="D374" s="184" t="s">
        <v>176</v>
      </c>
      <c r="E374" s="205" t="s">
        <v>3</v>
      </c>
      <c r="F374" s="206" t="s">
        <v>600</v>
      </c>
      <c r="H374" s="205" t="s">
        <v>3</v>
      </c>
      <c r="I374" s="207"/>
      <c r="L374" s="204"/>
      <c r="M374" s="208"/>
      <c r="N374" s="209"/>
      <c r="O374" s="209"/>
      <c r="P374" s="209"/>
      <c r="Q374" s="209"/>
      <c r="R374" s="209"/>
      <c r="S374" s="209"/>
      <c r="T374" s="210"/>
      <c r="AT374" s="205" t="s">
        <v>176</v>
      </c>
      <c r="AU374" s="205" t="s">
        <v>84</v>
      </c>
      <c r="AV374" s="14" t="s">
        <v>81</v>
      </c>
      <c r="AW374" s="14" t="s">
        <v>34</v>
      </c>
      <c r="AX374" s="14" t="s">
        <v>73</v>
      </c>
      <c r="AY374" s="205" t="s">
        <v>133</v>
      </c>
    </row>
    <row r="375" s="12" customFormat="1">
      <c r="B375" s="188"/>
      <c r="D375" s="184" t="s">
        <v>176</v>
      </c>
      <c r="E375" s="189" t="s">
        <v>3</v>
      </c>
      <c r="F375" s="190" t="s">
        <v>952</v>
      </c>
      <c r="H375" s="191">
        <v>3.6299999999999999</v>
      </c>
      <c r="I375" s="192"/>
      <c r="L375" s="188"/>
      <c r="M375" s="193"/>
      <c r="N375" s="194"/>
      <c r="O375" s="194"/>
      <c r="P375" s="194"/>
      <c r="Q375" s="194"/>
      <c r="R375" s="194"/>
      <c r="S375" s="194"/>
      <c r="T375" s="195"/>
      <c r="AT375" s="189" t="s">
        <v>176</v>
      </c>
      <c r="AU375" s="189" t="s">
        <v>84</v>
      </c>
      <c r="AV375" s="12" t="s">
        <v>84</v>
      </c>
      <c r="AW375" s="12" t="s">
        <v>34</v>
      </c>
      <c r="AX375" s="12" t="s">
        <v>81</v>
      </c>
      <c r="AY375" s="189" t="s">
        <v>133</v>
      </c>
    </row>
    <row r="376" s="1" customFormat="1" ht="16.5" customHeight="1">
      <c r="B376" s="170"/>
      <c r="C376" s="171" t="s">
        <v>595</v>
      </c>
      <c r="D376" s="171" t="s">
        <v>136</v>
      </c>
      <c r="E376" s="172" t="s">
        <v>625</v>
      </c>
      <c r="F376" s="173" t="s">
        <v>626</v>
      </c>
      <c r="G376" s="174" t="s">
        <v>279</v>
      </c>
      <c r="H376" s="175">
        <v>3.6299999999999999</v>
      </c>
      <c r="I376" s="176"/>
      <c r="J376" s="177">
        <f>ROUND(I376*H376,2)</f>
        <v>0</v>
      </c>
      <c r="K376" s="173" t="s">
        <v>171</v>
      </c>
      <c r="L376" s="38"/>
      <c r="M376" s="178" t="s">
        <v>3</v>
      </c>
      <c r="N376" s="179" t="s">
        <v>44</v>
      </c>
      <c r="O376" s="71"/>
      <c r="P376" s="180">
        <f>O376*H376</f>
        <v>0</v>
      </c>
      <c r="Q376" s="180">
        <v>0.12966</v>
      </c>
      <c r="R376" s="180">
        <f>Q376*H376</f>
        <v>0.47066579999999997</v>
      </c>
      <c r="S376" s="180">
        <v>0</v>
      </c>
      <c r="T376" s="181">
        <f>S376*H376</f>
        <v>0</v>
      </c>
      <c r="AR376" s="182" t="s">
        <v>139</v>
      </c>
      <c r="AT376" s="182" t="s">
        <v>136</v>
      </c>
      <c r="AU376" s="182" t="s">
        <v>84</v>
      </c>
      <c r="AY376" s="19" t="s">
        <v>133</v>
      </c>
      <c r="BE376" s="183">
        <f>IF(N376="základní",J376,0)</f>
        <v>0</v>
      </c>
      <c r="BF376" s="183">
        <f>IF(N376="snížená",J376,0)</f>
        <v>0</v>
      </c>
      <c r="BG376" s="183">
        <f>IF(N376="zákl. přenesená",J376,0)</f>
        <v>0</v>
      </c>
      <c r="BH376" s="183">
        <f>IF(N376="sníž. přenesená",J376,0)</f>
        <v>0</v>
      </c>
      <c r="BI376" s="183">
        <f>IF(N376="nulová",J376,0)</f>
        <v>0</v>
      </c>
      <c r="BJ376" s="19" t="s">
        <v>81</v>
      </c>
      <c r="BK376" s="183">
        <f>ROUND(I376*H376,2)</f>
        <v>0</v>
      </c>
      <c r="BL376" s="19" t="s">
        <v>139</v>
      </c>
      <c r="BM376" s="182" t="s">
        <v>627</v>
      </c>
    </row>
    <row r="377" s="1" customFormat="1">
      <c r="B377" s="38"/>
      <c r="D377" s="184" t="s">
        <v>141</v>
      </c>
      <c r="F377" s="185" t="s">
        <v>628</v>
      </c>
      <c r="I377" s="115"/>
      <c r="L377" s="38"/>
      <c r="M377" s="186"/>
      <c r="N377" s="71"/>
      <c r="O377" s="71"/>
      <c r="P377" s="71"/>
      <c r="Q377" s="71"/>
      <c r="R377" s="71"/>
      <c r="S377" s="71"/>
      <c r="T377" s="72"/>
      <c r="AT377" s="19" t="s">
        <v>141</v>
      </c>
      <c r="AU377" s="19" t="s">
        <v>84</v>
      </c>
    </row>
    <row r="378" s="1" customFormat="1">
      <c r="B378" s="38"/>
      <c r="D378" s="184" t="s">
        <v>174</v>
      </c>
      <c r="F378" s="187" t="s">
        <v>629</v>
      </c>
      <c r="I378" s="115"/>
      <c r="L378" s="38"/>
      <c r="M378" s="186"/>
      <c r="N378" s="71"/>
      <c r="O378" s="71"/>
      <c r="P378" s="71"/>
      <c r="Q378" s="71"/>
      <c r="R378" s="71"/>
      <c r="S378" s="71"/>
      <c r="T378" s="72"/>
      <c r="AT378" s="19" t="s">
        <v>174</v>
      </c>
      <c r="AU378" s="19" t="s">
        <v>84</v>
      </c>
    </row>
    <row r="379" s="14" customFormat="1">
      <c r="B379" s="204"/>
      <c r="D379" s="184" t="s">
        <v>176</v>
      </c>
      <c r="E379" s="205" t="s">
        <v>3</v>
      </c>
      <c r="F379" s="206" t="s">
        <v>600</v>
      </c>
      <c r="H379" s="205" t="s">
        <v>3</v>
      </c>
      <c r="I379" s="207"/>
      <c r="L379" s="204"/>
      <c r="M379" s="208"/>
      <c r="N379" s="209"/>
      <c r="O379" s="209"/>
      <c r="P379" s="209"/>
      <c r="Q379" s="209"/>
      <c r="R379" s="209"/>
      <c r="S379" s="209"/>
      <c r="T379" s="210"/>
      <c r="AT379" s="205" t="s">
        <v>176</v>
      </c>
      <c r="AU379" s="205" t="s">
        <v>84</v>
      </c>
      <c r="AV379" s="14" t="s">
        <v>81</v>
      </c>
      <c r="AW379" s="14" t="s">
        <v>34</v>
      </c>
      <c r="AX379" s="14" t="s">
        <v>73</v>
      </c>
      <c r="AY379" s="205" t="s">
        <v>133</v>
      </c>
    </row>
    <row r="380" s="12" customFormat="1">
      <c r="B380" s="188"/>
      <c r="D380" s="184" t="s">
        <v>176</v>
      </c>
      <c r="E380" s="189" t="s">
        <v>3</v>
      </c>
      <c r="F380" s="190" t="s">
        <v>952</v>
      </c>
      <c r="H380" s="191">
        <v>3.6299999999999999</v>
      </c>
      <c r="I380" s="192"/>
      <c r="L380" s="188"/>
      <c r="M380" s="193"/>
      <c r="N380" s="194"/>
      <c r="O380" s="194"/>
      <c r="P380" s="194"/>
      <c r="Q380" s="194"/>
      <c r="R380" s="194"/>
      <c r="S380" s="194"/>
      <c r="T380" s="195"/>
      <c r="AT380" s="189" t="s">
        <v>176</v>
      </c>
      <c r="AU380" s="189" t="s">
        <v>84</v>
      </c>
      <c r="AV380" s="12" t="s">
        <v>84</v>
      </c>
      <c r="AW380" s="12" t="s">
        <v>34</v>
      </c>
      <c r="AX380" s="12" t="s">
        <v>81</v>
      </c>
      <c r="AY380" s="189" t="s">
        <v>133</v>
      </c>
    </row>
    <row r="381" s="1" customFormat="1" ht="16.5" customHeight="1">
      <c r="B381" s="170"/>
      <c r="C381" s="171" t="s">
        <v>602</v>
      </c>
      <c r="D381" s="171" t="s">
        <v>136</v>
      </c>
      <c r="E381" s="172" t="s">
        <v>631</v>
      </c>
      <c r="F381" s="173" t="s">
        <v>632</v>
      </c>
      <c r="G381" s="174" t="s">
        <v>189</v>
      </c>
      <c r="H381" s="175">
        <v>2.2000000000000002</v>
      </c>
      <c r="I381" s="176"/>
      <c r="J381" s="177">
        <f>ROUND(I381*H381,2)</f>
        <v>0</v>
      </c>
      <c r="K381" s="173" t="s">
        <v>3</v>
      </c>
      <c r="L381" s="38"/>
      <c r="M381" s="178" t="s">
        <v>3</v>
      </c>
      <c r="N381" s="179" t="s">
        <v>44</v>
      </c>
      <c r="O381" s="71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AR381" s="182" t="s">
        <v>139</v>
      </c>
      <c r="AT381" s="182" t="s">
        <v>136</v>
      </c>
      <c r="AU381" s="182" t="s">
        <v>84</v>
      </c>
      <c r="AY381" s="19" t="s">
        <v>133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9" t="s">
        <v>81</v>
      </c>
      <c r="BK381" s="183">
        <f>ROUND(I381*H381,2)</f>
        <v>0</v>
      </c>
      <c r="BL381" s="19" t="s">
        <v>139</v>
      </c>
      <c r="BM381" s="182" t="s">
        <v>633</v>
      </c>
    </row>
    <row r="382" s="14" customFormat="1">
      <c r="B382" s="204"/>
      <c r="D382" s="184" t="s">
        <v>176</v>
      </c>
      <c r="E382" s="205" t="s">
        <v>3</v>
      </c>
      <c r="F382" s="206" t="s">
        <v>600</v>
      </c>
      <c r="H382" s="205" t="s">
        <v>3</v>
      </c>
      <c r="I382" s="207"/>
      <c r="L382" s="204"/>
      <c r="M382" s="208"/>
      <c r="N382" s="209"/>
      <c r="O382" s="209"/>
      <c r="P382" s="209"/>
      <c r="Q382" s="209"/>
      <c r="R382" s="209"/>
      <c r="S382" s="209"/>
      <c r="T382" s="210"/>
      <c r="AT382" s="205" t="s">
        <v>176</v>
      </c>
      <c r="AU382" s="205" t="s">
        <v>84</v>
      </c>
      <c r="AV382" s="14" t="s">
        <v>81</v>
      </c>
      <c r="AW382" s="14" t="s">
        <v>34</v>
      </c>
      <c r="AX382" s="14" t="s">
        <v>73</v>
      </c>
      <c r="AY382" s="205" t="s">
        <v>133</v>
      </c>
    </row>
    <row r="383" s="12" customFormat="1">
      <c r="B383" s="188"/>
      <c r="D383" s="184" t="s">
        <v>176</v>
      </c>
      <c r="E383" s="189" t="s">
        <v>3</v>
      </c>
      <c r="F383" s="190" t="s">
        <v>953</v>
      </c>
      <c r="H383" s="191">
        <v>2.2000000000000002</v>
      </c>
      <c r="I383" s="192"/>
      <c r="L383" s="188"/>
      <c r="M383" s="193"/>
      <c r="N383" s="194"/>
      <c r="O383" s="194"/>
      <c r="P383" s="194"/>
      <c r="Q383" s="194"/>
      <c r="R383" s="194"/>
      <c r="S383" s="194"/>
      <c r="T383" s="195"/>
      <c r="AT383" s="189" t="s">
        <v>176</v>
      </c>
      <c r="AU383" s="189" t="s">
        <v>84</v>
      </c>
      <c r="AV383" s="12" t="s">
        <v>84</v>
      </c>
      <c r="AW383" s="12" t="s">
        <v>34</v>
      </c>
      <c r="AX383" s="12" t="s">
        <v>81</v>
      </c>
      <c r="AY383" s="189" t="s">
        <v>133</v>
      </c>
    </row>
    <row r="384" s="1" customFormat="1" ht="16.5" customHeight="1">
      <c r="B384" s="170"/>
      <c r="C384" s="171" t="s">
        <v>609</v>
      </c>
      <c r="D384" s="171" t="s">
        <v>136</v>
      </c>
      <c r="E384" s="172" t="s">
        <v>664</v>
      </c>
      <c r="F384" s="173" t="s">
        <v>665</v>
      </c>
      <c r="G384" s="174" t="s">
        <v>364</v>
      </c>
      <c r="H384" s="175">
        <v>2.9180000000000001</v>
      </c>
      <c r="I384" s="176"/>
      <c r="J384" s="177">
        <f>ROUND(I384*H384,2)</f>
        <v>0</v>
      </c>
      <c r="K384" s="173" t="s">
        <v>171</v>
      </c>
      <c r="L384" s="38"/>
      <c r="M384" s="178" t="s">
        <v>3</v>
      </c>
      <c r="N384" s="179" t="s">
        <v>44</v>
      </c>
      <c r="O384" s="71"/>
      <c r="P384" s="180">
        <f>O384*H384</f>
        <v>0</v>
      </c>
      <c r="Q384" s="180">
        <v>0</v>
      </c>
      <c r="R384" s="180">
        <f>Q384*H384</f>
        <v>0</v>
      </c>
      <c r="S384" s="180">
        <v>0</v>
      </c>
      <c r="T384" s="181">
        <f>S384*H384</f>
        <v>0</v>
      </c>
      <c r="AR384" s="182" t="s">
        <v>139</v>
      </c>
      <c r="AT384" s="182" t="s">
        <v>136</v>
      </c>
      <c r="AU384" s="182" t="s">
        <v>84</v>
      </c>
      <c r="AY384" s="19" t="s">
        <v>133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19" t="s">
        <v>81</v>
      </c>
      <c r="BK384" s="183">
        <f>ROUND(I384*H384,2)</f>
        <v>0</v>
      </c>
      <c r="BL384" s="19" t="s">
        <v>139</v>
      </c>
      <c r="BM384" s="182" t="s">
        <v>666</v>
      </c>
    </row>
    <row r="385" s="1" customFormat="1">
      <c r="B385" s="38"/>
      <c r="D385" s="184" t="s">
        <v>141</v>
      </c>
      <c r="F385" s="185" t="s">
        <v>667</v>
      </c>
      <c r="I385" s="115"/>
      <c r="L385" s="38"/>
      <c r="M385" s="186"/>
      <c r="N385" s="71"/>
      <c r="O385" s="71"/>
      <c r="P385" s="71"/>
      <c r="Q385" s="71"/>
      <c r="R385" s="71"/>
      <c r="S385" s="71"/>
      <c r="T385" s="72"/>
      <c r="AT385" s="19" t="s">
        <v>141</v>
      </c>
      <c r="AU385" s="19" t="s">
        <v>84</v>
      </c>
    </row>
    <row r="386" s="1" customFormat="1">
      <c r="B386" s="38"/>
      <c r="D386" s="184" t="s">
        <v>174</v>
      </c>
      <c r="F386" s="187" t="s">
        <v>668</v>
      </c>
      <c r="I386" s="115"/>
      <c r="L386" s="38"/>
      <c r="M386" s="186"/>
      <c r="N386" s="71"/>
      <c r="O386" s="71"/>
      <c r="P386" s="71"/>
      <c r="Q386" s="71"/>
      <c r="R386" s="71"/>
      <c r="S386" s="71"/>
      <c r="T386" s="72"/>
      <c r="AT386" s="19" t="s">
        <v>174</v>
      </c>
      <c r="AU386" s="19" t="s">
        <v>84</v>
      </c>
    </row>
    <row r="387" s="11" customFormat="1" ht="22.8" customHeight="1">
      <c r="B387" s="157"/>
      <c r="D387" s="158" t="s">
        <v>72</v>
      </c>
      <c r="E387" s="168" t="s">
        <v>669</v>
      </c>
      <c r="F387" s="168" t="s">
        <v>670</v>
      </c>
      <c r="I387" s="160"/>
      <c r="J387" s="169">
        <f>BK387</f>
        <v>0</v>
      </c>
      <c r="L387" s="157"/>
      <c r="M387" s="162"/>
      <c r="N387" s="163"/>
      <c r="O387" s="163"/>
      <c r="P387" s="164">
        <f>SUM(P388:P438)</f>
        <v>0</v>
      </c>
      <c r="Q387" s="163"/>
      <c r="R387" s="164">
        <f>SUM(R388:R438)</f>
        <v>0.00018149999999999999</v>
      </c>
      <c r="S387" s="163"/>
      <c r="T387" s="165">
        <f>SUM(T388:T438)</f>
        <v>2.2664400000000002</v>
      </c>
      <c r="AR387" s="158" t="s">
        <v>81</v>
      </c>
      <c r="AT387" s="166" t="s">
        <v>72</v>
      </c>
      <c r="AU387" s="166" t="s">
        <v>81</v>
      </c>
      <c r="AY387" s="158" t="s">
        <v>133</v>
      </c>
      <c r="BK387" s="167">
        <f>SUM(BK388:BK438)</f>
        <v>0</v>
      </c>
    </row>
    <row r="388" s="1" customFormat="1" ht="16.5" customHeight="1">
      <c r="B388" s="170"/>
      <c r="C388" s="171" t="s">
        <v>615</v>
      </c>
      <c r="D388" s="171" t="s">
        <v>136</v>
      </c>
      <c r="E388" s="172" t="s">
        <v>672</v>
      </c>
      <c r="F388" s="173" t="s">
        <v>673</v>
      </c>
      <c r="G388" s="174" t="s">
        <v>279</v>
      </c>
      <c r="H388" s="175">
        <v>3.96</v>
      </c>
      <c r="I388" s="176"/>
      <c r="J388" s="177">
        <f>ROUND(I388*H388,2)</f>
        <v>0</v>
      </c>
      <c r="K388" s="173" t="s">
        <v>171</v>
      </c>
      <c r="L388" s="38"/>
      <c r="M388" s="178" t="s">
        <v>3</v>
      </c>
      <c r="N388" s="179" t="s">
        <v>44</v>
      </c>
      <c r="O388" s="71"/>
      <c r="P388" s="180">
        <f>O388*H388</f>
        <v>0</v>
      </c>
      <c r="Q388" s="180">
        <v>0</v>
      </c>
      <c r="R388" s="180">
        <f>Q388*H388</f>
        <v>0</v>
      </c>
      <c r="S388" s="180">
        <v>0.28999999999999998</v>
      </c>
      <c r="T388" s="181">
        <f>S388*H388</f>
        <v>1.1483999999999999</v>
      </c>
      <c r="AR388" s="182" t="s">
        <v>139</v>
      </c>
      <c r="AT388" s="182" t="s">
        <v>136</v>
      </c>
      <c r="AU388" s="182" t="s">
        <v>84</v>
      </c>
      <c r="AY388" s="19" t="s">
        <v>133</v>
      </c>
      <c r="BE388" s="183">
        <f>IF(N388="základní",J388,0)</f>
        <v>0</v>
      </c>
      <c r="BF388" s="183">
        <f>IF(N388="snížená",J388,0)</f>
        <v>0</v>
      </c>
      <c r="BG388" s="183">
        <f>IF(N388="zákl. přenesená",J388,0)</f>
        <v>0</v>
      </c>
      <c r="BH388" s="183">
        <f>IF(N388="sníž. přenesená",J388,0)</f>
        <v>0</v>
      </c>
      <c r="BI388" s="183">
        <f>IF(N388="nulová",J388,0)</f>
        <v>0</v>
      </c>
      <c r="BJ388" s="19" t="s">
        <v>81</v>
      </c>
      <c r="BK388" s="183">
        <f>ROUND(I388*H388,2)</f>
        <v>0</v>
      </c>
      <c r="BL388" s="19" t="s">
        <v>139</v>
      </c>
      <c r="BM388" s="182" t="s">
        <v>674</v>
      </c>
    </row>
    <row r="389" s="1" customFormat="1">
      <c r="B389" s="38"/>
      <c r="D389" s="184" t="s">
        <v>141</v>
      </c>
      <c r="F389" s="185" t="s">
        <v>675</v>
      </c>
      <c r="I389" s="115"/>
      <c r="L389" s="38"/>
      <c r="M389" s="186"/>
      <c r="N389" s="71"/>
      <c r="O389" s="71"/>
      <c r="P389" s="71"/>
      <c r="Q389" s="71"/>
      <c r="R389" s="71"/>
      <c r="S389" s="71"/>
      <c r="T389" s="72"/>
      <c r="AT389" s="19" t="s">
        <v>141</v>
      </c>
      <c r="AU389" s="19" t="s">
        <v>84</v>
      </c>
    </row>
    <row r="390" s="1" customFormat="1">
      <c r="B390" s="38"/>
      <c r="D390" s="184" t="s">
        <v>174</v>
      </c>
      <c r="F390" s="187" t="s">
        <v>676</v>
      </c>
      <c r="I390" s="115"/>
      <c r="L390" s="38"/>
      <c r="M390" s="186"/>
      <c r="N390" s="71"/>
      <c r="O390" s="71"/>
      <c r="P390" s="71"/>
      <c r="Q390" s="71"/>
      <c r="R390" s="71"/>
      <c r="S390" s="71"/>
      <c r="T390" s="72"/>
      <c r="AT390" s="19" t="s">
        <v>174</v>
      </c>
      <c r="AU390" s="19" t="s">
        <v>84</v>
      </c>
    </row>
    <row r="391" s="14" customFormat="1">
      <c r="B391" s="204"/>
      <c r="D391" s="184" t="s">
        <v>176</v>
      </c>
      <c r="E391" s="205" t="s">
        <v>3</v>
      </c>
      <c r="F391" s="206" t="s">
        <v>600</v>
      </c>
      <c r="H391" s="205" t="s">
        <v>3</v>
      </c>
      <c r="I391" s="207"/>
      <c r="L391" s="204"/>
      <c r="M391" s="208"/>
      <c r="N391" s="209"/>
      <c r="O391" s="209"/>
      <c r="P391" s="209"/>
      <c r="Q391" s="209"/>
      <c r="R391" s="209"/>
      <c r="S391" s="209"/>
      <c r="T391" s="210"/>
      <c r="AT391" s="205" t="s">
        <v>176</v>
      </c>
      <c r="AU391" s="205" t="s">
        <v>84</v>
      </c>
      <c r="AV391" s="14" t="s">
        <v>81</v>
      </c>
      <c r="AW391" s="14" t="s">
        <v>34</v>
      </c>
      <c r="AX391" s="14" t="s">
        <v>73</v>
      </c>
      <c r="AY391" s="205" t="s">
        <v>133</v>
      </c>
    </row>
    <row r="392" s="12" customFormat="1">
      <c r="B392" s="188"/>
      <c r="D392" s="184" t="s">
        <v>176</v>
      </c>
      <c r="E392" s="189" t="s">
        <v>3</v>
      </c>
      <c r="F392" s="190" t="s">
        <v>949</v>
      </c>
      <c r="H392" s="191">
        <v>1.6499999999999999</v>
      </c>
      <c r="I392" s="192"/>
      <c r="L392" s="188"/>
      <c r="M392" s="193"/>
      <c r="N392" s="194"/>
      <c r="O392" s="194"/>
      <c r="P392" s="194"/>
      <c r="Q392" s="194"/>
      <c r="R392" s="194"/>
      <c r="S392" s="194"/>
      <c r="T392" s="195"/>
      <c r="AT392" s="189" t="s">
        <v>176</v>
      </c>
      <c r="AU392" s="189" t="s">
        <v>84</v>
      </c>
      <c r="AV392" s="12" t="s">
        <v>84</v>
      </c>
      <c r="AW392" s="12" t="s">
        <v>34</v>
      </c>
      <c r="AX392" s="12" t="s">
        <v>73</v>
      </c>
      <c r="AY392" s="189" t="s">
        <v>133</v>
      </c>
    </row>
    <row r="393" s="12" customFormat="1">
      <c r="B393" s="188"/>
      <c r="D393" s="184" t="s">
        <v>176</v>
      </c>
      <c r="E393" s="189" t="s">
        <v>3</v>
      </c>
      <c r="F393" s="190" t="s">
        <v>950</v>
      </c>
      <c r="H393" s="191">
        <v>2.3100000000000001</v>
      </c>
      <c r="I393" s="192"/>
      <c r="L393" s="188"/>
      <c r="M393" s="193"/>
      <c r="N393" s="194"/>
      <c r="O393" s="194"/>
      <c r="P393" s="194"/>
      <c r="Q393" s="194"/>
      <c r="R393" s="194"/>
      <c r="S393" s="194"/>
      <c r="T393" s="195"/>
      <c r="AT393" s="189" t="s">
        <v>176</v>
      </c>
      <c r="AU393" s="189" t="s">
        <v>84</v>
      </c>
      <c r="AV393" s="12" t="s">
        <v>84</v>
      </c>
      <c r="AW393" s="12" t="s">
        <v>34</v>
      </c>
      <c r="AX393" s="12" t="s">
        <v>73</v>
      </c>
      <c r="AY393" s="189" t="s">
        <v>133</v>
      </c>
    </row>
    <row r="394" s="13" customFormat="1">
      <c r="B394" s="196"/>
      <c r="D394" s="184" t="s">
        <v>176</v>
      </c>
      <c r="E394" s="197" t="s">
        <v>3</v>
      </c>
      <c r="F394" s="198" t="s">
        <v>195</v>
      </c>
      <c r="H394" s="199">
        <v>3.96</v>
      </c>
      <c r="I394" s="200"/>
      <c r="L394" s="196"/>
      <c r="M394" s="201"/>
      <c r="N394" s="202"/>
      <c r="O394" s="202"/>
      <c r="P394" s="202"/>
      <c r="Q394" s="202"/>
      <c r="R394" s="202"/>
      <c r="S394" s="202"/>
      <c r="T394" s="203"/>
      <c r="AT394" s="197" t="s">
        <v>176</v>
      </c>
      <c r="AU394" s="197" t="s">
        <v>84</v>
      </c>
      <c r="AV394" s="13" t="s">
        <v>139</v>
      </c>
      <c r="AW394" s="13" t="s">
        <v>34</v>
      </c>
      <c r="AX394" s="13" t="s">
        <v>81</v>
      </c>
      <c r="AY394" s="197" t="s">
        <v>133</v>
      </c>
    </row>
    <row r="395" s="1" customFormat="1" ht="16.5" customHeight="1">
      <c r="B395" s="170"/>
      <c r="C395" s="171" t="s">
        <v>621</v>
      </c>
      <c r="D395" s="171" t="s">
        <v>136</v>
      </c>
      <c r="E395" s="172" t="s">
        <v>678</v>
      </c>
      <c r="F395" s="173" t="s">
        <v>679</v>
      </c>
      <c r="G395" s="174" t="s">
        <v>279</v>
      </c>
      <c r="H395" s="175">
        <v>2.9700000000000002</v>
      </c>
      <c r="I395" s="176"/>
      <c r="J395" s="177">
        <f>ROUND(I395*H395,2)</f>
        <v>0</v>
      </c>
      <c r="K395" s="173" t="s">
        <v>171</v>
      </c>
      <c r="L395" s="38"/>
      <c r="M395" s="178" t="s">
        <v>3</v>
      </c>
      <c r="N395" s="179" t="s">
        <v>44</v>
      </c>
      <c r="O395" s="71"/>
      <c r="P395" s="180">
        <f>O395*H395</f>
        <v>0</v>
      </c>
      <c r="Q395" s="180">
        <v>0</v>
      </c>
      <c r="R395" s="180">
        <f>Q395*H395</f>
        <v>0</v>
      </c>
      <c r="S395" s="180">
        <v>0.22</v>
      </c>
      <c r="T395" s="181">
        <f>S395*H395</f>
        <v>0.65340000000000009</v>
      </c>
      <c r="AR395" s="182" t="s">
        <v>139</v>
      </c>
      <c r="AT395" s="182" t="s">
        <v>136</v>
      </c>
      <c r="AU395" s="182" t="s">
        <v>84</v>
      </c>
      <c r="AY395" s="19" t="s">
        <v>133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9" t="s">
        <v>81</v>
      </c>
      <c r="BK395" s="183">
        <f>ROUND(I395*H395,2)</f>
        <v>0</v>
      </c>
      <c r="BL395" s="19" t="s">
        <v>139</v>
      </c>
      <c r="BM395" s="182" t="s">
        <v>680</v>
      </c>
    </row>
    <row r="396" s="1" customFormat="1">
      <c r="B396" s="38"/>
      <c r="D396" s="184" t="s">
        <v>141</v>
      </c>
      <c r="F396" s="185" t="s">
        <v>681</v>
      </c>
      <c r="I396" s="115"/>
      <c r="L396" s="38"/>
      <c r="M396" s="186"/>
      <c r="N396" s="71"/>
      <c r="O396" s="71"/>
      <c r="P396" s="71"/>
      <c r="Q396" s="71"/>
      <c r="R396" s="71"/>
      <c r="S396" s="71"/>
      <c r="T396" s="72"/>
      <c r="AT396" s="19" t="s">
        <v>141</v>
      </c>
      <c r="AU396" s="19" t="s">
        <v>84</v>
      </c>
    </row>
    <row r="397" s="1" customFormat="1">
      <c r="B397" s="38"/>
      <c r="D397" s="184" t="s">
        <v>174</v>
      </c>
      <c r="F397" s="187" t="s">
        <v>676</v>
      </c>
      <c r="I397" s="115"/>
      <c r="L397" s="38"/>
      <c r="M397" s="186"/>
      <c r="N397" s="71"/>
      <c r="O397" s="71"/>
      <c r="P397" s="71"/>
      <c r="Q397" s="71"/>
      <c r="R397" s="71"/>
      <c r="S397" s="71"/>
      <c r="T397" s="72"/>
      <c r="AT397" s="19" t="s">
        <v>174</v>
      </c>
      <c r="AU397" s="19" t="s">
        <v>84</v>
      </c>
    </row>
    <row r="398" s="14" customFormat="1">
      <c r="B398" s="204"/>
      <c r="D398" s="184" t="s">
        <v>176</v>
      </c>
      <c r="E398" s="205" t="s">
        <v>3</v>
      </c>
      <c r="F398" s="206" t="s">
        <v>600</v>
      </c>
      <c r="H398" s="205" t="s">
        <v>3</v>
      </c>
      <c r="I398" s="207"/>
      <c r="L398" s="204"/>
      <c r="M398" s="208"/>
      <c r="N398" s="209"/>
      <c r="O398" s="209"/>
      <c r="P398" s="209"/>
      <c r="Q398" s="209"/>
      <c r="R398" s="209"/>
      <c r="S398" s="209"/>
      <c r="T398" s="210"/>
      <c r="AT398" s="205" t="s">
        <v>176</v>
      </c>
      <c r="AU398" s="205" t="s">
        <v>84</v>
      </c>
      <c r="AV398" s="14" t="s">
        <v>81</v>
      </c>
      <c r="AW398" s="14" t="s">
        <v>34</v>
      </c>
      <c r="AX398" s="14" t="s">
        <v>73</v>
      </c>
      <c r="AY398" s="205" t="s">
        <v>133</v>
      </c>
    </row>
    <row r="399" s="12" customFormat="1">
      <c r="B399" s="188"/>
      <c r="D399" s="184" t="s">
        <v>176</v>
      </c>
      <c r="E399" s="189" t="s">
        <v>3</v>
      </c>
      <c r="F399" s="190" t="s">
        <v>951</v>
      </c>
      <c r="H399" s="191">
        <v>2.9700000000000002</v>
      </c>
      <c r="I399" s="192"/>
      <c r="L399" s="188"/>
      <c r="M399" s="193"/>
      <c r="N399" s="194"/>
      <c r="O399" s="194"/>
      <c r="P399" s="194"/>
      <c r="Q399" s="194"/>
      <c r="R399" s="194"/>
      <c r="S399" s="194"/>
      <c r="T399" s="195"/>
      <c r="AT399" s="189" t="s">
        <v>176</v>
      </c>
      <c r="AU399" s="189" t="s">
        <v>84</v>
      </c>
      <c r="AV399" s="12" t="s">
        <v>84</v>
      </c>
      <c r="AW399" s="12" t="s">
        <v>34</v>
      </c>
      <c r="AX399" s="12" t="s">
        <v>81</v>
      </c>
      <c r="AY399" s="189" t="s">
        <v>133</v>
      </c>
    </row>
    <row r="400" s="1" customFormat="1" ht="16.5" customHeight="1">
      <c r="B400" s="170"/>
      <c r="C400" s="171" t="s">
        <v>624</v>
      </c>
      <c r="D400" s="171" t="s">
        <v>136</v>
      </c>
      <c r="E400" s="172" t="s">
        <v>683</v>
      </c>
      <c r="F400" s="173" t="s">
        <v>684</v>
      </c>
      <c r="G400" s="174" t="s">
        <v>189</v>
      </c>
      <c r="H400" s="175">
        <v>2.2000000000000002</v>
      </c>
      <c r="I400" s="176"/>
      <c r="J400" s="177">
        <f>ROUND(I400*H400,2)</f>
        <v>0</v>
      </c>
      <c r="K400" s="173" t="s">
        <v>171</v>
      </c>
      <c r="L400" s="38"/>
      <c r="M400" s="178" t="s">
        <v>3</v>
      </c>
      <c r="N400" s="179" t="s">
        <v>44</v>
      </c>
      <c r="O400" s="71"/>
      <c r="P400" s="180">
        <f>O400*H400</f>
        <v>0</v>
      </c>
      <c r="Q400" s="180">
        <v>0</v>
      </c>
      <c r="R400" s="180">
        <f>Q400*H400</f>
        <v>0</v>
      </c>
      <c r="S400" s="180">
        <v>0</v>
      </c>
      <c r="T400" s="181">
        <f>S400*H400</f>
        <v>0</v>
      </c>
      <c r="AR400" s="182" t="s">
        <v>139</v>
      </c>
      <c r="AT400" s="182" t="s">
        <v>136</v>
      </c>
      <c r="AU400" s="182" t="s">
        <v>84</v>
      </c>
      <c r="AY400" s="19" t="s">
        <v>133</v>
      </c>
      <c r="BE400" s="183">
        <f>IF(N400="základní",J400,0)</f>
        <v>0</v>
      </c>
      <c r="BF400" s="183">
        <f>IF(N400="snížená",J400,0)</f>
        <v>0</v>
      </c>
      <c r="BG400" s="183">
        <f>IF(N400="zákl. přenesená",J400,0)</f>
        <v>0</v>
      </c>
      <c r="BH400" s="183">
        <f>IF(N400="sníž. přenesená",J400,0)</f>
        <v>0</v>
      </c>
      <c r="BI400" s="183">
        <f>IF(N400="nulová",J400,0)</f>
        <v>0</v>
      </c>
      <c r="BJ400" s="19" t="s">
        <v>81</v>
      </c>
      <c r="BK400" s="183">
        <f>ROUND(I400*H400,2)</f>
        <v>0</v>
      </c>
      <c r="BL400" s="19" t="s">
        <v>139</v>
      </c>
      <c r="BM400" s="182" t="s">
        <v>685</v>
      </c>
    </row>
    <row r="401" s="1" customFormat="1">
      <c r="B401" s="38"/>
      <c r="D401" s="184" t="s">
        <v>141</v>
      </c>
      <c r="F401" s="185" t="s">
        <v>686</v>
      </c>
      <c r="I401" s="115"/>
      <c r="L401" s="38"/>
      <c r="M401" s="186"/>
      <c r="N401" s="71"/>
      <c r="O401" s="71"/>
      <c r="P401" s="71"/>
      <c r="Q401" s="71"/>
      <c r="R401" s="71"/>
      <c r="S401" s="71"/>
      <c r="T401" s="72"/>
      <c r="AT401" s="19" t="s">
        <v>141</v>
      </c>
      <c r="AU401" s="19" t="s">
        <v>84</v>
      </c>
    </row>
    <row r="402" s="1" customFormat="1">
      <c r="B402" s="38"/>
      <c r="D402" s="184" t="s">
        <v>174</v>
      </c>
      <c r="F402" s="187" t="s">
        <v>687</v>
      </c>
      <c r="I402" s="115"/>
      <c r="L402" s="38"/>
      <c r="M402" s="186"/>
      <c r="N402" s="71"/>
      <c r="O402" s="71"/>
      <c r="P402" s="71"/>
      <c r="Q402" s="71"/>
      <c r="R402" s="71"/>
      <c r="S402" s="71"/>
      <c r="T402" s="72"/>
      <c r="AT402" s="19" t="s">
        <v>174</v>
      </c>
      <c r="AU402" s="19" t="s">
        <v>84</v>
      </c>
    </row>
    <row r="403" s="14" customFormat="1">
      <c r="B403" s="204"/>
      <c r="D403" s="184" t="s">
        <v>176</v>
      </c>
      <c r="E403" s="205" t="s">
        <v>3</v>
      </c>
      <c r="F403" s="206" t="s">
        <v>600</v>
      </c>
      <c r="H403" s="205" t="s">
        <v>3</v>
      </c>
      <c r="I403" s="207"/>
      <c r="L403" s="204"/>
      <c r="M403" s="208"/>
      <c r="N403" s="209"/>
      <c r="O403" s="209"/>
      <c r="P403" s="209"/>
      <c r="Q403" s="209"/>
      <c r="R403" s="209"/>
      <c r="S403" s="209"/>
      <c r="T403" s="210"/>
      <c r="AT403" s="205" t="s">
        <v>176</v>
      </c>
      <c r="AU403" s="205" t="s">
        <v>84</v>
      </c>
      <c r="AV403" s="14" t="s">
        <v>81</v>
      </c>
      <c r="AW403" s="14" t="s">
        <v>34</v>
      </c>
      <c r="AX403" s="14" t="s">
        <v>73</v>
      </c>
      <c r="AY403" s="205" t="s">
        <v>133</v>
      </c>
    </row>
    <row r="404" s="12" customFormat="1">
      <c r="B404" s="188"/>
      <c r="D404" s="184" t="s">
        <v>176</v>
      </c>
      <c r="E404" s="189" t="s">
        <v>3</v>
      </c>
      <c r="F404" s="190" t="s">
        <v>953</v>
      </c>
      <c r="H404" s="191">
        <v>2.2000000000000002</v>
      </c>
      <c r="I404" s="192"/>
      <c r="L404" s="188"/>
      <c r="M404" s="193"/>
      <c r="N404" s="194"/>
      <c r="O404" s="194"/>
      <c r="P404" s="194"/>
      <c r="Q404" s="194"/>
      <c r="R404" s="194"/>
      <c r="S404" s="194"/>
      <c r="T404" s="195"/>
      <c r="AT404" s="189" t="s">
        <v>176</v>
      </c>
      <c r="AU404" s="189" t="s">
        <v>84</v>
      </c>
      <c r="AV404" s="12" t="s">
        <v>84</v>
      </c>
      <c r="AW404" s="12" t="s">
        <v>34</v>
      </c>
      <c r="AX404" s="12" t="s">
        <v>81</v>
      </c>
      <c r="AY404" s="189" t="s">
        <v>133</v>
      </c>
    </row>
    <row r="405" s="1" customFormat="1" ht="16.5" customHeight="1">
      <c r="B405" s="170"/>
      <c r="C405" s="171" t="s">
        <v>630</v>
      </c>
      <c r="D405" s="171" t="s">
        <v>136</v>
      </c>
      <c r="E405" s="172" t="s">
        <v>689</v>
      </c>
      <c r="F405" s="173" t="s">
        <v>690</v>
      </c>
      <c r="G405" s="174" t="s">
        <v>279</v>
      </c>
      <c r="H405" s="175">
        <v>3.6299999999999999</v>
      </c>
      <c r="I405" s="176"/>
      <c r="J405" s="177">
        <f>ROUND(I405*H405,2)</f>
        <v>0</v>
      </c>
      <c r="K405" s="173" t="s">
        <v>171</v>
      </c>
      <c r="L405" s="38"/>
      <c r="M405" s="178" t="s">
        <v>3</v>
      </c>
      <c r="N405" s="179" t="s">
        <v>44</v>
      </c>
      <c r="O405" s="71"/>
      <c r="P405" s="180">
        <f>O405*H405</f>
        <v>0</v>
      </c>
      <c r="Q405" s="180">
        <v>5.0000000000000002E-05</v>
      </c>
      <c r="R405" s="180">
        <f>Q405*H405</f>
        <v>0.00018149999999999999</v>
      </c>
      <c r="S405" s="180">
        <v>0.128</v>
      </c>
      <c r="T405" s="181">
        <f>S405*H405</f>
        <v>0.46464</v>
      </c>
      <c r="AR405" s="182" t="s">
        <v>139</v>
      </c>
      <c r="AT405" s="182" t="s">
        <v>136</v>
      </c>
      <c r="AU405" s="182" t="s">
        <v>84</v>
      </c>
      <c r="AY405" s="19" t="s">
        <v>133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9" t="s">
        <v>81</v>
      </c>
      <c r="BK405" s="183">
        <f>ROUND(I405*H405,2)</f>
        <v>0</v>
      </c>
      <c r="BL405" s="19" t="s">
        <v>139</v>
      </c>
      <c r="BM405" s="182" t="s">
        <v>691</v>
      </c>
    </row>
    <row r="406" s="1" customFormat="1">
      <c r="B406" s="38"/>
      <c r="D406" s="184" t="s">
        <v>141</v>
      </c>
      <c r="F406" s="185" t="s">
        <v>692</v>
      </c>
      <c r="I406" s="115"/>
      <c r="L406" s="38"/>
      <c r="M406" s="186"/>
      <c r="N406" s="71"/>
      <c r="O406" s="71"/>
      <c r="P406" s="71"/>
      <c r="Q406" s="71"/>
      <c r="R406" s="71"/>
      <c r="S406" s="71"/>
      <c r="T406" s="72"/>
      <c r="AT406" s="19" t="s">
        <v>141</v>
      </c>
      <c r="AU406" s="19" t="s">
        <v>84</v>
      </c>
    </row>
    <row r="407" s="1" customFormat="1">
      <c r="B407" s="38"/>
      <c r="D407" s="184" t="s">
        <v>174</v>
      </c>
      <c r="F407" s="187" t="s">
        <v>693</v>
      </c>
      <c r="I407" s="115"/>
      <c r="L407" s="38"/>
      <c r="M407" s="186"/>
      <c r="N407" s="71"/>
      <c r="O407" s="71"/>
      <c r="P407" s="71"/>
      <c r="Q407" s="71"/>
      <c r="R407" s="71"/>
      <c r="S407" s="71"/>
      <c r="T407" s="72"/>
      <c r="AT407" s="19" t="s">
        <v>174</v>
      </c>
      <c r="AU407" s="19" t="s">
        <v>84</v>
      </c>
    </row>
    <row r="408" s="14" customFormat="1">
      <c r="B408" s="204"/>
      <c r="D408" s="184" t="s">
        <v>176</v>
      </c>
      <c r="E408" s="205" t="s">
        <v>3</v>
      </c>
      <c r="F408" s="206" t="s">
        <v>600</v>
      </c>
      <c r="H408" s="205" t="s">
        <v>3</v>
      </c>
      <c r="I408" s="207"/>
      <c r="L408" s="204"/>
      <c r="M408" s="208"/>
      <c r="N408" s="209"/>
      <c r="O408" s="209"/>
      <c r="P408" s="209"/>
      <c r="Q408" s="209"/>
      <c r="R408" s="209"/>
      <c r="S408" s="209"/>
      <c r="T408" s="210"/>
      <c r="AT408" s="205" t="s">
        <v>176</v>
      </c>
      <c r="AU408" s="205" t="s">
        <v>84</v>
      </c>
      <c r="AV408" s="14" t="s">
        <v>81</v>
      </c>
      <c r="AW408" s="14" t="s">
        <v>34</v>
      </c>
      <c r="AX408" s="14" t="s">
        <v>73</v>
      </c>
      <c r="AY408" s="205" t="s">
        <v>133</v>
      </c>
    </row>
    <row r="409" s="12" customFormat="1">
      <c r="B409" s="188"/>
      <c r="D409" s="184" t="s">
        <v>176</v>
      </c>
      <c r="E409" s="189" t="s">
        <v>3</v>
      </c>
      <c r="F409" s="190" t="s">
        <v>952</v>
      </c>
      <c r="H409" s="191">
        <v>3.6299999999999999</v>
      </c>
      <c r="I409" s="192"/>
      <c r="L409" s="188"/>
      <c r="M409" s="193"/>
      <c r="N409" s="194"/>
      <c r="O409" s="194"/>
      <c r="P409" s="194"/>
      <c r="Q409" s="194"/>
      <c r="R409" s="194"/>
      <c r="S409" s="194"/>
      <c r="T409" s="195"/>
      <c r="AT409" s="189" t="s">
        <v>176</v>
      </c>
      <c r="AU409" s="189" t="s">
        <v>84</v>
      </c>
      <c r="AV409" s="12" t="s">
        <v>84</v>
      </c>
      <c r="AW409" s="12" t="s">
        <v>34</v>
      </c>
      <c r="AX409" s="12" t="s">
        <v>81</v>
      </c>
      <c r="AY409" s="189" t="s">
        <v>133</v>
      </c>
    </row>
    <row r="410" s="1" customFormat="1" ht="16.5" customHeight="1">
      <c r="B410" s="170"/>
      <c r="C410" s="171" t="s">
        <v>635</v>
      </c>
      <c r="D410" s="171" t="s">
        <v>136</v>
      </c>
      <c r="E410" s="172" t="s">
        <v>695</v>
      </c>
      <c r="F410" s="173" t="s">
        <v>696</v>
      </c>
      <c r="G410" s="174" t="s">
        <v>189</v>
      </c>
      <c r="H410" s="175">
        <v>2.3999999999999999</v>
      </c>
      <c r="I410" s="176"/>
      <c r="J410" s="177">
        <f>ROUND(I410*H410,2)</f>
        <v>0</v>
      </c>
      <c r="K410" s="173" t="s">
        <v>171</v>
      </c>
      <c r="L410" s="38"/>
      <c r="M410" s="178" t="s">
        <v>3</v>
      </c>
      <c r="N410" s="179" t="s">
        <v>44</v>
      </c>
      <c r="O410" s="71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AR410" s="182" t="s">
        <v>139</v>
      </c>
      <c r="AT410" s="182" t="s">
        <v>136</v>
      </c>
      <c r="AU410" s="182" t="s">
        <v>84</v>
      </c>
      <c r="AY410" s="19" t="s">
        <v>133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19" t="s">
        <v>81</v>
      </c>
      <c r="BK410" s="183">
        <f>ROUND(I410*H410,2)</f>
        <v>0</v>
      </c>
      <c r="BL410" s="19" t="s">
        <v>139</v>
      </c>
      <c r="BM410" s="182" t="s">
        <v>697</v>
      </c>
    </row>
    <row r="411" s="1" customFormat="1">
      <c r="B411" s="38"/>
      <c r="D411" s="184" t="s">
        <v>141</v>
      </c>
      <c r="F411" s="185" t="s">
        <v>698</v>
      </c>
      <c r="I411" s="115"/>
      <c r="L411" s="38"/>
      <c r="M411" s="186"/>
      <c r="N411" s="71"/>
      <c r="O411" s="71"/>
      <c r="P411" s="71"/>
      <c r="Q411" s="71"/>
      <c r="R411" s="71"/>
      <c r="S411" s="71"/>
      <c r="T411" s="72"/>
      <c r="AT411" s="19" t="s">
        <v>141</v>
      </c>
      <c r="AU411" s="19" t="s">
        <v>84</v>
      </c>
    </row>
    <row r="412" s="1" customFormat="1">
      <c r="B412" s="38"/>
      <c r="D412" s="184" t="s">
        <v>174</v>
      </c>
      <c r="F412" s="187" t="s">
        <v>687</v>
      </c>
      <c r="I412" s="115"/>
      <c r="L412" s="38"/>
      <c r="M412" s="186"/>
      <c r="N412" s="71"/>
      <c r="O412" s="71"/>
      <c r="P412" s="71"/>
      <c r="Q412" s="71"/>
      <c r="R412" s="71"/>
      <c r="S412" s="71"/>
      <c r="T412" s="72"/>
      <c r="AT412" s="19" t="s">
        <v>174</v>
      </c>
      <c r="AU412" s="19" t="s">
        <v>84</v>
      </c>
    </row>
    <row r="413" s="14" customFormat="1">
      <c r="B413" s="204"/>
      <c r="D413" s="184" t="s">
        <v>176</v>
      </c>
      <c r="E413" s="205" t="s">
        <v>3</v>
      </c>
      <c r="F413" s="206" t="s">
        <v>600</v>
      </c>
      <c r="H413" s="205" t="s">
        <v>3</v>
      </c>
      <c r="I413" s="207"/>
      <c r="L413" s="204"/>
      <c r="M413" s="208"/>
      <c r="N413" s="209"/>
      <c r="O413" s="209"/>
      <c r="P413" s="209"/>
      <c r="Q413" s="209"/>
      <c r="R413" s="209"/>
      <c r="S413" s="209"/>
      <c r="T413" s="210"/>
      <c r="AT413" s="205" t="s">
        <v>176</v>
      </c>
      <c r="AU413" s="205" t="s">
        <v>84</v>
      </c>
      <c r="AV413" s="14" t="s">
        <v>81</v>
      </c>
      <c r="AW413" s="14" t="s">
        <v>34</v>
      </c>
      <c r="AX413" s="14" t="s">
        <v>73</v>
      </c>
      <c r="AY413" s="205" t="s">
        <v>133</v>
      </c>
    </row>
    <row r="414" s="12" customFormat="1">
      <c r="B414" s="188"/>
      <c r="D414" s="184" t="s">
        <v>176</v>
      </c>
      <c r="E414" s="189" t="s">
        <v>3</v>
      </c>
      <c r="F414" s="190" t="s">
        <v>954</v>
      </c>
      <c r="H414" s="191">
        <v>2.3999999999999999</v>
      </c>
      <c r="I414" s="192"/>
      <c r="L414" s="188"/>
      <c r="M414" s="193"/>
      <c r="N414" s="194"/>
      <c r="O414" s="194"/>
      <c r="P414" s="194"/>
      <c r="Q414" s="194"/>
      <c r="R414" s="194"/>
      <c r="S414" s="194"/>
      <c r="T414" s="195"/>
      <c r="AT414" s="189" t="s">
        <v>176</v>
      </c>
      <c r="AU414" s="189" t="s">
        <v>84</v>
      </c>
      <c r="AV414" s="12" t="s">
        <v>84</v>
      </c>
      <c r="AW414" s="12" t="s">
        <v>34</v>
      </c>
      <c r="AX414" s="12" t="s">
        <v>81</v>
      </c>
      <c r="AY414" s="189" t="s">
        <v>133</v>
      </c>
    </row>
    <row r="415" s="1" customFormat="1" ht="16.5" customHeight="1">
      <c r="B415" s="170"/>
      <c r="C415" s="171" t="s">
        <v>643</v>
      </c>
      <c r="D415" s="171" t="s">
        <v>136</v>
      </c>
      <c r="E415" s="172" t="s">
        <v>700</v>
      </c>
      <c r="F415" s="173" t="s">
        <v>701</v>
      </c>
      <c r="G415" s="174" t="s">
        <v>364</v>
      </c>
      <c r="H415" s="175">
        <v>2.266</v>
      </c>
      <c r="I415" s="176"/>
      <c r="J415" s="177">
        <f>ROUND(I415*H415,2)</f>
        <v>0</v>
      </c>
      <c r="K415" s="173" t="s">
        <v>171</v>
      </c>
      <c r="L415" s="38"/>
      <c r="M415" s="178" t="s">
        <v>3</v>
      </c>
      <c r="N415" s="179" t="s">
        <v>44</v>
      </c>
      <c r="O415" s="71"/>
      <c r="P415" s="180">
        <f>O415*H415</f>
        <v>0</v>
      </c>
      <c r="Q415" s="180">
        <v>0</v>
      </c>
      <c r="R415" s="180">
        <f>Q415*H415</f>
        <v>0</v>
      </c>
      <c r="S415" s="180">
        <v>0</v>
      </c>
      <c r="T415" s="181">
        <f>S415*H415</f>
        <v>0</v>
      </c>
      <c r="AR415" s="182" t="s">
        <v>139</v>
      </c>
      <c r="AT415" s="182" t="s">
        <v>136</v>
      </c>
      <c r="AU415" s="182" t="s">
        <v>84</v>
      </c>
      <c r="AY415" s="19" t="s">
        <v>133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9" t="s">
        <v>81</v>
      </c>
      <c r="BK415" s="183">
        <f>ROUND(I415*H415,2)</f>
        <v>0</v>
      </c>
      <c r="BL415" s="19" t="s">
        <v>139</v>
      </c>
      <c r="BM415" s="182" t="s">
        <v>702</v>
      </c>
    </row>
    <row r="416" s="1" customFormat="1">
      <c r="B416" s="38"/>
      <c r="D416" s="184" t="s">
        <v>141</v>
      </c>
      <c r="F416" s="185" t="s">
        <v>703</v>
      </c>
      <c r="I416" s="115"/>
      <c r="L416" s="38"/>
      <c r="M416" s="186"/>
      <c r="N416" s="71"/>
      <c r="O416" s="71"/>
      <c r="P416" s="71"/>
      <c r="Q416" s="71"/>
      <c r="R416" s="71"/>
      <c r="S416" s="71"/>
      <c r="T416" s="72"/>
      <c r="AT416" s="19" t="s">
        <v>141</v>
      </c>
      <c r="AU416" s="19" t="s">
        <v>84</v>
      </c>
    </row>
    <row r="417" s="1" customFormat="1">
      <c r="B417" s="38"/>
      <c r="D417" s="184" t="s">
        <v>174</v>
      </c>
      <c r="F417" s="187" t="s">
        <v>704</v>
      </c>
      <c r="I417" s="115"/>
      <c r="L417" s="38"/>
      <c r="M417" s="186"/>
      <c r="N417" s="71"/>
      <c r="O417" s="71"/>
      <c r="P417" s="71"/>
      <c r="Q417" s="71"/>
      <c r="R417" s="71"/>
      <c r="S417" s="71"/>
      <c r="T417" s="72"/>
      <c r="AT417" s="19" t="s">
        <v>174</v>
      </c>
      <c r="AU417" s="19" t="s">
        <v>84</v>
      </c>
    </row>
    <row r="418" s="14" customFormat="1">
      <c r="B418" s="204"/>
      <c r="D418" s="184" t="s">
        <v>176</v>
      </c>
      <c r="E418" s="205" t="s">
        <v>3</v>
      </c>
      <c r="F418" s="206" t="s">
        <v>600</v>
      </c>
      <c r="H418" s="205" t="s">
        <v>3</v>
      </c>
      <c r="I418" s="207"/>
      <c r="L418" s="204"/>
      <c r="M418" s="208"/>
      <c r="N418" s="209"/>
      <c r="O418" s="209"/>
      <c r="P418" s="209"/>
      <c r="Q418" s="209"/>
      <c r="R418" s="209"/>
      <c r="S418" s="209"/>
      <c r="T418" s="210"/>
      <c r="AT418" s="205" t="s">
        <v>176</v>
      </c>
      <c r="AU418" s="205" t="s">
        <v>84</v>
      </c>
      <c r="AV418" s="14" t="s">
        <v>81</v>
      </c>
      <c r="AW418" s="14" t="s">
        <v>34</v>
      </c>
      <c r="AX418" s="14" t="s">
        <v>73</v>
      </c>
      <c r="AY418" s="205" t="s">
        <v>133</v>
      </c>
    </row>
    <row r="419" s="12" customFormat="1">
      <c r="B419" s="188"/>
      <c r="D419" s="184" t="s">
        <v>176</v>
      </c>
      <c r="E419" s="189" t="s">
        <v>3</v>
      </c>
      <c r="F419" s="190" t="s">
        <v>955</v>
      </c>
      <c r="H419" s="191">
        <v>1.1479999999999999</v>
      </c>
      <c r="I419" s="192"/>
      <c r="L419" s="188"/>
      <c r="M419" s="193"/>
      <c r="N419" s="194"/>
      <c r="O419" s="194"/>
      <c r="P419" s="194"/>
      <c r="Q419" s="194"/>
      <c r="R419" s="194"/>
      <c r="S419" s="194"/>
      <c r="T419" s="195"/>
      <c r="AT419" s="189" t="s">
        <v>176</v>
      </c>
      <c r="AU419" s="189" t="s">
        <v>84</v>
      </c>
      <c r="AV419" s="12" t="s">
        <v>84</v>
      </c>
      <c r="AW419" s="12" t="s">
        <v>34</v>
      </c>
      <c r="AX419" s="12" t="s">
        <v>73</v>
      </c>
      <c r="AY419" s="189" t="s">
        <v>133</v>
      </c>
    </row>
    <row r="420" s="12" customFormat="1">
      <c r="B420" s="188"/>
      <c r="D420" s="184" t="s">
        <v>176</v>
      </c>
      <c r="E420" s="189" t="s">
        <v>3</v>
      </c>
      <c r="F420" s="190" t="s">
        <v>956</v>
      </c>
      <c r="H420" s="191">
        <v>0.46500000000000002</v>
      </c>
      <c r="I420" s="192"/>
      <c r="L420" s="188"/>
      <c r="M420" s="193"/>
      <c r="N420" s="194"/>
      <c r="O420" s="194"/>
      <c r="P420" s="194"/>
      <c r="Q420" s="194"/>
      <c r="R420" s="194"/>
      <c r="S420" s="194"/>
      <c r="T420" s="195"/>
      <c r="AT420" s="189" t="s">
        <v>176</v>
      </c>
      <c r="AU420" s="189" t="s">
        <v>84</v>
      </c>
      <c r="AV420" s="12" t="s">
        <v>84</v>
      </c>
      <c r="AW420" s="12" t="s">
        <v>34</v>
      </c>
      <c r="AX420" s="12" t="s">
        <v>73</v>
      </c>
      <c r="AY420" s="189" t="s">
        <v>133</v>
      </c>
    </row>
    <row r="421" s="12" customFormat="1">
      <c r="B421" s="188"/>
      <c r="D421" s="184" t="s">
        <v>176</v>
      </c>
      <c r="E421" s="189" t="s">
        <v>3</v>
      </c>
      <c r="F421" s="190" t="s">
        <v>957</v>
      </c>
      <c r="H421" s="191">
        <v>0.65300000000000002</v>
      </c>
      <c r="I421" s="192"/>
      <c r="L421" s="188"/>
      <c r="M421" s="193"/>
      <c r="N421" s="194"/>
      <c r="O421" s="194"/>
      <c r="P421" s="194"/>
      <c r="Q421" s="194"/>
      <c r="R421" s="194"/>
      <c r="S421" s="194"/>
      <c r="T421" s="195"/>
      <c r="AT421" s="189" t="s">
        <v>176</v>
      </c>
      <c r="AU421" s="189" t="s">
        <v>84</v>
      </c>
      <c r="AV421" s="12" t="s">
        <v>84</v>
      </c>
      <c r="AW421" s="12" t="s">
        <v>34</v>
      </c>
      <c r="AX421" s="12" t="s">
        <v>73</v>
      </c>
      <c r="AY421" s="189" t="s">
        <v>133</v>
      </c>
    </row>
    <row r="422" s="13" customFormat="1">
      <c r="B422" s="196"/>
      <c r="D422" s="184" t="s">
        <v>176</v>
      </c>
      <c r="E422" s="197" t="s">
        <v>3</v>
      </c>
      <c r="F422" s="198" t="s">
        <v>195</v>
      </c>
      <c r="H422" s="199">
        <v>2.266</v>
      </c>
      <c r="I422" s="200"/>
      <c r="L422" s="196"/>
      <c r="M422" s="201"/>
      <c r="N422" s="202"/>
      <c r="O422" s="202"/>
      <c r="P422" s="202"/>
      <c r="Q422" s="202"/>
      <c r="R422" s="202"/>
      <c r="S422" s="202"/>
      <c r="T422" s="203"/>
      <c r="AT422" s="197" t="s">
        <v>176</v>
      </c>
      <c r="AU422" s="197" t="s">
        <v>84</v>
      </c>
      <c r="AV422" s="13" t="s">
        <v>139</v>
      </c>
      <c r="AW422" s="13" t="s">
        <v>34</v>
      </c>
      <c r="AX422" s="13" t="s">
        <v>81</v>
      </c>
      <c r="AY422" s="197" t="s">
        <v>133</v>
      </c>
    </row>
    <row r="423" s="1" customFormat="1" ht="16.5" customHeight="1">
      <c r="B423" s="170"/>
      <c r="C423" s="171" t="s">
        <v>649</v>
      </c>
      <c r="D423" s="171" t="s">
        <v>136</v>
      </c>
      <c r="E423" s="172" t="s">
        <v>709</v>
      </c>
      <c r="F423" s="173" t="s">
        <v>710</v>
      </c>
      <c r="G423" s="174" t="s">
        <v>364</v>
      </c>
      <c r="H423" s="175">
        <v>15.862</v>
      </c>
      <c r="I423" s="176"/>
      <c r="J423" s="177">
        <f>ROUND(I423*H423,2)</f>
        <v>0</v>
      </c>
      <c r="K423" s="173" t="s">
        <v>171</v>
      </c>
      <c r="L423" s="38"/>
      <c r="M423" s="178" t="s">
        <v>3</v>
      </c>
      <c r="N423" s="179" t="s">
        <v>44</v>
      </c>
      <c r="O423" s="71"/>
      <c r="P423" s="180">
        <f>O423*H423</f>
        <v>0</v>
      </c>
      <c r="Q423" s="180">
        <v>0</v>
      </c>
      <c r="R423" s="180">
        <f>Q423*H423</f>
        <v>0</v>
      </c>
      <c r="S423" s="180">
        <v>0</v>
      </c>
      <c r="T423" s="181">
        <f>S423*H423</f>
        <v>0</v>
      </c>
      <c r="AR423" s="182" t="s">
        <v>139</v>
      </c>
      <c r="AT423" s="182" t="s">
        <v>136</v>
      </c>
      <c r="AU423" s="182" t="s">
        <v>84</v>
      </c>
      <c r="AY423" s="19" t="s">
        <v>133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9" t="s">
        <v>81</v>
      </c>
      <c r="BK423" s="183">
        <f>ROUND(I423*H423,2)</f>
        <v>0</v>
      </c>
      <c r="BL423" s="19" t="s">
        <v>139</v>
      </c>
      <c r="BM423" s="182" t="s">
        <v>711</v>
      </c>
    </row>
    <row r="424" s="1" customFormat="1">
      <c r="B424" s="38"/>
      <c r="D424" s="184" t="s">
        <v>141</v>
      </c>
      <c r="F424" s="185" t="s">
        <v>712</v>
      </c>
      <c r="I424" s="115"/>
      <c r="L424" s="38"/>
      <c r="M424" s="186"/>
      <c r="N424" s="71"/>
      <c r="O424" s="71"/>
      <c r="P424" s="71"/>
      <c r="Q424" s="71"/>
      <c r="R424" s="71"/>
      <c r="S424" s="71"/>
      <c r="T424" s="72"/>
      <c r="AT424" s="19" t="s">
        <v>141</v>
      </c>
      <c r="AU424" s="19" t="s">
        <v>84</v>
      </c>
    </row>
    <row r="425" s="1" customFormat="1">
      <c r="B425" s="38"/>
      <c r="D425" s="184" t="s">
        <v>174</v>
      </c>
      <c r="F425" s="187" t="s">
        <v>704</v>
      </c>
      <c r="I425" s="115"/>
      <c r="L425" s="38"/>
      <c r="M425" s="186"/>
      <c r="N425" s="71"/>
      <c r="O425" s="71"/>
      <c r="P425" s="71"/>
      <c r="Q425" s="71"/>
      <c r="R425" s="71"/>
      <c r="S425" s="71"/>
      <c r="T425" s="72"/>
      <c r="AT425" s="19" t="s">
        <v>174</v>
      </c>
      <c r="AU425" s="19" t="s">
        <v>84</v>
      </c>
    </row>
    <row r="426" s="12" customFormat="1">
      <c r="B426" s="188"/>
      <c r="D426" s="184" t="s">
        <v>176</v>
      </c>
      <c r="E426" s="189" t="s">
        <v>3</v>
      </c>
      <c r="F426" s="190" t="s">
        <v>958</v>
      </c>
      <c r="H426" s="191">
        <v>15.862</v>
      </c>
      <c r="I426" s="192"/>
      <c r="L426" s="188"/>
      <c r="M426" s="193"/>
      <c r="N426" s="194"/>
      <c r="O426" s="194"/>
      <c r="P426" s="194"/>
      <c r="Q426" s="194"/>
      <c r="R426" s="194"/>
      <c r="S426" s="194"/>
      <c r="T426" s="195"/>
      <c r="AT426" s="189" t="s">
        <v>176</v>
      </c>
      <c r="AU426" s="189" t="s">
        <v>84</v>
      </c>
      <c r="AV426" s="12" t="s">
        <v>84</v>
      </c>
      <c r="AW426" s="12" t="s">
        <v>34</v>
      </c>
      <c r="AX426" s="12" t="s">
        <v>81</v>
      </c>
      <c r="AY426" s="189" t="s">
        <v>133</v>
      </c>
    </row>
    <row r="427" s="1" customFormat="1" ht="16.5" customHeight="1">
      <c r="B427" s="170"/>
      <c r="C427" s="171" t="s">
        <v>657</v>
      </c>
      <c r="D427" s="171" t="s">
        <v>136</v>
      </c>
      <c r="E427" s="172" t="s">
        <v>715</v>
      </c>
      <c r="F427" s="173" t="s">
        <v>716</v>
      </c>
      <c r="G427" s="174" t="s">
        <v>364</v>
      </c>
      <c r="H427" s="175">
        <v>1.1180000000000001</v>
      </c>
      <c r="I427" s="176"/>
      <c r="J427" s="177">
        <f>ROUND(I427*H427,2)</f>
        <v>0</v>
      </c>
      <c r="K427" s="173" t="s">
        <v>171</v>
      </c>
      <c r="L427" s="38"/>
      <c r="M427" s="178" t="s">
        <v>3</v>
      </c>
      <c r="N427" s="179" t="s">
        <v>44</v>
      </c>
      <c r="O427" s="71"/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AR427" s="182" t="s">
        <v>139</v>
      </c>
      <c r="AT427" s="182" t="s">
        <v>136</v>
      </c>
      <c r="AU427" s="182" t="s">
        <v>84</v>
      </c>
      <c r="AY427" s="19" t="s">
        <v>133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9" t="s">
        <v>81</v>
      </c>
      <c r="BK427" s="183">
        <f>ROUND(I427*H427,2)</f>
        <v>0</v>
      </c>
      <c r="BL427" s="19" t="s">
        <v>139</v>
      </c>
      <c r="BM427" s="182" t="s">
        <v>717</v>
      </c>
    </row>
    <row r="428" s="1" customFormat="1">
      <c r="B428" s="38"/>
      <c r="D428" s="184" t="s">
        <v>141</v>
      </c>
      <c r="F428" s="185" t="s">
        <v>718</v>
      </c>
      <c r="I428" s="115"/>
      <c r="L428" s="38"/>
      <c r="M428" s="186"/>
      <c r="N428" s="71"/>
      <c r="O428" s="71"/>
      <c r="P428" s="71"/>
      <c r="Q428" s="71"/>
      <c r="R428" s="71"/>
      <c r="S428" s="71"/>
      <c r="T428" s="72"/>
      <c r="AT428" s="19" t="s">
        <v>141</v>
      </c>
      <c r="AU428" s="19" t="s">
        <v>84</v>
      </c>
    </row>
    <row r="429" s="1" customFormat="1">
      <c r="B429" s="38"/>
      <c r="D429" s="184" t="s">
        <v>174</v>
      </c>
      <c r="F429" s="187" t="s">
        <v>719</v>
      </c>
      <c r="I429" s="115"/>
      <c r="L429" s="38"/>
      <c r="M429" s="186"/>
      <c r="N429" s="71"/>
      <c r="O429" s="71"/>
      <c r="P429" s="71"/>
      <c r="Q429" s="71"/>
      <c r="R429" s="71"/>
      <c r="S429" s="71"/>
      <c r="T429" s="72"/>
      <c r="AT429" s="19" t="s">
        <v>174</v>
      </c>
      <c r="AU429" s="19" t="s">
        <v>84</v>
      </c>
    </row>
    <row r="430" s="14" customFormat="1">
      <c r="B430" s="204"/>
      <c r="D430" s="184" t="s">
        <v>176</v>
      </c>
      <c r="E430" s="205" t="s">
        <v>3</v>
      </c>
      <c r="F430" s="206" t="s">
        <v>600</v>
      </c>
      <c r="H430" s="205" t="s">
        <v>3</v>
      </c>
      <c r="I430" s="207"/>
      <c r="L430" s="204"/>
      <c r="M430" s="208"/>
      <c r="N430" s="209"/>
      <c r="O430" s="209"/>
      <c r="P430" s="209"/>
      <c r="Q430" s="209"/>
      <c r="R430" s="209"/>
      <c r="S430" s="209"/>
      <c r="T430" s="210"/>
      <c r="AT430" s="205" t="s">
        <v>176</v>
      </c>
      <c r="AU430" s="205" t="s">
        <v>84</v>
      </c>
      <c r="AV430" s="14" t="s">
        <v>81</v>
      </c>
      <c r="AW430" s="14" t="s">
        <v>34</v>
      </c>
      <c r="AX430" s="14" t="s">
        <v>73</v>
      </c>
      <c r="AY430" s="205" t="s">
        <v>133</v>
      </c>
    </row>
    <row r="431" s="12" customFormat="1">
      <c r="B431" s="188"/>
      <c r="D431" s="184" t="s">
        <v>176</v>
      </c>
      <c r="E431" s="189" t="s">
        <v>3</v>
      </c>
      <c r="F431" s="190" t="s">
        <v>956</v>
      </c>
      <c r="H431" s="191">
        <v>0.46500000000000002</v>
      </c>
      <c r="I431" s="192"/>
      <c r="L431" s="188"/>
      <c r="M431" s="193"/>
      <c r="N431" s="194"/>
      <c r="O431" s="194"/>
      <c r="P431" s="194"/>
      <c r="Q431" s="194"/>
      <c r="R431" s="194"/>
      <c r="S431" s="194"/>
      <c r="T431" s="195"/>
      <c r="AT431" s="189" t="s">
        <v>176</v>
      </c>
      <c r="AU431" s="189" t="s">
        <v>84</v>
      </c>
      <c r="AV431" s="12" t="s">
        <v>84</v>
      </c>
      <c r="AW431" s="12" t="s">
        <v>34</v>
      </c>
      <c r="AX431" s="12" t="s">
        <v>73</v>
      </c>
      <c r="AY431" s="189" t="s">
        <v>133</v>
      </c>
    </row>
    <row r="432" s="12" customFormat="1">
      <c r="B432" s="188"/>
      <c r="D432" s="184" t="s">
        <v>176</v>
      </c>
      <c r="E432" s="189" t="s">
        <v>3</v>
      </c>
      <c r="F432" s="190" t="s">
        <v>957</v>
      </c>
      <c r="H432" s="191">
        <v>0.65300000000000002</v>
      </c>
      <c r="I432" s="192"/>
      <c r="L432" s="188"/>
      <c r="M432" s="193"/>
      <c r="N432" s="194"/>
      <c r="O432" s="194"/>
      <c r="P432" s="194"/>
      <c r="Q432" s="194"/>
      <c r="R432" s="194"/>
      <c r="S432" s="194"/>
      <c r="T432" s="195"/>
      <c r="AT432" s="189" t="s">
        <v>176</v>
      </c>
      <c r="AU432" s="189" t="s">
        <v>84</v>
      </c>
      <c r="AV432" s="12" t="s">
        <v>84</v>
      </c>
      <c r="AW432" s="12" t="s">
        <v>34</v>
      </c>
      <c r="AX432" s="12" t="s">
        <v>73</v>
      </c>
      <c r="AY432" s="189" t="s">
        <v>133</v>
      </c>
    </row>
    <row r="433" s="13" customFormat="1">
      <c r="B433" s="196"/>
      <c r="D433" s="184" t="s">
        <v>176</v>
      </c>
      <c r="E433" s="197" t="s">
        <v>3</v>
      </c>
      <c r="F433" s="198" t="s">
        <v>195</v>
      </c>
      <c r="H433" s="199">
        <v>1.1180000000000001</v>
      </c>
      <c r="I433" s="200"/>
      <c r="L433" s="196"/>
      <c r="M433" s="201"/>
      <c r="N433" s="202"/>
      <c r="O433" s="202"/>
      <c r="P433" s="202"/>
      <c r="Q433" s="202"/>
      <c r="R433" s="202"/>
      <c r="S433" s="202"/>
      <c r="T433" s="203"/>
      <c r="AT433" s="197" t="s">
        <v>176</v>
      </c>
      <c r="AU433" s="197" t="s">
        <v>84</v>
      </c>
      <c r="AV433" s="13" t="s">
        <v>139</v>
      </c>
      <c r="AW433" s="13" t="s">
        <v>34</v>
      </c>
      <c r="AX433" s="13" t="s">
        <v>81</v>
      </c>
      <c r="AY433" s="197" t="s">
        <v>133</v>
      </c>
    </row>
    <row r="434" s="1" customFormat="1" ht="16.5" customHeight="1">
      <c r="B434" s="170"/>
      <c r="C434" s="171" t="s">
        <v>663</v>
      </c>
      <c r="D434" s="171" t="s">
        <v>136</v>
      </c>
      <c r="E434" s="172" t="s">
        <v>721</v>
      </c>
      <c r="F434" s="173" t="s">
        <v>722</v>
      </c>
      <c r="G434" s="174" t="s">
        <v>364</v>
      </c>
      <c r="H434" s="175">
        <v>1.1479999999999999</v>
      </c>
      <c r="I434" s="176"/>
      <c r="J434" s="177">
        <f>ROUND(I434*H434,2)</f>
        <v>0</v>
      </c>
      <c r="K434" s="173" t="s">
        <v>171</v>
      </c>
      <c r="L434" s="38"/>
      <c r="M434" s="178" t="s">
        <v>3</v>
      </c>
      <c r="N434" s="179" t="s">
        <v>44</v>
      </c>
      <c r="O434" s="71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AR434" s="182" t="s">
        <v>139</v>
      </c>
      <c r="AT434" s="182" t="s">
        <v>136</v>
      </c>
      <c r="AU434" s="182" t="s">
        <v>84</v>
      </c>
      <c r="AY434" s="19" t="s">
        <v>133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9" t="s">
        <v>81</v>
      </c>
      <c r="BK434" s="183">
        <f>ROUND(I434*H434,2)</f>
        <v>0</v>
      </c>
      <c r="BL434" s="19" t="s">
        <v>139</v>
      </c>
      <c r="BM434" s="182" t="s">
        <v>723</v>
      </c>
    </row>
    <row r="435" s="1" customFormat="1">
      <c r="B435" s="38"/>
      <c r="D435" s="184" t="s">
        <v>141</v>
      </c>
      <c r="F435" s="185" t="s">
        <v>366</v>
      </c>
      <c r="I435" s="115"/>
      <c r="L435" s="38"/>
      <c r="M435" s="186"/>
      <c r="N435" s="71"/>
      <c r="O435" s="71"/>
      <c r="P435" s="71"/>
      <c r="Q435" s="71"/>
      <c r="R435" s="71"/>
      <c r="S435" s="71"/>
      <c r="T435" s="72"/>
      <c r="AT435" s="19" t="s">
        <v>141</v>
      </c>
      <c r="AU435" s="19" t="s">
        <v>84</v>
      </c>
    </row>
    <row r="436" s="1" customFormat="1">
      <c r="B436" s="38"/>
      <c r="D436" s="184" t="s">
        <v>174</v>
      </c>
      <c r="F436" s="187" t="s">
        <v>719</v>
      </c>
      <c r="I436" s="115"/>
      <c r="L436" s="38"/>
      <c r="M436" s="186"/>
      <c r="N436" s="71"/>
      <c r="O436" s="71"/>
      <c r="P436" s="71"/>
      <c r="Q436" s="71"/>
      <c r="R436" s="71"/>
      <c r="S436" s="71"/>
      <c r="T436" s="72"/>
      <c r="AT436" s="19" t="s">
        <v>174</v>
      </c>
      <c r="AU436" s="19" t="s">
        <v>84</v>
      </c>
    </row>
    <row r="437" s="14" customFormat="1">
      <c r="B437" s="204"/>
      <c r="D437" s="184" t="s">
        <v>176</v>
      </c>
      <c r="E437" s="205" t="s">
        <v>3</v>
      </c>
      <c r="F437" s="206" t="s">
        <v>600</v>
      </c>
      <c r="H437" s="205" t="s">
        <v>3</v>
      </c>
      <c r="I437" s="207"/>
      <c r="L437" s="204"/>
      <c r="M437" s="208"/>
      <c r="N437" s="209"/>
      <c r="O437" s="209"/>
      <c r="P437" s="209"/>
      <c r="Q437" s="209"/>
      <c r="R437" s="209"/>
      <c r="S437" s="209"/>
      <c r="T437" s="210"/>
      <c r="AT437" s="205" t="s">
        <v>176</v>
      </c>
      <c r="AU437" s="205" t="s">
        <v>84</v>
      </c>
      <c r="AV437" s="14" t="s">
        <v>81</v>
      </c>
      <c r="AW437" s="14" t="s">
        <v>34</v>
      </c>
      <c r="AX437" s="14" t="s">
        <v>73</v>
      </c>
      <c r="AY437" s="205" t="s">
        <v>133</v>
      </c>
    </row>
    <row r="438" s="12" customFormat="1">
      <c r="B438" s="188"/>
      <c r="D438" s="184" t="s">
        <v>176</v>
      </c>
      <c r="E438" s="189" t="s">
        <v>3</v>
      </c>
      <c r="F438" s="190" t="s">
        <v>955</v>
      </c>
      <c r="H438" s="191">
        <v>1.1479999999999999</v>
      </c>
      <c r="I438" s="192"/>
      <c r="L438" s="188"/>
      <c r="M438" s="229"/>
      <c r="N438" s="230"/>
      <c r="O438" s="230"/>
      <c r="P438" s="230"/>
      <c r="Q438" s="230"/>
      <c r="R438" s="230"/>
      <c r="S438" s="230"/>
      <c r="T438" s="231"/>
      <c r="AT438" s="189" t="s">
        <v>176</v>
      </c>
      <c r="AU438" s="189" t="s">
        <v>84</v>
      </c>
      <c r="AV438" s="12" t="s">
        <v>84</v>
      </c>
      <c r="AW438" s="12" t="s">
        <v>34</v>
      </c>
      <c r="AX438" s="12" t="s">
        <v>81</v>
      </c>
      <c r="AY438" s="189" t="s">
        <v>133</v>
      </c>
    </row>
    <row r="439" s="1" customFormat="1" ht="6.96" customHeight="1">
      <c r="B439" s="54"/>
      <c r="C439" s="55"/>
      <c r="D439" s="55"/>
      <c r="E439" s="55"/>
      <c r="F439" s="55"/>
      <c r="G439" s="55"/>
      <c r="H439" s="55"/>
      <c r="I439" s="132"/>
      <c r="J439" s="55"/>
      <c r="K439" s="55"/>
      <c r="L439" s="38"/>
    </row>
  </sheetData>
  <autoFilter ref="C92:K43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93</v>
      </c>
    </row>
    <row r="3" ht="6.96" customHeight="1">
      <c r="B3" s="20"/>
      <c r="C3" s="21"/>
      <c r="D3" s="21"/>
      <c r="E3" s="21"/>
      <c r="F3" s="21"/>
      <c r="G3" s="21"/>
      <c r="H3" s="21"/>
      <c r="I3" s="112"/>
      <c r="J3" s="21"/>
      <c r="K3" s="21"/>
      <c r="L3" s="22"/>
      <c r="AT3" s="19" t="s">
        <v>84</v>
      </c>
    </row>
    <row r="4" ht="24.96" customHeight="1">
      <c r="B4" s="22"/>
      <c r="D4" s="23" t="s">
        <v>97</v>
      </c>
      <c r="L4" s="22"/>
      <c r="M4" s="113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2" t="s">
        <v>17</v>
      </c>
      <c r="L6" s="22"/>
    </row>
    <row r="7" ht="16.5" customHeight="1">
      <c r="B7" s="22"/>
      <c r="E7" s="114" t="str">
        <f>'Rekapitulace stavby'!K6</f>
        <v>Tišnov, ul.Na Mlékárně - rekonstrukce a doplnění kanalizace</v>
      </c>
      <c r="F7" s="32"/>
      <c r="G7" s="32"/>
      <c r="H7" s="32"/>
      <c r="L7" s="22"/>
    </row>
    <row r="8" s="1" customFormat="1" ht="12" customHeight="1">
      <c r="B8" s="38"/>
      <c r="D8" s="32" t="s">
        <v>98</v>
      </c>
      <c r="I8" s="115"/>
      <c r="L8" s="38"/>
    </row>
    <row r="9" s="1" customFormat="1" ht="36.96" customHeight="1">
      <c r="B9" s="38"/>
      <c r="E9" s="61" t="s">
        <v>959</v>
      </c>
      <c r="F9" s="1"/>
      <c r="G9" s="1"/>
      <c r="H9" s="1"/>
      <c r="I9" s="115"/>
      <c r="L9" s="38"/>
    </row>
    <row r="10" s="1" customFormat="1">
      <c r="B10" s="38"/>
      <c r="I10" s="115"/>
      <c r="L10" s="38"/>
    </row>
    <row r="11" s="1" customFormat="1" ht="12" customHeight="1">
      <c r="B11" s="38"/>
      <c r="D11" s="32" t="s">
        <v>19</v>
      </c>
      <c r="F11" s="27" t="s">
        <v>83</v>
      </c>
      <c r="I11" s="116" t="s">
        <v>20</v>
      </c>
      <c r="J11" s="27" t="s">
        <v>100</v>
      </c>
      <c r="L11" s="38"/>
    </row>
    <row r="12" s="1" customFormat="1" ht="12" customHeight="1">
      <c r="B12" s="38"/>
      <c r="D12" s="32" t="s">
        <v>21</v>
      </c>
      <c r="F12" s="27" t="s">
        <v>22</v>
      </c>
      <c r="I12" s="116" t="s">
        <v>23</v>
      </c>
      <c r="J12" s="63" t="str">
        <f>'Rekapitulace stavby'!AN8</f>
        <v>12. 6. 2019</v>
      </c>
      <c r="L12" s="38"/>
    </row>
    <row r="13" s="1" customFormat="1" ht="10.8" customHeight="1">
      <c r="B13" s="38"/>
      <c r="I13" s="115"/>
      <c r="L13" s="38"/>
    </row>
    <row r="14" s="1" customFormat="1" ht="12" customHeight="1">
      <c r="B14" s="38"/>
      <c r="D14" s="32" t="s">
        <v>25</v>
      </c>
      <c r="I14" s="116" t="s">
        <v>26</v>
      </c>
      <c r="J14" s="27" t="s">
        <v>3</v>
      </c>
      <c r="L14" s="38"/>
    </row>
    <row r="15" s="1" customFormat="1" ht="18" customHeight="1">
      <c r="B15" s="38"/>
      <c r="E15" s="27" t="s">
        <v>28</v>
      </c>
      <c r="I15" s="116" t="s">
        <v>29</v>
      </c>
      <c r="J15" s="27" t="s">
        <v>3</v>
      </c>
      <c r="L15" s="38"/>
    </row>
    <row r="16" s="1" customFormat="1" ht="6.96" customHeight="1">
      <c r="B16" s="38"/>
      <c r="I16" s="115"/>
      <c r="L16" s="38"/>
    </row>
    <row r="17" s="1" customFormat="1" ht="12" customHeight="1">
      <c r="B17" s="38"/>
      <c r="D17" s="32" t="s">
        <v>30</v>
      </c>
      <c r="I17" s="116" t="s">
        <v>26</v>
      </c>
      <c r="J17" s="33" t="str">
        <f>'Rekapitulace stavby'!AN13</f>
        <v>Vyplň údaj</v>
      </c>
      <c r="L17" s="38"/>
    </row>
    <row r="18" s="1" customFormat="1" ht="18" customHeight="1">
      <c r="B18" s="38"/>
      <c r="E18" s="33" t="str">
        <f>'Rekapitulace stavby'!E14</f>
        <v>Vyplň údaj</v>
      </c>
      <c r="F18" s="27"/>
      <c r="G18" s="27"/>
      <c r="H18" s="27"/>
      <c r="I18" s="116" t="s">
        <v>29</v>
      </c>
      <c r="J18" s="33" t="str">
        <f>'Rekapitulace stavby'!AN14</f>
        <v>Vyplň údaj</v>
      </c>
      <c r="L18" s="38"/>
    </row>
    <row r="19" s="1" customFormat="1" ht="6.96" customHeight="1">
      <c r="B19" s="38"/>
      <c r="I19" s="115"/>
      <c r="L19" s="38"/>
    </row>
    <row r="20" s="1" customFormat="1" ht="12" customHeight="1">
      <c r="B20" s="38"/>
      <c r="D20" s="32" t="s">
        <v>32</v>
      </c>
      <c r="I20" s="116" t="s">
        <v>26</v>
      </c>
      <c r="J20" s="27" t="s">
        <v>3</v>
      </c>
      <c r="L20" s="38"/>
    </row>
    <row r="21" s="1" customFormat="1" ht="18" customHeight="1">
      <c r="B21" s="38"/>
      <c r="E21" s="27" t="s">
        <v>33</v>
      </c>
      <c r="I21" s="116" t="s">
        <v>29</v>
      </c>
      <c r="J21" s="27" t="s">
        <v>3</v>
      </c>
      <c r="L21" s="38"/>
    </row>
    <row r="22" s="1" customFormat="1" ht="6.96" customHeight="1">
      <c r="B22" s="38"/>
      <c r="I22" s="115"/>
      <c r="L22" s="38"/>
    </row>
    <row r="23" s="1" customFormat="1" ht="12" customHeight="1">
      <c r="B23" s="38"/>
      <c r="D23" s="32" t="s">
        <v>35</v>
      </c>
      <c r="I23" s="116" t="s">
        <v>26</v>
      </c>
      <c r="J23" s="27" t="str">
        <f>IF('Rekapitulace stavby'!AN19="","",'Rekapitulace stavby'!AN19)</f>
        <v/>
      </c>
      <c r="L23" s="38"/>
    </row>
    <row r="24" s="1" customFormat="1" ht="18" customHeight="1">
      <c r="B24" s="38"/>
      <c r="E24" s="27" t="str">
        <f>IF('Rekapitulace stavby'!E20="","",'Rekapitulace stavby'!E20)</f>
        <v xml:space="preserve"> </v>
      </c>
      <c r="I24" s="116" t="s">
        <v>29</v>
      </c>
      <c r="J24" s="27" t="str">
        <f>IF('Rekapitulace stavby'!AN20="","",'Rekapitulace stavby'!AN20)</f>
        <v/>
      </c>
      <c r="L24" s="38"/>
    </row>
    <row r="25" s="1" customFormat="1" ht="6.96" customHeight="1">
      <c r="B25" s="38"/>
      <c r="I25" s="115"/>
      <c r="L25" s="38"/>
    </row>
    <row r="26" s="1" customFormat="1" ht="12" customHeight="1">
      <c r="B26" s="38"/>
      <c r="D26" s="32" t="s">
        <v>37</v>
      </c>
      <c r="I26" s="115"/>
      <c r="L26" s="38"/>
    </row>
    <row r="27" s="7" customFormat="1" ht="51" customHeight="1">
      <c r="B27" s="117"/>
      <c r="E27" s="36" t="s">
        <v>38</v>
      </c>
      <c r="F27" s="36"/>
      <c r="G27" s="36"/>
      <c r="H27" s="36"/>
      <c r="I27" s="118"/>
      <c r="L27" s="117"/>
    </row>
    <row r="28" s="1" customFormat="1" ht="6.96" customHeight="1">
      <c r="B28" s="38"/>
      <c r="I28" s="115"/>
      <c r="L28" s="38"/>
    </row>
    <row r="29" s="1" customFormat="1" ht="6.96" customHeight="1">
      <c r="B29" s="38"/>
      <c r="D29" s="67"/>
      <c r="E29" s="67"/>
      <c r="F29" s="67"/>
      <c r="G29" s="67"/>
      <c r="H29" s="67"/>
      <c r="I29" s="119"/>
      <c r="J29" s="67"/>
      <c r="K29" s="67"/>
      <c r="L29" s="38"/>
    </row>
    <row r="30" s="1" customFormat="1" ht="25.44" customHeight="1">
      <c r="B30" s="38"/>
      <c r="D30" s="120" t="s">
        <v>39</v>
      </c>
      <c r="I30" s="115"/>
      <c r="J30" s="87">
        <f>ROUNDUP(J92, 2)</f>
        <v>0</v>
      </c>
      <c r="L30" s="38"/>
    </row>
    <row r="31" s="1" customFormat="1" ht="6.96" customHeight="1">
      <c r="B31" s="38"/>
      <c r="D31" s="67"/>
      <c r="E31" s="67"/>
      <c r="F31" s="67"/>
      <c r="G31" s="67"/>
      <c r="H31" s="67"/>
      <c r="I31" s="119"/>
      <c r="J31" s="67"/>
      <c r="K31" s="67"/>
      <c r="L31" s="38"/>
    </row>
    <row r="32" s="1" customFormat="1" ht="14.4" customHeight="1">
      <c r="B32" s="38"/>
      <c r="F32" s="42" t="s">
        <v>41</v>
      </c>
      <c r="I32" s="121" t="s">
        <v>40</v>
      </c>
      <c r="J32" s="42" t="s">
        <v>42</v>
      </c>
      <c r="L32" s="38"/>
    </row>
    <row r="33" s="1" customFormat="1" ht="14.4" customHeight="1">
      <c r="B33" s="38"/>
      <c r="D33" s="122" t="s">
        <v>43</v>
      </c>
      <c r="E33" s="32" t="s">
        <v>44</v>
      </c>
      <c r="F33" s="123">
        <f>ROUNDUP((SUM(BE92:BE392)),  2)</f>
        <v>0</v>
      </c>
      <c r="I33" s="124">
        <v>0.20999999999999999</v>
      </c>
      <c r="J33" s="123">
        <f>ROUNDUP(((SUM(BE92:BE392))*I33),  2)</f>
        <v>0</v>
      </c>
      <c r="L33" s="38"/>
    </row>
    <row r="34" s="1" customFormat="1" ht="14.4" customHeight="1">
      <c r="B34" s="38"/>
      <c r="E34" s="32" t="s">
        <v>45</v>
      </c>
      <c r="F34" s="123">
        <f>ROUNDUP((SUM(BF92:BF392)),  2)</f>
        <v>0</v>
      </c>
      <c r="I34" s="124">
        <v>0.14999999999999999</v>
      </c>
      <c r="J34" s="123">
        <f>ROUNDUP(((SUM(BF92:BF392))*I34),  2)</f>
        <v>0</v>
      </c>
      <c r="L34" s="38"/>
    </row>
    <row r="35" hidden="1" s="1" customFormat="1" ht="14.4" customHeight="1">
      <c r="B35" s="38"/>
      <c r="E35" s="32" t="s">
        <v>46</v>
      </c>
      <c r="F35" s="123">
        <f>ROUNDUP((SUM(BG92:BG392)),  2)</f>
        <v>0</v>
      </c>
      <c r="I35" s="124">
        <v>0.20999999999999999</v>
      </c>
      <c r="J35" s="123">
        <f>0</f>
        <v>0</v>
      </c>
      <c r="L35" s="38"/>
    </row>
    <row r="36" hidden="1" s="1" customFormat="1" ht="14.4" customHeight="1">
      <c r="B36" s="38"/>
      <c r="E36" s="32" t="s">
        <v>47</v>
      </c>
      <c r="F36" s="123">
        <f>ROUNDUP((SUM(BH92:BH392)),  2)</f>
        <v>0</v>
      </c>
      <c r="I36" s="124">
        <v>0.14999999999999999</v>
      </c>
      <c r="J36" s="123">
        <f>0</f>
        <v>0</v>
      </c>
      <c r="L36" s="38"/>
    </row>
    <row r="37" hidden="1" s="1" customFormat="1" ht="14.4" customHeight="1">
      <c r="B37" s="38"/>
      <c r="E37" s="32" t="s">
        <v>48</v>
      </c>
      <c r="F37" s="123">
        <f>ROUNDUP((SUM(BI92:BI392)),  2)</f>
        <v>0</v>
      </c>
      <c r="I37" s="124">
        <v>0</v>
      </c>
      <c r="J37" s="123">
        <f>0</f>
        <v>0</v>
      </c>
      <c r="L37" s="38"/>
    </row>
    <row r="38" s="1" customFormat="1" ht="6.96" customHeight="1">
      <c r="B38" s="38"/>
      <c r="I38" s="115"/>
      <c r="L38" s="38"/>
    </row>
    <row r="39" s="1" customFormat="1" ht="25.44" customHeight="1">
      <c r="B39" s="38"/>
      <c r="C39" s="125"/>
      <c r="D39" s="126" t="s">
        <v>49</v>
      </c>
      <c r="E39" s="75"/>
      <c r="F39" s="75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38"/>
    </row>
    <row r="40" s="1" customFormat="1" ht="14.4" customHeight="1">
      <c r="B40" s="54"/>
      <c r="C40" s="55"/>
      <c r="D40" s="55"/>
      <c r="E40" s="55"/>
      <c r="F40" s="55"/>
      <c r="G40" s="55"/>
      <c r="H40" s="55"/>
      <c r="I40" s="132"/>
      <c r="J40" s="55"/>
      <c r="K40" s="55"/>
      <c r="L40" s="38"/>
    </row>
    <row r="44" s="1" customFormat="1" ht="6.96" customHeight="1">
      <c r="B44" s="56"/>
      <c r="C44" s="57"/>
      <c r="D44" s="57"/>
      <c r="E44" s="57"/>
      <c r="F44" s="57"/>
      <c r="G44" s="57"/>
      <c r="H44" s="57"/>
      <c r="I44" s="133"/>
      <c r="J44" s="57"/>
      <c r="K44" s="57"/>
      <c r="L44" s="38"/>
    </row>
    <row r="45" s="1" customFormat="1" ht="24.96" customHeight="1">
      <c r="B45" s="38"/>
      <c r="C45" s="23" t="s">
        <v>101</v>
      </c>
      <c r="I45" s="115"/>
      <c r="L45" s="38"/>
    </row>
    <row r="46" s="1" customFormat="1" ht="6.96" customHeight="1">
      <c r="B46" s="38"/>
      <c r="I46" s="115"/>
      <c r="L46" s="38"/>
    </row>
    <row r="47" s="1" customFormat="1" ht="12" customHeight="1">
      <c r="B47" s="38"/>
      <c r="C47" s="32" t="s">
        <v>17</v>
      </c>
      <c r="I47" s="115"/>
      <c r="L47" s="38"/>
    </row>
    <row r="48" s="1" customFormat="1" ht="16.5" customHeight="1">
      <c r="B48" s="38"/>
      <c r="E48" s="114" t="str">
        <f>E7</f>
        <v>Tišnov, ul.Na Mlékárně - rekonstrukce a doplnění kanalizace</v>
      </c>
      <c r="F48" s="32"/>
      <c r="G48" s="32"/>
      <c r="H48" s="32"/>
      <c r="I48" s="115"/>
      <c r="L48" s="38"/>
    </row>
    <row r="49" s="1" customFormat="1" ht="12" customHeight="1">
      <c r="B49" s="38"/>
      <c r="C49" s="32" t="s">
        <v>98</v>
      </c>
      <c r="I49" s="115"/>
      <c r="L49" s="38"/>
    </row>
    <row r="50" s="1" customFormat="1" ht="16.5" customHeight="1">
      <c r="B50" s="38"/>
      <c r="E50" s="61" t="str">
        <f>E9</f>
        <v>SO-01.4 - Kanalizační přípojky č.p.242, č.p.379</v>
      </c>
      <c r="F50" s="1"/>
      <c r="G50" s="1"/>
      <c r="H50" s="1"/>
      <c r="I50" s="115"/>
      <c r="L50" s="38"/>
    </row>
    <row r="51" s="1" customFormat="1" ht="6.96" customHeight="1">
      <c r="B51" s="38"/>
      <c r="I51" s="115"/>
      <c r="L51" s="38"/>
    </row>
    <row r="52" s="1" customFormat="1" ht="12" customHeight="1">
      <c r="B52" s="38"/>
      <c r="C52" s="32" t="s">
        <v>21</v>
      </c>
      <c r="F52" s="27" t="str">
        <f>F12</f>
        <v>Tišnov</v>
      </c>
      <c r="I52" s="116" t="s">
        <v>23</v>
      </c>
      <c r="J52" s="63" t="str">
        <f>IF(J12="","",J12)</f>
        <v>12. 6. 2019</v>
      </c>
      <c r="L52" s="38"/>
    </row>
    <row r="53" s="1" customFormat="1" ht="6.96" customHeight="1">
      <c r="B53" s="38"/>
      <c r="I53" s="115"/>
      <c r="L53" s="38"/>
    </row>
    <row r="54" s="1" customFormat="1" ht="15.15" customHeight="1">
      <c r="B54" s="38"/>
      <c r="C54" s="32" t="s">
        <v>25</v>
      </c>
      <c r="F54" s="27" t="str">
        <f>E15</f>
        <v>Město Tišnov</v>
      </c>
      <c r="I54" s="116" t="s">
        <v>32</v>
      </c>
      <c r="J54" s="36" t="str">
        <f>E21</f>
        <v>Marcela Skříčková</v>
      </c>
      <c r="L54" s="38"/>
    </row>
    <row r="55" s="1" customFormat="1" ht="15.15" customHeight="1">
      <c r="B55" s="38"/>
      <c r="C55" s="32" t="s">
        <v>30</v>
      </c>
      <c r="F55" s="27" t="str">
        <f>IF(E18="","",E18)</f>
        <v>Vyplň údaj</v>
      </c>
      <c r="I55" s="116" t="s">
        <v>35</v>
      </c>
      <c r="J55" s="36" t="str">
        <f>E24</f>
        <v xml:space="preserve"> </v>
      </c>
      <c r="L55" s="38"/>
    </row>
    <row r="56" s="1" customFormat="1" ht="10.32" customHeight="1">
      <c r="B56" s="38"/>
      <c r="I56" s="115"/>
      <c r="L56" s="38"/>
    </row>
    <row r="57" s="1" customFormat="1" ht="29.28" customHeight="1">
      <c r="B57" s="38"/>
      <c r="C57" s="134" t="s">
        <v>102</v>
      </c>
      <c r="D57" s="125"/>
      <c r="E57" s="125"/>
      <c r="F57" s="125"/>
      <c r="G57" s="125"/>
      <c r="H57" s="125"/>
      <c r="I57" s="135"/>
      <c r="J57" s="136" t="s">
        <v>103</v>
      </c>
      <c r="K57" s="125"/>
      <c r="L57" s="38"/>
    </row>
    <row r="58" s="1" customFormat="1" ht="10.32" customHeight="1">
      <c r="B58" s="38"/>
      <c r="I58" s="115"/>
      <c r="L58" s="38"/>
    </row>
    <row r="59" s="1" customFormat="1" ht="22.8" customHeight="1">
      <c r="B59" s="38"/>
      <c r="C59" s="137" t="s">
        <v>71</v>
      </c>
      <c r="I59" s="115"/>
      <c r="J59" s="87">
        <f>J92</f>
        <v>0</v>
      </c>
      <c r="L59" s="38"/>
      <c r="AU59" s="19" t="s">
        <v>104</v>
      </c>
    </row>
    <row r="60" s="8" customFormat="1" ht="24.96" customHeight="1">
      <c r="B60" s="138"/>
      <c r="D60" s="139" t="s">
        <v>105</v>
      </c>
      <c r="E60" s="140"/>
      <c r="F60" s="140"/>
      <c r="G60" s="140"/>
      <c r="H60" s="140"/>
      <c r="I60" s="141"/>
      <c r="J60" s="142">
        <f>J93</f>
        <v>0</v>
      </c>
      <c r="L60" s="138"/>
    </row>
    <row r="61" s="9" customFormat="1" ht="19.92" customHeight="1">
      <c r="B61" s="143"/>
      <c r="D61" s="144" t="s">
        <v>106</v>
      </c>
      <c r="E61" s="145"/>
      <c r="F61" s="145"/>
      <c r="G61" s="145"/>
      <c r="H61" s="145"/>
      <c r="I61" s="146"/>
      <c r="J61" s="147">
        <f>J94</f>
        <v>0</v>
      </c>
      <c r="L61" s="143"/>
    </row>
    <row r="62" s="9" customFormat="1" ht="19.92" customHeight="1">
      <c r="B62" s="143"/>
      <c r="D62" s="144" t="s">
        <v>107</v>
      </c>
      <c r="E62" s="145"/>
      <c r="F62" s="145"/>
      <c r="G62" s="145"/>
      <c r="H62" s="145"/>
      <c r="I62" s="146"/>
      <c r="J62" s="147">
        <f>J107</f>
        <v>0</v>
      </c>
      <c r="L62" s="143"/>
    </row>
    <row r="63" s="9" customFormat="1" ht="19.92" customHeight="1">
      <c r="B63" s="143"/>
      <c r="D63" s="144" t="s">
        <v>108</v>
      </c>
      <c r="E63" s="145"/>
      <c r="F63" s="145"/>
      <c r="G63" s="145"/>
      <c r="H63" s="145"/>
      <c r="I63" s="146"/>
      <c r="J63" s="147">
        <f>J223</f>
        <v>0</v>
      </c>
      <c r="L63" s="143"/>
    </row>
    <row r="64" s="9" customFormat="1" ht="19.92" customHeight="1">
      <c r="B64" s="143"/>
      <c r="D64" s="144" t="s">
        <v>109</v>
      </c>
      <c r="E64" s="145"/>
      <c r="F64" s="145"/>
      <c r="G64" s="145"/>
      <c r="H64" s="145"/>
      <c r="I64" s="146"/>
      <c r="J64" s="147">
        <f>J230</f>
        <v>0</v>
      </c>
      <c r="L64" s="143"/>
    </row>
    <row r="65" s="9" customFormat="1" ht="14.88" customHeight="1">
      <c r="B65" s="143"/>
      <c r="D65" s="144" t="s">
        <v>110</v>
      </c>
      <c r="E65" s="145"/>
      <c r="F65" s="145"/>
      <c r="G65" s="145"/>
      <c r="H65" s="145"/>
      <c r="I65" s="146"/>
      <c r="J65" s="147">
        <f>J232</f>
        <v>0</v>
      </c>
      <c r="L65" s="143"/>
    </row>
    <row r="66" s="9" customFormat="1" ht="14.88" customHeight="1">
      <c r="B66" s="143"/>
      <c r="D66" s="144" t="s">
        <v>112</v>
      </c>
      <c r="E66" s="145"/>
      <c r="F66" s="145"/>
      <c r="G66" s="145"/>
      <c r="H66" s="145"/>
      <c r="I66" s="146"/>
      <c r="J66" s="147">
        <f>J255</f>
        <v>0</v>
      </c>
      <c r="L66" s="143"/>
    </row>
    <row r="67" s="9" customFormat="1" ht="14.88" customHeight="1">
      <c r="B67" s="143"/>
      <c r="D67" s="144" t="s">
        <v>113</v>
      </c>
      <c r="E67" s="145"/>
      <c r="F67" s="145"/>
      <c r="G67" s="145"/>
      <c r="H67" s="145"/>
      <c r="I67" s="146"/>
      <c r="J67" s="147">
        <f>J268</f>
        <v>0</v>
      </c>
      <c r="L67" s="143"/>
    </row>
    <row r="68" s="9" customFormat="1" ht="19.92" customHeight="1">
      <c r="B68" s="143"/>
      <c r="D68" s="144" t="s">
        <v>725</v>
      </c>
      <c r="E68" s="145"/>
      <c r="F68" s="145"/>
      <c r="G68" s="145"/>
      <c r="H68" s="145"/>
      <c r="I68" s="146"/>
      <c r="J68" s="147">
        <f>J275</f>
        <v>0</v>
      </c>
      <c r="L68" s="143"/>
    </row>
    <row r="69" s="9" customFormat="1" ht="19.92" customHeight="1">
      <c r="B69" s="143"/>
      <c r="D69" s="144" t="s">
        <v>114</v>
      </c>
      <c r="E69" s="145"/>
      <c r="F69" s="145"/>
      <c r="G69" s="145"/>
      <c r="H69" s="145"/>
      <c r="I69" s="146"/>
      <c r="J69" s="147">
        <f>J288</f>
        <v>0</v>
      </c>
      <c r="L69" s="143"/>
    </row>
    <row r="70" s="9" customFormat="1" ht="19.92" customHeight="1">
      <c r="B70" s="143"/>
      <c r="D70" s="144" t="s">
        <v>115</v>
      </c>
      <c r="E70" s="145"/>
      <c r="F70" s="145"/>
      <c r="G70" s="145"/>
      <c r="H70" s="145"/>
      <c r="I70" s="146"/>
      <c r="J70" s="147">
        <f>J292</f>
        <v>0</v>
      </c>
      <c r="L70" s="143"/>
    </row>
    <row r="71" s="9" customFormat="1" ht="19.92" customHeight="1">
      <c r="B71" s="143"/>
      <c r="D71" s="144" t="s">
        <v>116</v>
      </c>
      <c r="E71" s="145"/>
      <c r="F71" s="145"/>
      <c r="G71" s="145"/>
      <c r="H71" s="145"/>
      <c r="I71" s="146"/>
      <c r="J71" s="147">
        <f>J298</f>
        <v>0</v>
      </c>
      <c r="L71" s="143"/>
    </row>
    <row r="72" s="9" customFormat="1" ht="19.92" customHeight="1">
      <c r="B72" s="143"/>
      <c r="D72" s="144" t="s">
        <v>117</v>
      </c>
      <c r="E72" s="145"/>
      <c r="F72" s="145"/>
      <c r="G72" s="145"/>
      <c r="H72" s="145"/>
      <c r="I72" s="146"/>
      <c r="J72" s="147">
        <f>J341</f>
        <v>0</v>
      </c>
      <c r="L72" s="143"/>
    </row>
    <row r="73" s="1" customFormat="1" ht="21.84" customHeight="1">
      <c r="B73" s="38"/>
      <c r="I73" s="115"/>
      <c r="L73" s="38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32"/>
      <c r="J74" s="55"/>
      <c r="K74" s="55"/>
      <c r="L74" s="38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33"/>
      <c r="J78" s="57"/>
      <c r="K78" s="57"/>
      <c r="L78" s="38"/>
    </row>
    <row r="79" s="1" customFormat="1" ht="24.96" customHeight="1">
      <c r="B79" s="38"/>
      <c r="C79" s="23" t="s">
        <v>118</v>
      </c>
      <c r="I79" s="115"/>
      <c r="L79" s="38"/>
    </row>
    <row r="80" s="1" customFormat="1" ht="6.96" customHeight="1">
      <c r="B80" s="38"/>
      <c r="I80" s="115"/>
      <c r="L80" s="38"/>
    </row>
    <row r="81" s="1" customFormat="1" ht="12" customHeight="1">
      <c r="B81" s="38"/>
      <c r="C81" s="32" t="s">
        <v>17</v>
      </c>
      <c r="I81" s="115"/>
      <c r="L81" s="38"/>
    </row>
    <row r="82" s="1" customFormat="1" ht="16.5" customHeight="1">
      <c r="B82" s="38"/>
      <c r="E82" s="114" t="str">
        <f>E7</f>
        <v>Tišnov, ul.Na Mlékárně - rekonstrukce a doplnění kanalizace</v>
      </c>
      <c r="F82" s="32"/>
      <c r="G82" s="32"/>
      <c r="H82" s="32"/>
      <c r="I82" s="115"/>
      <c r="L82" s="38"/>
    </row>
    <row r="83" s="1" customFormat="1" ht="12" customHeight="1">
      <c r="B83" s="38"/>
      <c r="C83" s="32" t="s">
        <v>98</v>
      </c>
      <c r="I83" s="115"/>
      <c r="L83" s="38"/>
    </row>
    <row r="84" s="1" customFormat="1" ht="16.5" customHeight="1">
      <c r="B84" s="38"/>
      <c r="E84" s="61" t="str">
        <f>E9</f>
        <v>SO-01.4 - Kanalizační přípojky č.p.242, č.p.379</v>
      </c>
      <c r="F84" s="1"/>
      <c r="G84" s="1"/>
      <c r="H84" s="1"/>
      <c r="I84" s="115"/>
      <c r="L84" s="38"/>
    </row>
    <row r="85" s="1" customFormat="1" ht="6.96" customHeight="1">
      <c r="B85" s="38"/>
      <c r="I85" s="115"/>
      <c r="L85" s="38"/>
    </row>
    <row r="86" s="1" customFormat="1" ht="12" customHeight="1">
      <c r="B86" s="38"/>
      <c r="C86" s="32" t="s">
        <v>21</v>
      </c>
      <c r="F86" s="27" t="str">
        <f>F12</f>
        <v>Tišnov</v>
      </c>
      <c r="I86" s="116" t="s">
        <v>23</v>
      </c>
      <c r="J86" s="63" t="str">
        <f>IF(J12="","",J12)</f>
        <v>12. 6. 2019</v>
      </c>
      <c r="L86" s="38"/>
    </row>
    <row r="87" s="1" customFormat="1" ht="6.96" customHeight="1">
      <c r="B87" s="38"/>
      <c r="I87" s="115"/>
      <c r="L87" s="38"/>
    </row>
    <row r="88" s="1" customFormat="1" ht="15.15" customHeight="1">
      <c r="B88" s="38"/>
      <c r="C88" s="32" t="s">
        <v>25</v>
      </c>
      <c r="F88" s="27" t="str">
        <f>E15</f>
        <v>Město Tišnov</v>
      </c>
      <c r="I88" s="116" t="s">
        <v>32</v>
      </c>
      <c r="J88" s="36" t="str">
        <f>E21</f>
        <v>Marcela Skříčková</v>
      </c>
      <c r="L88" s="38"/>
    </row>
    <row r="89" s="1" customFormat="1" ht="15.15" customHeight="1">
      <c r="B89" s="38"/>
      <c r="C89" s="32" t="s">
        <v>30</v>
      </c>
      <c r="F89" s="27" t="str">
        <f>IF(E18="","",E18)</f>
        <v>Vyplň údaj</v>
      </c>
      <c r="I89" s="116" t="s">
        <v>35</v>
      </c>
      <c r="J89" s="36" t="str">
        <f>E24</f>
        <v xml:space="preserve"> </v>
      </c>
      <c r="L89" s="38"/>
    </row>
    <row r="90" s="1" customFormat="1" ht="10.32" customHeight="1">
      <c r="B90" s="38"/>
      <c r="I90" s="115"/>
      <c r="L90" s="38"/>
    </row>
    <row r="91" s="10" customFormat="1" ht="29.28" customHeight="1">
      <c r="B91" s="148"/>
      <c r="C91" s="149" t="s">
        <v>119</v>
      </c>
      <c r="D91" s="150" t="s">
        <v>58</v>
      </c>
      <c r="E91" s="150" t="s">
        <v>54</v>
      </c>
      <c r="F91" s="150" t="s">
        <v>55</v>
      </c>
      <c r="G91" s="150" t="s">
        <v>120</v>
      </c>
      <c r="H91" s="150" t="s">
        <v>121</v>
      </c>
      <c r="I91" s="151" t="s">
        <v>122</v>
      </c>
      <c r="J91" s="150" t="s">
        <v>103</v>
      </c>
      <c r="K91" s="152" t="s">
        <v>123</v>
      </c>
      <c r="L91" s="148"/>
      <c r="M91" s="79" t="s">
        <v>3</v>
      </c>
      <c r="N91" s="80" t="s">
        <v>43</v>
      </c>
      <c r="O91" s="80" t="s">
        <v>124</v>
      </c>
      <c r="P91" s="80" t="s">
        <v>125</v>
      </c>
      <c r="Q91" s="80" t="s">
        <v>126</v>
      </c>
      <c r="R91" s="80" t="s">
        <v>127</v>
      </c>
      <c r="S91" s="80" t="s">
        <v>128</v>
      </c>
      <c r="T91" s="81" t="s">
        <v>129</v>
      </c>
    </row>
    <row r="92" s="1" customFormat="1" ht="22.8" customHeight="1">
      <c r="B92" s="38"/>
      <c r="C92" s="84" t="s">
        <v>130</v>
      </c>
      <c r="I92" s="115"/>
      <c r="J92" s="153">
        <f>BK92</f>
        <v>0</v>
      </c>
      <c r="L92" s="38"/>
      <c r="M92" s="82"/>
      <c r="N92" s="67"/>
      <c r="O92" s="67"/>
      <c r="P92" s="154">
        <f>P93</f>
        <v>0</v>
      </c>
      <c r="Q92" s="67"/>
      <c r="R92" s="154">
        <f>R93</f>
        <v>15.980832599999999</v>
      </c>
      <c r="S92" s="67"/>
      <c r="T92" s="155">
        <f>T93</f>
        <v>12.488399999999999</v>
      </c>
      <c r="AT92" s="19" t="s">
        <v>72</v>
      </c>
      <c r="AU92" s="19" t="s">
        <v>104</v>
      </c>
      <c r="BK92" s="156">
        <f>BK93</f>
        <v>0</v>
      </c>
    </row>
    <row r="93" s="11" customFormat="1" ht="25.92" customHeight="1">
      <c r="B93" s="157"/>
      <c r="D93" s="158" t="s">
        <v>72</v>
      </c>
      <c r="E93" s="159" t="s">
        <v>131</v>
      </c>
      <c r="F93" s="159" t="s">
        <v>132</v>
      </c>
      <c r="I93" s="160"/>
      <c r="J93" s="161">
        <f>BK93</f>
        <v>0</v>
      </c>
      <c r="L93" s="157"/>
      <c r="M93" s="162"/>
      <c r="N93" s="163"/>
      <c r="O93" s="163"/>
      <c r="P93" s="164">
        <f>P94+P107+P223+P230+P275+P288+P292+P298+P341</f>
        <v>0</v>
      </c>
      <c r="Q93" s="163"/>
      <c r="R93" s="164">
        <f>R94+R107+R223+R230+R275+R288+R292+R298+R341</f>
        <v>15.980832599999999</v>
      </c>
      <c r="S93" s="163"/>
      <c r="T93" s="165">
        <f>T94+T107+T223+T230+T275+T288+T292+T298+T341</f>
        <v>12.488399999999999</v>
      </c>
      <c r="AR93" s="158" t="s">
        <v>81</v>
      </c>
      <c r="AT93" s="166" t="s">
        <v>72</v>
      </c>
      <c r="AU93" s="166" t="s">
        <v>73</v>
      </c>
      <c r="AY93" s="158" t="s">
        <v>133</v>
      </c>
      <c r="BK93" s="167">
        <f>BK94+BK107+BK223+BK230+BK275+BK288+BK292+BK298+BK341</f>
        <v>0</v>
      </c>
    </row>
    <row r="94" s="11" customFormat="1" ht="22.8" customHeight="1">
      <c r="B94" s="157"/>
      <c r="D94" s="158" t="s">
        <v>72</v>
      </c>
      <c r="E94" s="168" t="s">
        <v>134</v>
      </c>
      <c r="F94" s="168" t="s">
        <v>135</v>
      </c>
      <c r="I94" s="160"/>
      <c r="J94" s="169">
        <f>BK94</f>
        <v>0</v>
      </c>
      <c r="L94" s="157"/>
      <c r="M94" s="162"/>
      <c r="N94" s="163"/>
      <c r="O94" s="163"/>
      <c r="P94" s="164">
        <f>SUM(P95:P106)</f>
        <v>0</v>
      </c>
      <c r="Q94" s="163"/>
      <c r="R94" s="164">
        <f>SUM(R95:R106)</f>
        <v>0</v>
      </c>
      <c r="S94" s="163"/>
      <c r="T94" s="165">
        <f>SUM(T95:T106)</f>
        <v>0</v>
      </c>
      <c r="AR94" s="158" t="s">
        <v>81</v>
      </c>
      <c r="AT94" s="166" t="s">
        <v>72</v>
      </c>
      <c r="AU94" s="166" t="s">
        <v>81</v>
      </c>
      <c r="AY94" s="158" t="s">
        <v>133</v>
      </c>
      <c r="BK94" s="167">
        <f>SUM(BK95:BK106)</f>
        <v>0</v>
      </c>
    </row>
    <row r="95" s="1" customFormat="1" ht="16.5" customHeight="1">
      <c r="B95" s="170"/>
      <c r="C95" s="171" t="s">
        <v>81</v>
      </c>
      <c r="D95" s="171" t="s">
        <v>136</v>
      </c>
      <c r="E95" s="172" t="s">
        <v>137</v>
      </c>
      <c r="F95" s="173" t="s">
        <v>138</v>
      </c>
      <c r="G95" s="174" t="s">
        <v>3</v>
      </c>
      <c r="H95" s="175">
        <v>0</v>
      </c>
      <c r="I95" s="176"/>
      <c r="J95" s="177">
        <f>ROUND(I95*H95,2)</f>
        <v>0</v>
      </c>
      <c r="K95" s="173" t="s">
        <v>3</v>
      </c>
      <c r="L95" s="38"/>
      <c r="M95" s="178" t="s">
        <v>3</v>
      </c>
      <c r="N95" s="179" t="s">
        <v>44</v>
      </c>
      <c r="O95" s="71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AR95" s="182" t="s">
        <v>139</v>
      </c>
      <c r="AT95" s="182" t="s">
        <v>136</v>
      </c>
      <c r="AU95" s="182" t="s">
        <v>84</v>
      </c>
      <c r="AY95" s="19" t="s">
        <v>133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9" t="s">
        <v>81</v>
      </c>
      <c r="BK95" s="183">
        <f>ROUND(I95*H95,2)</f>
        <v>0</v>
      </c>
      <c r="BL95" s="19" t="s">
        <v>139</v>
      </c>
      <c r="BM95" s="182" t="s">
        <v>140</v>
      </c>
    </row>
    <row r="96" s="1" customFormat="1">
      <c r="B96" s="38"/>
      <c r="D96" s="184" t="s">
        <v>141</v>
      </c>
      <c r="F96" s="185" t="s">
        <v>142</v>
      </c>
      <c r="I96" s="115"/>
      <c r="L96" s="38"/>
      <c r="M96" s="186"/>
      <c r="N96" s="71"/>
      <c r="O96" s="71"/>
      <c r="P96" s="71"/>
      <c r="Q96" s="71"/>
      <c r="R96" s="71"/>
      <c r="S96" s="71"/>
      <c r="T96" s="72"/>
      <c r="AT96" s="19" t="s">
        <v>141</v>
      </c>
      <c r="AU96" s="19" t="s">
        <v>84</v>
      </c>
    </row>
    <row r="97" s="1" customFormat="1" ht="16.5" customHeight="1">
      <c r="B97" s="170"/>
      <c r="C97" s="171" t="s">
        <v>84</v>
      </c>
      <c r="D97" s="171" t="s">
        <v>136</v>
      </c>
      <c r="E97" s="172" t="s">
        <v>143</v>
      </c>
      <c r="F97" s="173" t="s">
        <v>144</v>
      </c>
      <c r="G97" s="174" t="s">
        <v>3</v>
      </c>
      <c r="H97" s="175">
        <v>0</v>
      </c>
      <c r="I97" s="176"/>
      <c r="J97" s="177">
        <f>ROUND(I97*H97,2)</f>
        <v>0</v>
      </c>
      <c r="K97" s="173" t="s">
        <v>3</v>
      </c>
      <c r="L97" s="38"/>
      <c r="M97" s="178" t="s">
        <v>3</v>
      </c>
      <c r="N97" s="179" t="s">
        <v>44</v>
      </c>
      <c r="O97" s="71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82" t="s">
        <v>139</v>
      </c>
      <c r="AT97" s="182" t="s">
        <v>136</v>
      </c>
      <c r="AU97" s="182" t="s">
        <v>84</v>
      </c>
      <c r="AY97" s="19" t="s">
        <v>133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9" t="s">
        <v>81</v>
      </c>
      <c r="BK97" s="183">
        <f>ROUND(I97*H97,2)</f>
        <v>0</v>
      </c>
      <c r="BL97" s="19" t="s">
        <v>139</v>
      </c>
      <c r="BM97" s="182" t="s">
        <v>145</v>
      </c>
    </row>
    <row r="98" s="1" customFormat="1">
      <c r="B98" s="38"/>
      <c r="D98" s="184" t="s">
        <v>141</v>
      </c>
      <c r="F98" s="185" t="s">
        <v>146</v>
      </c>
      <c r="I98" s="115"/>
      <c r="L98" s="38"/>
      <c r="M98" s="186"/>
      <c r="N98" s="71"/>
      <c r="O98" s="71"/>
      <c r="P98" s="71"/>
      <c r="Q98" s="71"/>
      <c r="R98" s="71"/>
      <c r="S98" s="71"/>
      <c r="T98" s="72"/>
      <c r="AT98" s="19" t="s">
        <v>141</v>
      </c>
      <c r="AU98" s="19" t="s">
        <v>84</v>
      </c>
    </row>
    <row r="99" s="1" customFormat="1" ht="16.5" customHeight="1">
      <c r="B99" s="170"/>
      <c r="C99" s="171" t="s">
        <v>147</v>
      </c>
      <c r="D99" s="171" t="s">
        <v>136</v>
      </c>
      <c r="E99" s="172" t="s">
        <v>148</v>
      </c>
      <c r="F99" s="173" t="s">
        <v>149</v>
      </c>
      <c r="G99" s="174" t="s">
        <v>3</v>
      </c>
      <c r="H99" s="175">
        <v>0</v>
      </c>
      <c r="I99" s="176"/>
      <c r="J99" s="177">
        <f>ROUND(I99*H99,2)</f>
        <v>0</v>
      </c>
      <c r="K99" s="173" t="s">
        <v>3</v>
      </c>
      <c r="L99" s="38"/>
      <c r="M99" s="178" t="s">
        <v>3</v>
      </c>
      <c r="N99" s="179" t="s">
        <v>44</v>
      </c>
      <c r="O99" s="71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AR99" s="182" t="s">
        <v>139</v>
      </c>
      <c r="AT99" s="182" t="s">
        <v>136</v>
      </c>
      <c r="AU99" s="182" t="s">
        <v>84</v>
      </c>
      <c r="AY99" s="19" t="s">
        <v>133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9" t="s">
        <v>81</v>
      </c>
      <c r="BK99" s="183">
        <f>ROUND(I99*H99,2)</f>
        <v>0</v>
      </c>
      <c r="BL99" s="19" t="s">
        <v>139</v>
      </c>
      <c r="BM99" s="182" t="s">
        <v>150</v>
      </c>
    </row>
    <row r="100" s="1" customFormat="1">
      <c r="B100" s="38"/>
      <c r="D100" s="184" t="s">
        <v>141</v>
      </c>
      <c r="F100" s="185" t="s">
        <v>151</v>
      </c>
      <c r="I100" s="115"/>
      <c r="L100" s="38"/>
      <c r="M100" s="186"/>
      <c r="N100" s="71"/>
      <c r="O100" s="71"/>
      <c r="P100" s="71"/>
      <c r="Q100" s="71"/>
      <c r="R100" s="71"/>
      <c r="S100" s="71"/>
      <c r="T100" s="72"/>
      <c r="AT100" s="19" t="s">
        <v>141</v>
      </c>
      <c r="AU100" s="19" t="s">
        <v>84</v>
      </c>
    </row>
    <row r="101" s="1" customFormat="1" ht="16.5" customHeight="1">
      <c r="B101" s="170"/>
      <c r="C101" s="171" t="s">
        <v>139</v>
      </c>
      <c r="D101" s="171" t="s">
        <v>136</v>
      </c>
      <c r="E101" s="172" t="s">
        <v>152</v>
      </c>
      <c r="F101" s="173" t="s">
        <v>153</v>
      </c>
      <c r="G101" s="174" t="s">
        <v>3</v>
      </c>
      <c r="H101" s="175">
        <v>0</v>
      </c>
      <c r="I101" s="176"/>
      <c r="J101" s="177">
        <f>ROUND(I101*H101,2)</f>
        <v>0</v>
      </c>
      <c r="K101" s="173" t="s">
        <v>3</v>
      </c>
      <c r="L101" s="38"/>
      <c r="M101" s="178" t="s">
        <v>3</v>
      </c>
      <c r="N101" s="179" t="s">
        <v>44</v>
      </c>
      <c r="O101" s="71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182" t="s">
        <v>139</v>
      </c>
      <c r="AT101" s="182" t="s">
        <v>136</v>
      </c>
      <c r="AU101" s="182" t="s">
        <v>84</v>
      </c>
      <c r="AY101" s="19" t="s">
        <v>133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9" t="s">
        <v>81</v>
      </c>
      <c r="BK101" s="183">
        <f>ROUND(I101*H101,2)</f>
        <v>0</v>
      </c>
      <c r="BL101" s="19" t="s">
        <v>139</v>
      </c>
      <c r="BM101" s="182" t="s">
        <v>154</v>
      </c>
    </row>
    <row r="102" s="1" customFormat="1">
      <c r="B102" s="38"/>
      <c r="D102" s="184" t="s">
        <v>141</v>
      </c>
      <c r="F102" s="185" t="s">
        <v>155</v>
      </c>
      <c r="I102" s="115"/>
      <c r="L102" s="38"/>
      <c r="M102" s="186"/>
      <c r="N102" s="71"/>
      <c r="O102" s="71"/>
      <c r="P102" s="71"/>
      <c r="Q102" s="71"/>
      <c r="R102" s="71"/>
      <c r="S102" s="71"/>
      <c r="T102" s="72"/>
      <c r="AT102" s="19" t="s">
        <v>141</v>
      </c>
      <c r="AU102" s="19" t="s">
        <v>84</v>
      </c>
    </row>
    <row r="103" s="1" customFormat="1" ht="16.5" customHeight="1">
      <c r="B103" s="170"/>
      <c r="C103" s="171" t="s">
        <v>156</v>
      </c>
      <c r="D103" s="171" t="s">
        <v>136</v>
      </c>
      <c r="E103" s="172" t="s">
        <v>157</v>
      </c>
      <c r="F103" s="173" t="s">
        <v>158</v>
      </c>
      <c r="G103" s="174" t="s">
        <v>3</v>
      </c>
      <c r="H103" s="175">
        <v>0</v>
      </c>
      <c r="I103" s="176"/>
      <c r="J103" s="177">
        <f>ROUND(I103*H103,2)</f>
        <v>0</v>
      </c>
      <c r="K103" s="173" t="s">
        <v>3</v>
      </c>
      <c r="L103" s="38"/>
      <c r="M103" s="178" t="s">
        <v>3</v>
      </c>
      <c r="N103" s="179" t="s">
        <v>44</v>
      </c>
      <c r="O103" s="71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182" t="s">
        <v>139</v>
      </c>
      <c r="AT103" s="182" t="s">
        <v>136</v>
      </c>
      <c r="AU103" s="182" t="s">
        <v>84</v>
      </c>
      <c r="AY103" s="19" t="s">
        <v>133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9" t="s">
        <v>81</v>
      </c>
      <c r="BK103" s="183">
        <f>ROUND(I103*H103,2)</f>
        <v>0</v>
      </c>
      <c r="BL103" s="19" t="s">
        <v>139</v>
      </c>
      <c r="BM103" s="182" t="s">
        <v>159</v>
      </c>
    </row>
    <row r="104" s="1" customFormat="1">
      <c r="B104" s="38"/>
      <c r="D104" s="184" t="s">
        <v>141</v>
      </c>
      <c r="F104" s="185" t="s">
        <v>160</v>
      </c>
      <c r="I104" s="115"/>
      <c r="L104" s="38"/>
      <c r="M104" s="186"/>
      <c r="N104" s="71"/>
      <c r="O104" s="71"/>
      <c r="P104" s="71"/>
      <c r="Q104" s="71"/>
      <c r="R104" s="71"/>
      <c r="S104" s="71"/>
      <c r="T104" s="72"/>
      <c r="AT104" s="19" t="s">
        <v>141</v>
      </c>
      <c r="AU104" s="19" t="s">
        <v>84</v>
      </c>
    </row>
    <row r="105" s="1" customFormat="1" ht="16.5" customHeight="1">
      <c r="B105" s="170"/>
      <c r="C105" s="171" t="s">
        <v>161</v>
      </c>
      <c r="D105" s="171" t="s">
        <v>136</v>
      </c>
      <c r="E105" s="172" t="s">
        <v>162</v>
      </c>
      <c r="F105" s="173" t="s">
        <v>163</v>
      </c>
      <c r="G105" s="174" t="s">
        <v>3</v>
      </c>
      <c r="H105" s="175">
        <v>0</v>
      </c>
      <c r="I105" s="176"/>
      <c r="J105" s="177">
        <f>ROUND(I105*H105,2)</f>
        <v>0</v>
      </c>
      <c r="K105" s="173" t="s">
        <v>3</v>
      </c>
      <c r="L105" s="38"/>
      <c r="M105" s="178" t="s">
        <v>3</v>
      </c>
      <c r="N105" s="179" t="s">
        <v>44</v>
      </c>
      <c r="O105" s="71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182" t="s">
        <v>139</v>
      </c>
      <c r="AT105" s="182" t="s">
        <v>136</v>
      </c>
      <c r="AU105" s="182" t="s">
        <v>84</v>
      </c>
      <c r="AY105" s="19" t="s">
        <v>133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9" t="s">
        <v>81</v>
      </c>
      <c r="BK105" s="183">
        <f>ROUND(I105*H105,2)</f>
        <v>0</v>
      </c>
      <c r="BL105" s="19" t="s">
        <v>139</v>
      </c>
      <c r="BM105" s="182" t="s">
        <v>164</v>
      </c>
    </row>
    <row r="106" s="1" customFormat="1">
      <c r="B106" s="38"/>
      <c r="D106" s="184" t="s">
        <v>141</v>
      </c>
      <c r="F106" s="185" t="s">
        <v>165</v>
      </c>
      <c r="I106" s="115"/>
      <c r="L106" s="38"/>
      <c r="M106" s="186"/>
      <c r="N106" s="71"/>
      <c r="O106" s="71"/>
      <c r="P106" s="71"/>
      <c r="Q106" s="71"/>
      <c r="R106" s="71"/>
      <c r="S106" s="71"/>
      <c r="T106" s="72"/>
      <c r="AT106" s="19" t="s">
        <v>141</v>
      </c>
      <c r="AU106" s="19" t="s">
        <v>84</v>
      </c>
    </row>
    <row r="107" s="11" customFormat="1" ht="22.8" customHeight="1">
      <c r="B107" s="157"/>
      <c r="D107" s="158" t="s">
        <v>72</v>
      </c>
      <c r="E107" s="168" t="s">
        <v>81</v>
      </c>
      <c r="F107" s="168" t="s">
        <v>166</v>
      </c>
      <c r="I107" s="160"/>
      <c r="J107" s="169">
        <f>BK107</f>
        <v>0</v>
      </c>
      <c r="L107" s="157"/>
      <c r="M107" s="162"/>
      <c r="N107" s="163"/>
      <c r="O107" s="163"/>
      <c r="P107" s="164">
        <f>SUM(P108:P222)</f>
        <v>0</v>
      </c>
      <c r="Q107" s="163"/>
      <c r="R107" s="164">
        <f>SUM(R108:R222)</f>
        <v>0.029640600000000003</v>
      </c>
      <c r="S107" s="163"/>
      <c r="T107" s="165">
        <f>SUM(T108:T222)</f>
        <v>0</v>
      </c>
      <c r="AR107" s="158" t="s">
        <v>81</v>
      </c>
      <c r="AT107" s="166" t="s">
        <v>72</v>
      </c>
      <c r="AU107" s="166" t="s">
        <v>81</v>
      </c>
      <c r="AY107" s="158" t="s">
        <v>133</v>
      </c>
      <c r="BK107" s="167">
        <f>SUM(BK108:BK222)</f>
        <v>0</v>
      </c>
    </row>
    <row r="108" s="1" customFormat="1" ht="16.5" customHeight="1">
      <c r="B108" s="170"/>
      <c r="C108" s="171" t="s">
        <v>167</v>
      </c>
      <c r="D108" s="171" t="s">
        <v>136</v>
      </c>
      <c r="E108" s="172" t="s">
        <v>187</v>
      </c>
      <c r="F108" s="173" t="s">
        <v>188</v>
      </c>
      <c r="G108" s="174" t="s">
        <v>189</v>
      </c>
      <c r="H108" s="175">
        <v>0.90000000000000002</v>
      </c>
      <c r="I108" s="176"/>
      <c r="J108" s="177">
        <f>ROUND(I108*H108,2)</f>
        <v>0</v>
      </c>
      <c r="K108" s="173" t="s">
        <v>171</v>
      </c>
      <c r="L108" s="38"/>
      <c r="M108" s="178" t="s">
        <v>3</v>
      </c>
      <c r="N108" s="179" t="s">
        <v>44</v>
      </c>
      <c r="O108" s="71"/>
      <c r="P108" s="180">
        <f>O108*H108</f>
        <v>0</v>
      </c>
      <c r="Q108" s="180">
        <v>0.0086800000000000002</v>
      </c>
      <c r="R108" s="180">
        <f>Q108*H108</f>
        <v>0.0078120000000000004</v>
      </c>
      <c r="S108" s="180">
        <v>0</v>
      </c>
      <c r="T108" s="181">
        <f>S108*H108</f>
        <v>0</v>
      </c>
      <c r="AR108" s="182" t="s">
        <v>139</v>
      </c>
      <c r="AT108" s="182" t="s">
        <v>136</v>
      </c>
      <c r="AU108" s="182" t="s">
        <v>84</v>
      </c>
      <c r="AY108" s="19" t="s">
        <v>133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9" t="s">
        <v>81</v>
      </c>
      <c r="BK108" s="183">
        <f>ROUND(I108*H108,2)</f>
        <v>0</v>
      </c>
      <c r="BL108" s="19" t="s">
        <v>139</v>
      </c>
      <c r="BM108" s="182" t="s">
        <v>960</v>
      </c>
    </row>
    <row r="109" s="1" customFormat="1">
      <c r="B109" s="38"/>
      <c r="D109" s="184" t="s">
        <v>141</v>
      </c>
      <c r="F109" s="185" t="s">
        <v>191</v>
      </c>
      <c r="I109" s="115"/>
      <c r="L109" s="38"/>
      <c r="M109" s="186"/>
      <c r="N109" s="71"/>
      <c r="O109" s="71"/>
      <c r="P109" s="71"/>
      <c r="Q109" s="71"/>
      <c r="R109" s="71"/>
      <c r="S109" s="71"/>
      <c r="T109" s="72"/>
      <c r="AT109" s="19" t="s">
        <v>141</v>
      </c>
      <c r="AU109" s="19" t="s">
        <v>84</v>
      </c>
    </row>
    <row r="110" s="1" customFormat="1">
      <c r="B110" s="38"/>
      <c r="D110" s="184" t="s">
        <v>174</v>
      </c>
      <c r="F110" s="187" t="s">
        <v>192</v>
      </c>
      <c r="I110" s="115"/>
      <c r="L110" s="38"/>
      <c r="M110" s="186"/>
      <c r="N110" s="71"/>
      <c r="O110" s="71"/>
      <c r="P110" s="71"/>
      <c r="Q110" s="71"/>
      <c r="R110" s="71"/>
      <c r="S110" s="71"/>
      <c r="T110" s="72"/>
      <c r="AT110" s="19" t="s">
        <v>174</v>
      </c>
      <c r="AU110" s="19" t="s">
        <v>84</v>
      </c>
    </row>
    <row r="111" s="1" customFormat="1" ht="16.5" customHeight="1">
      <c r="B111" s="170"/>
      <c r="C111" s="171" t="s">
        <v>178</v>
      </c>
      <c r="D111" s="171" t="s">
        <v>136</v>
      </c>
      <c r="E111" s="172" t="s">
        <v>209</v>
      </c>
      <c r="F111" s="173" t="s">
        <v>210</v>
      </c>
      <c r="G111" s="174" t="s">
        <v>211</v>
      </c>
      <c r="H111" s="175">
        <v>1.5840000000000001</v>
      </c>
      <c r="I111" s="176"/>
      <c r="J111" s="177">
        <f>ROUND(I111*H111,2)</f>
        <v>0</v>
      </c>
      <c r="K111" s="173" t="s">
        <v>171</v>
      </c>
      <c r="L111" s="38"/>
      <c r="M111" s="178" t="s">
        <v>3</v>
      </c>
      <c r="N111" s="179" t="s">
        <v>44</v>
      </c>
      <c r="O111" s="71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182" t="s">
        <v>139</v>
      </c>
      <c r="AT111" s="182" t="s">
        <v>136</v>
      </c>
      <c r="AU111" s="182" t="s">
        <v>84</v>
      </c>
      <c r="AY111" s="19" t="s">
        <v>133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9" t="s">
        <v>81</v>
      </c>
      <c r="BK111" s="183">
        <f>ROUND(I111*H111,2)</f>
        <v>0</v>
      </c>
      <c r="BL111" s="19" t="s">
        <v>139</v>
      </c>
      <c r="BM111" s="182" t="s">
        <v>212</v>
      </c>
    </row>
    <row r="112" s="1" customFormat="1">
      <c r="B112" s="38"/>
      <c r="D112" s="184" t="s">
        <v>141</v>
      </c>
      <c r="F112" s="185" t="s">
        <v>213</v>
      </c>
      <c r="I112" s="115"/>
      <c r="L112" s="38"/>
      <c r="M112" s="186"/>
      <c r="N112" s="71"/>
      <c r="O112" s="71"/>
      <c r="P112" s="71"/>
      <c r="Q112" s="71"/>
      <c r="R112" s="71"/>
      <c r="S112" s="71"/>
      <c r="T112" s="72"/>
      <c r="AT112" s="19" t="s">
        <v>141</v>
      </c>
      <c r="AU112" s="19" t="s">
        <v>84</v>
      </c>
    </row>
    <row r="113" s="1" customFormat="1">
      <c r="B113" s="38"/>
      <c r="D113" s="184" t="s">
        <v>174</v>
      </c>
      <c r="F113" s="187" t="s">
        <v>214</v>
      </c>
      <c r="I113" s="115"/>
      <c r="L113" s="38"/>
      <c r="M113" s="186"/>
      <c r="N113" s="71"/>
      <c r="O113" s="71"/>
      <c r="P113" s="71"/>
      <c r="Q113" s="71"/>
      <c r="R113" s="71"/>
      <c r="S113" s="71"/>
      <c r="T113" s="72"/>
      <c r="AT113" s="19" t="s">
        <v>174</v>
      </c>
      <c r="AU113" s="19" t="s">
        <v>84</v>
      </c>
    </row>
    <row r="114" s="14" customFormat="1">
      <c r="B114" s="204"/>
      <c r="D114" s="184" t="s">
        <v>176</v>
      </c>
      <c r="E114" s="205" t="s">
        <v>3</v>
      </c>
      <c r="F114" s="206" t="s">
        <v>215</v>
      </c>
      <c r="H114" s="205" t="s">
        <v>3</v>
      </c>
      <c r="I114" s="207"/>
      <c r="L114" s="204"/>
      <c r="M114" s="208"/>
      <c r="N114" s="209"/>
      <c r="O114" s="209"/>
      <c r="P114" s="209"/>
      <c r="Q114" s="209"/>
      <c r="R114" s="209"/>
      <c r="S114" s="209"/>
      <c r="T114" s="210"/>
      <c r="AT114" s="205" t="s">
        <v>176</v>
      </c>
      <c r="AU114" s="205" t="s">
        <v>84</v>
      </c>
      <c r="AV114" s="14" t="s">
        <v>81</v>
      </c>
      <c r="AW114" s="14" t="s">
        <v>34</v>
      </c>
      <c r="AX114" s="14" t="s">
        <v>73</v>
      </c>
      <c r="AY114" s="205" t="s">
        <v>133</v>
      </c>
    </row>
    <row r="115" s="12" customFormat="1">
      <c r="B115" s="188"/>
      <c r="D115" s="184" t="s">
        <v>176</v>
      </c>
      <c r="E115" s="189" t="s">
        <v>3</v>
      </c>
      <c r="F115" s="190" t="s">
        <v>961</v>
      </c>
      <c r="H115" s="191">
        <v>1.5840000000000001</v>
      </c>
      <c r="I115" s="192"/>
      <c r="L115" s="188"/>
      <c r="M115" s="193"/>
      <c r="N115" s="194"/>
      <c r="O115" s="194"/>
      <c r="P115" s="194"/>
      <c r="Q115" s="194"/>
      <c r="R115" s="194"/>
      <c r="S115" s="194"/>
      <c r="T115" s="195"/>
      <c r="AT115" s="189" t="s">
        <v>176</v>
      </c>
      <c r="AU115" s="189" t="s">
        <v>84</v>
      </c>
      <c r="AV115" s="12" t="s">
        <v>84</v>
      </c>
      <c r="AW115" s="12" t="s">
        <v>34</v>
      </c>
      <c r="AX115" s="12" t="s">
        <v>81</v>
      </c>
      <c r="AY115" s="189" t="s">
        <v>133</v>
      </c>
    </row>
    <row r="116" s="1" customFormat="1" ht="16.5" customHeight="1">
      <c r="B116" s="170"/>
      <c r="C116" s="171" t="s">
        <v>186</v>
      </c>
      <c r="D116" s="171" t="s">
        <v>136</v>
      </c>
      <c r="E116" s="172" t="s">
        <v>228</v>
      </c>
      <c r="F116" s="173" t="s">
        <v>229</v>
      </c>
      <c r="G116" s="174" t="s">
        <v>211</v>
      </c>
      <c r="H116" s="175">
        <v>0.56699999999999995</v>
      </c>
      <c r="I116" s="176"/>
      <c r="J116" s="177">
        <f>ROUND(I116*H116,2)</f>
        <v>0</v>
      </c>
      <c r="K116" s="173" t="s">
        <v>171</v>
      </c>
      <c r="L116" s="38"/>
      <c r="M116" s="178" t="s">
        <v>3</v>
      </c>
      <c r="N116" s="179" t="s">
        <v>44</v>
      </c>
      <c r="O116" s="71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182" t="s">
        <v>139</v>
      </c>
      <c r="AT116" s="182" t="s">
        <v>136</v>
      </c>
      <c r="AU116" s="182" t="s">
        <v>84</v>
      </c>
      <c r="AY116" s="19" t="s">
        <v>133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9" t="s">
        <v>81</v>
      </c>
      <c r="BK116" s="183">
        <f>ROUND(I116*H116,2)</f>
        <v>0</v>
      </c>
      <c r="BL116" s="19" t="s">
        <v>139</v>
      </c>
      <c r="BM116" s="182" t="s">
        <v>230</v>
      </c>
    </row>
    <row r="117" s="1" customFormat="1">
      <c r="B117" s="38"/>
      <c r="D117" s="184" t="s">
        <v>141</v>
      </c>
      <c r="F117" s="185" t="s">
        <v>231</v>
      </c>
      <c r="I117" s="115"/>
      <c r="L117" s="38"/>
      <c r="M117" s="186"/>
      <c r="N117" s="71"/>
      <c r="O117" s="71"/>
      <c r="P117" s="71"/>
      <c r="Q117" s="71"/>
      <c r="R117" s="71"/>
      <c r="S117" s="71"/>
      <c r="T117" s="72"/>
      <c r="AT117" s="19" t="s">
        <v>141</v>
      </c>
      <c r="AU117" s="19" t="s">
        <v>84</v>
      </c>
    </row>
    <row r="118" s="1" customFormat="1">
      <c r="B118" s="38"/>
      <c r="D118" s="184" t="s">
        <v>174</v>
      </c>
      <c r="F118" s="187" t="s">
        <v>232</v>
      </c>
      <c r="I118" s="115"/>
      <c r="L118" s="38"/>
      <c r="M118" s="186"/>
      <c r="N118" s="71"/>
      <c r="O118" s="71"/>
      <c r="P118" s="71"/>
      <c r="Q118" s="71"/>
      <c r="R118" s="71"/>
      <c r="S118" s="71"/>
      <c r="T118" s="72"/>
      <c r="AT118" s="19" t="s">
        <v>174</v>
      </c>
      <c r="AU118" s="19" t="s">
        <v>84</v>
      </c>
    </row>
    <row r="119" s="14" customFormat="1">
      <c r="B119" s="204"/>
      <c r="D119" s="184" t="s">
        <v>176</v>
      </c>
      <c r="E119" s="205" t="s">
        <v>3</v>
      </c>
      <c r="F119" s="206" t="s">
        <v>233</v>
      </c>
      <c r="H119" s="205" t="s">
        <v>3</v>
      </c>
      <c r="I119" s="207"/>
      <c r="L119" s="204"/>
      <c r="M119" s="208"/>
      <c r="N119" s="209"/>
      <c r="O119" s="209"/>
      <c r="P119" s="209"/>
      <c r="Q119" s="209"/>
      <c r="R119" s="209"/>
      <c r="S119" s="209"/>
      <c r="T119" s="210"/>
      <c r="AT119" s="205" t="s">
        <v>176</v>
      </c>
      <c r="AU119" s="205" t="s">
        <v>84</v>
      </c>
      <c r="AV119" s="14" t="s">
        <v>81</v>
      </c>
      <c r="AW119" s="14" t="s">
        <v>34</v>
      </c>
      <c r="AX119" s="14" t="s">
        <v>73</v>
      </c>
      <c r="AY119" s="205" t="s">
        <v>133</v>
      </c>
    </row>
    <row r="120" s="14" customFormat="1">
      <c r="B120" s="204"/>
      <c r="D120" s="184" t="s">
        <v>176</v>
      </c>
      <c r="E120" s="205" t="s">
        <v>3</v>
      </c>
      <c r="F120" s="206" t="s">
        <v>962</v>
      </c>
      <c r="H120" s="205" t="s">
        <v>3</v>
      </c>
      <c r="I120" s="207"/>
      <c r="L120" s="204"/>
      <c r="M120" s="208"/>
      <c r="N120" s="209"/>
      <c r="O120" s="209"/>
      <c r="P120" s="209"/>
      <c r="Q120" s="209"/>
      <c r="R120" s="209"/>
      <c r="S120" s="209"/>
      <c r="T120" s="210"/>
      <c r="AT120" s="205" t="s">
        <v>176</v>
      </c>
      <c r="AU120" s="205" t="s">
        <v>84</v>
      </c>
      <c r="AV120" s="14" t="s">
        <v>81</v>
      </c>
      <c r="AW120" s="14" t="s">
        <v>34</v>
      </c>
      <c r="AX120" s="14" t="s">
        <v>73</v>
      </c>
      <c r="AY120" s="205" t="s">
        <v>133</v>
      </c>
    </row>
    <row r="121" s="12" customFormat="1">
      <c r="B121" s="188"/>
      <c r="D121" s="184" t="s">
        <v>176</v>
      </c>
      <c r="E121" s="189" t="s">
        <v>3</v>
      </c>
      <c r="F121" s="190" t="s">
        <v>963</v>
      </c>
      <c r="H121" s="191">
        <v>7.2000000000000002</v>
      </c>
      <c r="I121" s="192"/>
      <c r="L121" s="188"/>
      <c r="M121" s="193"/>
      <c r="N121" s="194"/>
      <c r="O121" s="194"/>
      <c r="P121" s="194"/>
      <c r="Q121" s="194"/>
      <c r="R121" s="194"/>
      <c r="S121" s="194"/>
      <c r="T121" s="195"/>
      <c r="AT121" s="189" t="s">
        <v>176</v>
      </c>
      <c r="AU121" s="189" t="s">
        <v>84</v>
      </c>
      <c r="AV121" s="12" t="s">
        <v>84</v>
      </c>
      <c r="AW121" s="12" t="s">
        <v>34</v>
      </c>
      <c r="AX121" s="12" t="s">
        <v>73</v>
      </c>
      <c r="AY121" s="189" t="s">
        <v>133</v>
      </c>
    </row>
    <row r="122" s="12" customFormat="1">
      <c r="B122" s="188"/>
      <c r="D122" s="184" t="s">
        <v>176</v>
      </c>
      <c r="E122" s="189" t="s">
        <v>3</v>
      </c>
      <c r="F122" s="190" t="s">
        <v>964</v>
      </c>
      <c r="H122" s="191">
        <v>-1.8</v>
      </c>
      <c r="I122" s="192"/>
      <c r="L122" s="188"/>
      <c r="M122" s="193"/>
      <c r="N122" s="194"/>
      <c r="O122" s="194"/>
      <c r="P122" s="194"/>
      <c r="Q122" s="194"/>
      <c r="R122" s="194"/>
      <c r="S122" s="194"/>
      <c r="T122" s="195"/>
      <c r="AT122" s="189" t="s">
        <v>176</v>
      </c>
      <c r="AU122" s="189" t="s">
        <v>84</v>
      </c>
      <c r="AV122" s="12" t="s">
        <v>84</v>
      </c>
      <c r="AW122" s="12" t="s">
        <v>34</v>
      </c>
      <c r="AX122" s="12" t="s">
        <v>73</v>
      </c>
      <c r="AY122" s="189" t="s">
        <v>133</v>
      </c>
    </row>
    <row r="123" s="14" customFormat="1">
      <c r="B123" s="204"/>
      <c r="D123" s="184" t="s">
        <v>176</v>
      </c>
      <c r="E123" s="205" t="s">
        <v>3</v>
      </c>
      <c r="F123" s="206" t="s">
        <v>965</v>
      </c>
      <c r="H123" s="205" t="s">
        <v>3</v>
      </c>
      <c r="I123" s="207"/>
      <c r="L123" s="204"/>
      <c r="M123" s="208"/>
      <c r="N123" s="209"/>
      <c r="O123" s="209"/>
      <c r="P123" s="209"/>
      <c r="Q123" s="209"/>
      <c r="R123" s="209"/>
      <c r="S123" s="209"/>
      <c r="T123" s="210"/>
      <c r="AT123" s="205" t="s">
        <v>176</v>
      </c>
      <c r="AU123" s="205" t="s">
        <v>84</v>
      </c>
      <c r="AV123" s="14" t="s">
        <v>81</v>
      </c>
      <c r="AW123" s="14" t="s">
        <v>34</v>
      </c>
      <c r="AX123" s="14" t="s">
        <v>73</v>
      </c>
      <c r="AY123" s="205" t="s">
        <v>133</v>
      </c>
    </row>
    <row r="124" s="12" customFormat="1">
      <c r="B124" s="188"/>
      <c r="D124" s="184" t="s">
        <v>176</v>
      </c>
      <c r="E124" s="189" t="s">
        <v>3</v>
      </c>
      <c r="F124" s="190" t="s">
        <v>966</v>
      </c>
      <c r="H124" s="191">
        <v>3.6000000000000001</v>
      </c>
      <c r="I124" s="192"/>
      <c r="L124" s="188"/>
      <c r="M124" s="193"/>
      <c r="N124" s="194"/>
      <c r="O124" s="194"/>
      <c r="P124" s="194"/>
      <c r="Q124" s="194"/>
      <c r="R124" s="194"/>
      <c r="S124" s="194"/>
      <c r="T124" s="195"/>
      <c r="AT124" s="189" t="s">
        <v>176</v>
      </c>
      <c r="AU124" s="189" t="s">
        <v>84</v>
      </c>
      <c r="AV124" s="12" t="s">
        <v>84</v>
      </c>
      <c r="AW124" s="12" t="s">
        <v>34</v>
      </c>
      <c r="AX124" s="12" t="s">
        <v>73</v>
      </c>
      <c r="AY124" s="189" t="s">
        <v>133</v>
      </c>
    </row>
    <row r="125" s="12" customFormat="1">
      <c r="B125" s="188"/>
      <c r="D125" s="184" t="s">
        <v>176</v>
      </c>
      <c r="E125" s="189" t="s">
        <v>3</v>
      </c>
      <c r="F125" s="190" t="s">
        <v>967</v>
      </c>
      <c r="H125" s="191">
        <v>-0.90000000000000002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176</v>
      </c>
      <c r="AU125" s="189" t="s">
        <v>84</v>
      </c>
      <c r="AV125" s="12" t="s">
        <v>84</v>
      </c>
      <c r="AW125" s="12" t="s">
        <v>34</v>
      </c>
      <c r="AX125" s="12" t="s">
        <v>73</v>
      </c>
      <c r="AY125" s="189" t="s">
        <v>133</v>
      </c>
    </row>
    <row r="126" s="15" customFormat="1">
      <c r="B126" s="211"/>
      <c r="D126" s="184" t="s">
        <v>176</v>
      </c>
      <c r="E126" s="212" t="s">
        <v>3</v>
      </c>
      <c r="F126" s="213" t="s">
        <v>242</v>
      </c>
      <c r="H126" s="214">
        <v>8.0999999999999996</v>
      </c>
      <c r="I126" s="215"/>
      <c r="L126" s="211"/>
      <c r="M126" s="216"/>
      <c r="N126" s="217"/>
      <c r="O126" s="217"/>
      <c r="P126" s="217"/>
      <c r="Q126" s="217"/>
      <c r="R126" s="217"/>
      <c r="S126" s="217"/>
      <c r="T126" s="218"/>
      <c r="AT126" s="212" t="s">
        <v>176</v>
      </c>
      <c r="AU126" s="212" t="s">
        <v>84</v>
      </c>
      <c r="AV126" s="15" t="s">
        <v>147</v>
      </c>
      <c r="AW126" s="15" t="s">
        <v>34</v>
      </c>
      <c r="AX126" s="15" t="s">
        <v>73</v>
      </c>
      <c r="AY126" s="212" t="s">
        <v>133</v>
      </c>
    </row>
    <row r="127" s="12" customFormat="1">
      <c r="B127" s="188"/>
      <c r="D127" s="184" t="s">
        <v>176</v>
      </c>
      <c r="E127" s="189" t="s">
        <v>3</v>
      </c>
      <c r="F127" s="190" t="s">
        <v>968</v>
      </c>
      <c r="H127" s="191">
        <v>-7.5330000000000004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176</v>
      </c>
      <c r="AU127" s="189" t="s">
        <v>84</v>
      </c>
      <c r="AV127" s="12" t="s">
        <v>84</v>
      </c>
      <c r="AW127" s="12" t="s">
        <v>34</v>
      </c>
      <c r="AX127" s="12" t="s">
        <v>73</v>
      </c>
      <c r="AY127" s="189" t="s">
        <v>133</v>
      </c>
    </row>
    <row r="128" s="13" customFormat="1">
      <c r="B128" s="196"/>
      <c r="D128" s="184" t="s">
        <v>176</v>
      </c>
      <c r="E128" s="197" t="s">
        <v>3</v>
      </c>
      <c r="F128" s="198" t="s">
        <v>195</v>
      </c>
      <c r="H128" s="199">
        <v>0.56699999999999895</v>
      </c>
      <c r="I128" s="200"/>
      <c r="L128" s="196"/>
      <c r="M128" s="201"/>
      <c r="N128" s="202"/>
      <c r="O128" s="202"/>
      <c r="P128" s="202"/>
      <c r="Q128" s="202"/>
      <c r="R128" s="202"/>
      <c r="S128" s="202"/>
      <c r="T128" s="203"/>
      <c r="AT128" s="197" t="s">
        <v>176</v>
      </c>
      <c r="AU128" s="197" t="s">
        <v>84</v>
      </c>
      <c r="AV128" s="13" t="s">
        <v>139</v>
      </c>
      <c r="AW128" s="13" t="s">
        <v>34</v>
      </c>
      <c r="AX128" s="13" t="s">
        <v>81</v>
      </c>
      <c r="AY128" s="197" t="s">
        <v>133</v>
      </c>
    </row>
    <row r="129" s="1" customFormat="1" ht="16.5" customHeight="1">
      <c r="B129" s="170"/>
      <c r="C129" s="171" t="s">
        <v>196</v>
      </c>
      <c r="D129" s="171" t="s">
        <v>136</v>
      </c>
      <c r="E129" s="172" t="s">
        <v>244</v>
      </c>
      <c r="F129" s="173" t="s">
        <v>245</v>
      </c>
      <c r="G129" s="174" t="s">
        <v>211</v>
      </c>
      <c r="H129" s="175">
        <v>4.0499999999999998</v>
      </c>
      <c r="I129" s="176"/>
      <c r="J129" s="177">
        <f>ROUND(I129*H129,2)</f>
        <v>0</v>
      </c>
      <c r="K129" s="173" t="s">
        <v>171</v>
      </c>
      <c r="L129" s="38"/>
      <c r="M129" s="178" t="s">
        <v>3</v>
      </c>
      <c r="N129" s="179" t="s">
        <v>44</v>
      </c>
      <c r="O129" s="71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182" t="s">
        <v>139</v>
      </c>
      <c r="AT129" s="182" t="s">
        <v>136</v>
      </c>
      <c r="AU129" s="182" t="s">
        <v>84</v>
      </c>
      <c r="AY129" s="19" t="s">
        <v>133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9" t="s">
        <v>81</v>
      </c>
      <c r="BK129" s="183">
        <f>ROUND(I129*H129,2)</f>
        <v>0</v>
      </c>
      <c r="BL129" s="19" t="s">
        <v>139</v>
      </c>
      <c r="BM129" s="182" t="s">
        <v>246</v>
      </c>
    </row>
    <row r="130" s="1" customFormat="1">
      <c r="B130" s="38"/>
      <c r="D130" s="184" t="s">
        <v>141</v>
      </c>
      <c r="F130" s="185" t="s">
        <v>247</v>
      </c>
      <c r="I130" s="115"/>
      <c r="L130" s="38"/>
      <c r="M130" s="186"/>
      <c r="N130" s="71"/>
      <c r="O130" s="71"/>
      <c r="P130" s="71"/>
      <c r="Q130" s="71"/>
      <c r="R130" s="71"/>
      <c r="S130" s="71"/>
      <c r="T130" s="72"/>
      <c r="AT130" s="19" t="s">
        <v>141</v>
      </c>
      <c r="AU130" s="19" t="s">
        <v>84</v>
      </c>
    </row>
    <row r="131" s="1" customFormat="1">
      <c r="B131" s="38"/>
      <c r="D131" s="184" t="s">
        <v>174</v>
      </c>
      <c r="F131" s="187" t="s">
        <v>232</v>
      </c>
      <c r="I131" s="115"/>
      <c r="L131" s="38"/>
      <c r="M131" s="186"/>
      <c r="N131" s="71"/>
      <c r="O131" s="71"/>
      <c r="P131" s="71"/>
      <c r="Q131" s="71"/>
      <c r="R131" s="71"/>
      <c r="S131" s="71"/>
      <c r="T131" s="72"/>
      <c r="AT131" s="19" t="s">
        <v>174</v>
      </c>
      <c r="AU131" s="19" t="s">
        <v>84</v>
      </c>
    </row>
    <row r="132" s="14" customFormat="1">
      <c r="B132" s="204"/>
      <c r="D132" s="184" t="s">
        <v>176</v>
      </c>
      <c r="E132" s="205" t="s">
        <v>3</v>
      </c>
      <c r="F132" s="206" t="s">
        <v>248</v>
      </c>
      <c r="H132" s="205" t="s">
        <v>3</v>
      </c>
      <c r="I132" s="207"/>
      <c r="L132" s="204"/>
      <c r="M132" s="208"/>
      <c r="N132" s="209"/>
      <c r="O132" s="209"/>
      <c r="P132" s="209"/>
      <c r="Q132" s="209"/>
      <c r="R132" s="209"/>
      <c r="S132" s="209"/>
      <c r="T132" s="210"/>
      <c r="AT132" s="205" t="s">
        <v>176</v>
      </c>
      <c r="AU132" s="205" t="s">
        <v>84</v>
      </c>
      <c r="AV132" s="14" t="s">
        <v>81</v>
      </c>
      <c r="AW132" s="14" t="s">
        <v>34</v>
      </c>
      <c r="AX132" s="14" t="s">
        <v>73</v>
      </c>
      <c r="AY132" s="205" t="s">
        <v>133</v>
      </c>
    </row>
    <row r="133" s="12" customFormat="1">
      <c r="B133" s="188"/>
      <c r="D133" s="184" t="s">
        <v>176</v>
      </c>
      <c r="E133" s="189" t="s">
        <v>3</v>
      </c>
      <c r="F133" s="190" t="s">
        <v>969</v>
      </c>
      <c r="H133" s="191">
        <v>4.0499999999999998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176</v>
      </c>
      <c r="AU133" s="189" t="s">
        <v>84</v>
      </c>
      <c r="AV133" s="12" t="s">
        <v>84</v>
      </c>
      <c r="AW133" s="12" t="s">
        <v>34</v>
      </c>
      <c r="AX133" s="12" t="s">
        <v>81</v>
      </c>
      <c r="AY133" s="189" t="s">
        <v>133</v>
      </c>
    </row>
    <row r="134" s="1" customFormat="1" ht="16.5" customHeight="1">
      <c r="B134" s="170"/>
      <c r="C134" s="171" t="s">
        <v>202</v>
      </c>
      <c r="D134" s="171" t="s">
        <v>136</v>
      </c>
      <c r="E134" s="172" t="s">
        <v>251</v>
      </c>
      <c r="F134" s="173" t="s">
        <v>252</v>
      </c>
      <c r="G134" s="174" t="s">
        <v>211</v>
      </c>
      <c r="H134" s="175">
        <v>4.0499999999999998</v>
      </c>
      <c r="I134" s="176"/>
      <c r="J134" s="177">
        <f>ROUND(I134*H134,2)</f>
        <v>0</v>
      </c>
      <c r="K134" s="173" t="s">
        <v>171</v>
      </c>
      <c r="L134" s="38"/>
      <c r="M134" s="178" t="s">
        <v>3</v>
      </c>
      <c r="N134" s="179" t="s">
        <v>44</v>
      </c>
      <c r="O134" s="71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182" t="s">
        <v>139</v>
      </c>
      <c r="AT134" s="182" t="s">
        <v>136</v>
      </c>
      <c r="AU134" s="182" t="s">
        <v>84</v>
      </c>
      <c r="AY134" s="19" t="s">
        <v>133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9" t="s">
        <v>81</v>
      </c>
      <c r="BK134" s="183">
        <f>ROUND(I134*H134,2)</f>
        <v>0</v>
      </c>
      <c r="BL134" s="19" t="s">
        <v>139</v>
      </c>
      <c r="BM134" s="182" t="s">
        <v>253</v>
      </c>
    </row>
    <row r="135" s="1" customFormat="1">
      <c r="B135" s="38"/>
      <c r="D135" s="184" t="s">
        <v>141</v>
      </c>
      <c r="F135" s="185" t="s">
        <v>254</v>
      </c>
      <c r="I135" s="115"/>
      <c r="L135" s="38"/>
      <c r="M135" s="186"/>
      <c r="N135" s="71"/>
      <c r="O135" s="71"/>
      <c r="P135" s="71"/>
      <c r="Q135" s="71"/>
      <c r="R135" s="71"/>
      <c r="S135" s="71"/>
      <c r="T135" s="72"/>
      <c r="AT135" s="19" t="s">
        <v>141</v>
      </c>
      <c r="AU135" s="19" t="s">
        <v>84</v>
      </c>
    </row>
    <row r="136" s="1" customFormat="1">
      <c r="B136" s="38"/>
      <c r="D136" s="184" t="s">
        <v>174</v>
      </c>
      <c r="F136" s="187" t="s">
        <v>232</v>
      </c>
      <c r="I136" s="115"/>
      <c r="L136" s="38"/>
      <c r="M136" s="186"/>
      <c r="N136" s="71"/>
      <c r="O136" s="71"/>
      <c r="P136" s="71"/>
      <c r="Q136" s="71"/>
      <c r="R136" s="71"/>
      <c r="S136" s="71"/>
      <c r="T136" s="72"/>
      <c r="AT136" s="19" t="s">
        <v>174</v>
      </c>
      <c r="AU136" s="19" t="s">
        <v>84</v>
      </c>
    </row>
    <row r="137" s="12" customFormat="1">
      <c r="B137" s="188"/>
      <c r="D137" s="184" t="s">
        <v>176</v>
      </c>
      <c r="E137" s="189" t="s">
        <v>3</v>
      </c>
      <c r="F137" s="190" t="s">
        <v>970</v>
      </c>
      <c r="H137" s="191">
        <v>4.0499999999999998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176</v>
      </c>
      <c r="AU137" s="189" t="s">
        <v>84</v>
      </c>
      <c r="AV137" s="12" t="s">
        <v>84</v>
      </c>
      <c r="AW137" s="12" t="s">
        <v>34</v>
      </c>
      <c r="AX137" s="12" t="s">
        <v>81</v>
      </c>
      <c r="AY137" s="189" t="s">
        <v>133</v>
      </c>
    </row>
    <row r="138" s="1" customFormat="1" ht="16.5" customHeight="1">
      <c r="B138" s="170"/>
      <c r="C138" s="171" t="s">
        <v>208</v>
      </c>
      <c r="D138" s="171" t="s">
        <v>136</v>
      </c>
      <c r="E138" s="172" t="s">
        <v>257</v>
      </c>
      <c r="F138" s="173" t="s">
        <v>258</v>
      </c>
      <c r="G138" s="174" t="s">
        <v>211</v>
      </c>
      <c r="H138" s="175">
        <v>3.3210000000000002</v>
      </c>
      <c r="I138" s="176"/>
      <c r="J138" s="177">
        <f>ROUND(I138*H138,2)</f>
        <v>0</v>
      </c>
      <c r="K138" s="173" t="s">
        <v>171</v>
      </c>
      <c r="L138" s="38"/>
      <c r="M138" s="178" t="s">
        <v>3</v>
      </c>
      <c r="N138" s="179" t="s">
        <v>44</v>
      </c>
      <c r="O138" s="71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182" t="s">
        <v>139</v>
      </c>
      <c r="AT138" s="182" t="s">
        <v>136</v>
      </c>
      <c r="AU138" s="182" t="s">
        <v>84</v>
      </c>
      <c r="AY138" s="19" t="s">
        <v>133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9" t="s">
        <v>81</v>
      </c>
      <c r="BK138" s="183">
        <f>ROUND(I138*H138,2)</f>
        <v>0</v>
      </c>
      <c r="BL138" s="19" t="s">
        <v>139</v>
      </c>
      <c r="BM138" s="182" t="s">
        <v>259</v>
      </c>
    </row>
    <row r="139" s="1" customFormat="1">
      <c r="B139" s="38"/>
      <c r="D139" s="184" t="s">
        <v>141</v>
      </c>
      <c r="F139" s="185" t="s">
        <v>260</v>
      </c>
      <c r="I139" s="115"/>
      <c r="L139" s="38"/>
      <c r="M139" s="186"/>
      <c r="N139" s="71"/>
      <c r="O139" s="71"/>
      <c r="P139" s="71"/>
      <c r="Q139" s="71"/>
      <c r="R139" s="71"/>
      <c r="S139" s="71"/>
      <c r="T139" s="72"/>
      <c r="AT139" s="19" t="s">
        <v>141</v>
      </c>
      <c r="AU139" s="19" t="s">
        <v>84</v>
      </c>
    </row>
    <row r="140" s="1" customFormat="1">
      <c r="B140" s="38"/>
      <c r="D140" s="184" t="s">
        <v>174</v>
      </c>
      <c r="F140" s="187" t="s">
        <v>232</v>
      </c>
      <c r="I140" s="115"/>
      <c r="L140" s="38"/>
      <c r="M140" s="186"/>
      <c r="N140" s="71"/>
      <c r="O140" s="71"/>
      <c r="P140" s="71"/>
      <c r="Q140" s="71"/>
      <c r="R140" s="71"/>
      <c r="S140" s="71"/>
      <c r="T140" s="72"/>
      <c r="AT140" s="19" t="s">
        <v>174</v>
      </c>
      <c r="AU140" s="19" t="s">
        <v>84</v>
      </c>
    </row>
    <row r="141" s="14" customFormat="1">
      <c r="B141" s="204"/>
      <c r="D141" s="184" t="s">
        <v>176</v>
      </c>
      <c r="E141" s="205" t="s">
        <v>3</v>
      </c>
      <c r="F141" s="206" t="s">
        <v>261</v>
      </c>
      <c r="H141" s="205" t="s">
        <v>3</v>
      </c>
      <c r="I141" s="207"/>
      <c r="L141" s="204"/>
      <c r="M141" s="208"/>
      <c r="N141" s="209"/>
      <c r="O141" s="209"/>
      <c r="P141" s="209"/>
      <c r="Q141" s="209"/>
      <c r="R141" s="209"/>
      <c r="S141" s="209"/>
      <c r="T141" s="210"/>
      <c r="AT141" s="205" t="s">
        <v>176</v>
      </c>
      <c r="AU141" s="205" t="s">
        <v>84</v>
      </c>
      <c r="AV141" s="14" t="s">
        <v>81</v>
      </c>
      <c r="AW141" s="14" t="s">
        <v>34</v>
      </c>
      <c r="AX141" s="14" t="s">
        <v>73</v>
      </c>
      <c r="AY141" s="205" t="s">
        <v>133</v>
      </c>
    </row>
    <row r="142" s="12" customFormat="1">
      <c r="B142" s="188"/>
      <c r="D142" s="184" t="s">
        <v>176</v>
      </c>
      <c r="E142" s="189" t="s">
        <v>3</v>
      </c>
      <c r="F142" s="190" t="s">
        <v>971</v>
      </c>
      <c r="H142" s="191">
        <v>3.3210000000000002</v>
      </c>
      <c r="I142" s="192"/>
      <c r="L142" s="188"/>
      <c r="M142" s="193"/>
      <c r="N142" s="194"/>
      <c r="O142" s="194"/>
      <c r="P142" s="194"/>
      <c r="Q142" s="194"/>
      <c r="R142" s="194"/>
      <c r="S142" s="194"/>
      <c r="T142" s="195"/>
      <c r="AT142" s="189" t="s">
        <v>176</v>
      </c>
      <c r="AU142" s="189" t="s">
        <v>84</v>
      </c>
      <c r="AV142" s="12" t="s">
        <v>84</v>
      </c>
      <c r="AW142" s="12" t="s">
        <v>34</v>
      </c>
      <c r="AX142" s="12" t="s">
        <v>81</v>
      </c>
      <c r="AY142" s="189" t="s">
        <v>133</v>
      </c>
    </row>
    <row r="143" s="1" customFormat="1" ht="16.5" customHeight="1">
      <c r="B143" s="170"/>
      <c r="C143" s="171" t="s">
        <v>220</v>
      </c>
      <c r="D143" s="171" t="s">
        <v>136</v>
      </c>
      <c r="E143" s="172" t="s">
        <v>264</v>
      </c>
      <c r="F143" s="173" t="s">
        <v>265</v>
      </c>
      <c r="G143" s="174" t="s">
        <v>211</v>
      </c>
      <c r="H143" s="175">
        <v>3.3210000000000002</v>
      </c>
      <c r="I143" s="176"/>
      <c r="J143" s="177">
        <f>ROUND(I143*H143,2)</f>
        <v>0</v>
      </c>
      <c r="K143" s="173" t="s">
        <v>171</v>
      </c>
      <c r="L143" s="38"/>
      <c r="M143" s="178" t="s">
        <v>3</v>
      </c>
      <c r="N143" s="179" t="s">
        <v>44</v>
      </c>
      <c r="O143" s="71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182" t="s">
        <v>139</v>
      </c>
      <c r="AT143" s="182" t="s">
        <v>136</v>
      </c>
      <c r="AU143" s="182" t="s">
        <v>84</v>
      </c>
      <c r="AY143" s="19" t="s">
        <v>133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9" t="s">
        <v>81</v>
      </c>
      <c r="BK143" s="183">
        <f>ROUND(I143*H143,2)</f>
        <v>0</v>
      </c>
      <c r="BL143" s="19" t="s">
        <v>139</v>
      </c>
      <c r="BM143" s="182" t="s">
        <v>266</v>
      </c>
    </row>
    <row r="144" s="1" customFormat="1">
      <c r="B144" s="38"/>
      <c r="D144" s="184" t="s">
        <v>141</v>
      </c>
      <c r="F144" s="185" t="s">
        <v>267</v>
      </c>
      <c r="I144" s="115"/>
      <c r="L144" s="38"/>
      <c r="M144" s="186"/>
      <c r="N144" s="71"/>
      <c r="O144" s="71"/>
      <c r="P144" s="71"/>
      <c r="Q144" s="71"/>
      <c r="R144" s="71"/>
      <c r="S144" s="71"/>
      <c r="T144" s="72"/>
      <c r="AT144" s="19" t="s">
        <v>141</v>
      </c>
      <c r="AU144" s="19" t="s">
        <v>84</v>
      </c>
    </row>
    <row r="145" s="1" customFormat="1">
      <c r="B145" s="38"/>
      <c r="D145" s="184" t="s">
        <v>174</v>
      </c>
      <c r="F145" s="187" t="s">
        <v>232</v>
      </c>
      <c r="I145" s="115"/>
      <c r="L145" s="38"/>
      <c r="M145" s="186"/>
      <c r="N145" s="71"/>
      <c r="O145" s="71"/>
      <c r="P145" s="71"/>
      <c r="Q145" s="71"/>
      <c r="R145" s="71"/>
      <c r="S145" s="71"/>
      <c r="T145" s="72"/>
      <c r="AT145" s="19" t="s">
        <v>174</v>
      </c>
      <c r="AU145" s="19" t="s">
        <v>84</v>
      </c>
    </row>
    <row r="146" s="12" customFormat="1">
      <c r="B146" s="188"/>
      <c r="D146" s="184" t="s">
        <v>176</v>
      </c>
      <c r="E146" s="189" t="s">
        <v>3</v>
      </c>
      <c r="F146" s="190" t="s">
        <v>972</v>
      </c>
      <c r="H146" s="191">
        <v>3.3210000000000002</v>
      </c>
      <c r="I146" s="192"/>
      <c r="L146" s="188"/>
      <c r="M146" s="193"/>
      <c r="N146" s="194"/>
      <c r="O146" s="194"/>
      <c r="P146" s="194"/>
      <c r="Q146" s="194"/>
      <c r="R146" s="194"/>
      <c r="S146" s="194"/>
      <c r="T146" s="195"/>
      <c r="AT146" s="189" t="s">
        <v>176</v>
      </c>
      <c r="AU146" s="189" t="s">
        <v>84</v>
      </c>
      <c r="AV146" s="12" t="s">
        <v>84</v>
      </c>
      <c r="AW146" s="12" t="s">
        <v>34</v>
      </c>
      <c r="AX146" s="12" t="s">
        <v>81</v>
      </c>
      <c r="AY146" s="189" t="s">
        <v>133</v>
      </c>
    </row>
    <row r="147" s="1" customFormat="1" ht="16.5" customHeight="1">
      <c r="B147" s="170"/>
      <c r="C147" s="171" t="s">
        <v>227</v>
      </c>
      <c r="D147" s="171" t="s">
        <v>136</v>
      </c>
      <c r="E147" s="172" t="s">
        <v>270</v>
      </c>
      <c r="F147" s="173" t="s">
        <v>271</v>
      </c>
      <c r="G147" s="174" t="s">
        <v>211</v>
      </c>
      <c r="H147" s="175">
        <v>0.16200000000000001</v>
      </c>
      <c r="I147" s="176"/>
      <c r="J147" s="177">
        <f>ROUND(I147*H147,2)</f>
        <v>0</v>
      </c>
      <c r="K147" s="173" t="s">
        <v>171</v>
      </c>
      <c r="L147" s="38"/>
      <c r="M147" s="178" t="s">
        <v>3</v>
      </c>
      <c r="N147" s="179" t="s">
        <v>44</v>
      </c>
      <c r="O147" s="71"/>
      <c r="P147" s="180">
        <f>O147*H147</f>
        <v>0</v>
      </c>
      <c r="Q147" s="180">
        <v>0.0103</v>
      </c>
      <c r="R147" s="180">
        <f>Q147*H147</f>
        <v>0.0016686000000000001</v>
      </c>
      <c r="S147" s="180">
        <v>0</v>
      </c>
      <c r="T147" s="181">
        <f>S147*H147</f>
        <v>0</v>
      </c>
      <c r="AR147" s="182" t="s">
        <v>139</v>
      </c>
      <c r="AT147" s="182" t="s">
        <v>136</v>
      </c>
      <c r="AU147" s="182" t="s">
        <v>84</v>
      </c>
      <c r="AY147" s="19" t="s">
        <v>133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9" t="s">
        <v>81</v>
      </c>
      <c r="BK147" s="183">
        <f>ROUND(I147*H147,2)</f>
        <v>0</v>
      </c>
      <c r="BL147" s="19" t="s">
        <v>139</v>
      </c>
      <c r="BM147" s="182" t="s">
        <v>272</v>
      </c>
    </row>
    <row r="148" s="1" customFormat="1">
      <c r="B148" s="38"/>
      <c r="D148" s="184" t="s">
        <v>141</v>
      </c>
      <c r="F148" s="185" t="s">
        <v>273</v>
      </c>
      <c r="I148" s="115"/>
      <c r="L148" s="38"/>
      <c r="M148" s="186"/>
      <c r="N148" s="71"/>
      <c r="O148" s="71"/>
      <c r="P148" s="71"/>
      <c r="Q148" s="71"/>
      <c r="R148" s="71"/>
      <c r="S148" s="71"/>
      <c r="T148" s="72"/>
      <c r="AT148" s="19" t="s">
        <v>141</v>
      </c>
      <c r="AU148" s="19" t="s">
        <v>84</v>
      </c>
    </row>
    <row r="149" s="1" customFormat="1">
      <c r="B149" s="38"/>
      <c r="D149" s="184" t="s">
        <v>174</v>
      </c>
      <c r="F149" s="187" t="s">
        <v>232</v>
      </c>
      <c r="I149" s="115"/>
      <c r="L149" s="38"/>
      <c r="M149" s="186"/>
      <c r="N149" s="71"/>
      <c r="O149" s="71"/>
      <c r="P149" s="71"/>
      <c r="Q149" s="71"/>
      <c r="R149" s="71"/>
      <c r="S149" s="71"/>
      <c r="T149" s="72"/>
      <c r="AT149" s="19" t="s">
        <v>174</v>
      </c>
      <c r="AU149" s="19" t="s">
        <v>84</v>
      </c>
    </row>
    <row r="150" s="14" customFormat="1">
      <c r="B150" s="204"/>
      <c r="D150" s="184" t="s">
        <v>176</v>
      </c>
      <c r="E150" s="205" t="s">
        <v>3</v>
      </c>
      <c r="F150" s="206" t="s">
        <v>274</v>
      </c>
      <c r="H150" s="205" t="s">
        <v>3</v>
      </c>
      <c r="I150" s="207"/>
      <c r="L150" s="204"/>
      <c r="M150" s="208"/>
      <c r="N150" s="209"/>
      <c r="O150" s="209"/>
      <c r="P150" s="209"/>
      <c r="Q150" s="209"/>
      <c r="R150" s="209"/>
      <c r="S150" s="209"/>
      <c r="T150" s="210"/>
      <c r="AT150" s="205" t="s">
        <v>176</v>
      </c>
      <c r="AU150" s="205" t="s">
        <v>84</v>
      </c>
      <c r="AV150" s="14" t="s">
        <v>81</v>
      </c>
      <c r="AW150" s="14" t="s">
        <v>34</v>
      </c>
      <c r="AX150" s="14" t="s">
        <v>73</v>
      </c>
      <c r="AY150" s="205" t="s">
        <v>133</v>
      </c>
    </row>
    <row r="151" s="12" customFormat="1">
      <c r="B151" s="188"/>
      <c r="D151" s="184" t="s">
        <v>176</v>
      </c>
      <c r="E151" s="189" t="s">
        <v>3</v>
      </c>
      <c r="F151" s="190" t="s">
        <v>973</v>
      </c>
      <c r="H151" s="191">
        <v>0.16200000000000001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176</v>
      </c>
      <c r="AU151" s="189" t="s">
        <v>84</v>
      </c>
      <c r="AV151" s="12" t="s">
        <v>84</v>
      </c>
      <c r="AW151" s="12" t="s">
        <v>34</v>
      </c>
      <c r="AX151" s="12" t="s">
        <v>81</v>
      </c>
      <c r="AY151" s="189" t="s">
        <v>133</v>
      </c>
    </row>
    <row r="152" s="1" customFormat="1" ht="16.5" customHeight="1">
      <c r="B152" s="170"/>
      <c r="C152" s="171" t="s">
        <v>9</v>
      </c>
      <c r="D152" s="171" t="s">
        <v>136</v>
      </c>
      <c r="E152" s="172" t="s">
        <v>743</v>
      </c>
      <c r="F152" s="173" t="s">
        <v>744</v>
      </c>
      <c r="G152" s="174" t="s">
        <v>279</v>
      </c>
      <c r="H152" s="175">
        <v>24</v>
      </c>
      <c r="I152" s="176"/>
      <c r="J152" s="177">
        <f>ROUND(I152*H152,2)</f>
        <v>0</v>
      </c>
      <c r="K152" s="173" t="s">
        <v>171</v>
      </c>
      <c r="L152" s="38"/>
      <c r="M152" s="178" t="s">
        <v>3</v>
      </c>
      <c r="N152" s="179" t="s">
        <v>44</v>
      </c>
      <c r="O152" s="71"/>
      <c r="P152" s="180">
        <f>O152*H152</f>
        <v>0</v>
      </c>
      <c r="Q152" s="180">
        <v>0.00084000000000000003</v>
      </c>
      <c r="R152" s="180">
        <f>Q152*H152</f>
        <v>0.020160000000000001</v>
      </c>
      <c r="S152" s="180">
        <v>0</v>
      </c>
      <c r="T152" s="181">
        <f>S152*H152</f>
        <v>0</v>
      </c>
      <c r="AR152" s="182" t="s">
        <v>139</v>
      </c>
      <c r="AT152" s="182" t="s">
        <v>136</v>
      </c>
      <c r="AU152" s="182" t="s">
        <v>84</v>
      </c>
      <c r="AY152" s="19" t="s">
        <v>133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9" t="s">
        <v>81</v>
      </c>
      <c r="BK152" s="183">
        <f>ROUND(I152*H152,2)</f>
        <v>0</v>
      </c>
      <c r="BL152" s="19" t="s">
        <v>139</v>
      </c>
      <c r="BM152" s="182" t="s">
        <v>745</v>
      </c>
    </row>
    <row r="153" s="1" customFormat="1">
      <c r="B153" s="38"/>
      <c r="D153" s="184" t="s">
        <v>141</v>
      </c>
      <c r="F153" s="185" t="s">
        <v>746</v>
      </c>
      <c r="I153" s="115"/>
      <c r="L153" s="38"/>
      <c r="M153" s="186"/>
      <c r="N153" s="71"/>
      <c r="O153" s="71"/>
      <c r="P153" s="71"/>
      <c r="Q153" s="71"/>
      <c r="R153" s="71"/>
      <c r="S153" s="71"/>
      <c r="T153" s="72"/>
      <c r="AT153" s="19" t="s">
        <v>141</v>
      </c>
      <c r="AU153" s="19" t="s">
        <v>84</v>
      </c>
    </row>
    <row r="154" s="1" customFormat="1">
      <c r="B154" s="38"/>
      <c r="D154" s="184" t="s">
        <v>174</v>
      </c>
      <c r="F154" s="187" t="s">
        <v>282</v>
      </c>
      <c r="I154" s="115"/>
      <c r="L154" s="38"/>
      <c r="M154" s="186"/>
      <c r="N154" s="71"/>
      <c r="O154" s="71"/>
      <c r="P154" s="71"/>
      <c r="Q154" s="71"/>
      <c r="R154" s="71"/>
      <c r="S154" s="71"/>
      <c r="T154" s="72"/>
      <c r="AT154" s="19" t="s">
        <v>174</v>
      </c>
      <c r="AU154" s="19" t="s">
        <v>84</v>
      </c>
    </row>
    <row r="155" s="14" customFormat="1">
      <c r="B155" s="204"/>
      <c r="D155" s="184" t="s">
        <v>176</v>
      </c>
      <c r="E155" s="205" t="s">
        <v>3</v>
      </c>
      <c r="F155" s="206" t="s">
        <v>962</v>
      </c>
      <c r="H155" s="205" t="s">
        <v>3</v>
      </c>
      <c r="I155" s="207"/>
      <c r="L155" s="204"/>
      <c r="M155" s="208"/>
      <c r="N155" s="209"/>
      <c r="O155" s="209"/>
      <c r="P155" s="209"/>
      <c r="Q155" s="209"/>
      <c r="R155" s="209"/>
      <c r="S155" s="209"/>
      <c r="T155" s="210"/>
      <c r="AT155" s="205" t="s">
        <v>176</v>
      </c>
      <c r="AU155" s="205" t="s">
        <v>84</v>
      </c>
      <c r="AV155" s="14" t="s">
        <v>81</v>
      </c>
      <c r="AW155" s="14" t="s">
        <v>34</v>
      </c>
      <c r="AX155" s="14" t="s">
        <v>73</v>
      </c>
      <c r="AY155" s="205" t="s">
        <v>133</v>
      </c>
    </row>
    <row r="156" s="12" customFormat="1">
      <c r="B156" s="188"/>
      <c r="D156" s="184" t="s">
        <v>176</v>
      </c>
      <c r="E156" s="189" t="s">
        <v>3</v>
      </c>
      <c r="F156" s="190" t="s">
        <v>974</v>
      </c>
      <c r="H156" s="191">
        <v>16</v>
      </c>
      <c r="I156" s="192"/>
      <c r="L156" s="188"/>
      <c r="M156" s="193"/>
      <c r="N156" s="194"/>
      <c r="O156" s="194"/>
      <c r="P156" s="194"/>
      <c r="Q156" s="194"/>
      <c r="R156" s="194"/>
      <c r="S156" s="194"/>
      <c r="T156" s="195"/>
      <c r="AT156" s="189" t="s">
        <v>176</v>
      </c>
      <c r="AU156" s="189" t="s">
        <v>84</v>
      </c>
      <c r="AV156" s="12" t="s">
        <v>84</v>
      </c>
      <c r="AW156" s="12" t="s">
        <v>34</v>
      </c>
      <c r="AX156" s="12" t="s">
        <v>73</v>
      </c>
      <c r="AY156" s="189" t="s">
        <v>133</v>
      </c>
    </row>
    <row r="157" s="14" customFormat="1">
      <c r="B157" s="204"/>
      <c r="D157" s="184" t="s">
        <v>176</v>
      </c>
      <c r="E157" s="205" t="s">
        <v>3</v>
      </c>
      <c r="F157" s="206" t="s">
        <v>965</v>
      </c>
      <c r="H157" s="205" t="s">
        <v>3</v>
      </c>
      <c r="I157" s="207"/>
      <c r="L157" s="204"/>
      <c r="M157" s="208"/>
      <c r="N157" s="209"/>
      <c r="O157" s="209"/>
      <c r="P157" s="209"/>
      <c r="Q157" s="209"/>
      <c r="R157" s="209"/>
      <c r="S157" s="209"/>
      <c r="T157" s="210"/>
      <c r="AT157" s="205" t="s">
        <v>176</v>
      </c>
      <c r="AU157" s="205" t="s">
        <v>84</v>
      </c>
      <c r="AV157" s="14" t="s">
        <v>81</v>
      </c>
      <c r="AW157" s="14" t="s">
        <v>34</v>
      </c>
      <c r="AX157" s="14" t="s">
        <v>73</v>
      </c>
      <c r="AY157" s="205" t="s">
        <v>133</v>
      </c>
    </row>
    <row r="158" s="12" customFormat="1">
      <c r="B158" s="188"/>
      <c r="D158" s="184" t="s">
        <v>176</v>
      </c>
      <c r="E158" s="189" t="s">
        <v>3</v>
      </c>
      <c r="F158" s="190" t="s">
        <v>975</v>
      </c>
      <c r="H158" s="191">
        <v>8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176</v>
      </c>
      <c r="AU158" s="189" t="s">
        <v>84</v>
      </c>
      <c r="AV158" s="12" t="s">
        <v>84</v>
      </c>
      <c r="AW158" s="12" t="s">
        <v>34</v>
      </c>
      <c r="AX158" s="12" t="s">
        <v>73</v>
      </c>
      <c r="AY158" s="189" t="s">
        <v>133</v>
      </c>
    </row>
    <row r="159" s="13" customFormat="1">
      <c r="B159" s="196"/>
      <c r="D159" s="184" t="s">
        <v>176</v>
      </c>
      <c r="E159" s="197" t="s">
        <v>3</v>
      </c>
      <c r="F159" s="198" t="s">
        <v>195</v>
      </c>
      <c r="H159" s="199">
        <v>24</v>
      </c>
      <c r="I159" s="200"/>
      <c r="L159" s="196"/>
      <c r="M159" s="201"/>
      <c r="N159" s="202"/>
      <c r="O159" s="202"/>
      <c r="P159" s="202"/>
      <c r="Q159" s="202"/>
      <c r="R159" s="202"/>
      <c r="S159" s="202"/>
      <c r="T159" s="203"/>
      <c r="AT159" s="197" t="s">
        <v>176</v>
      </c>
      <c r="AU159" s="197" t="s">
        <v>84</v>
      </c>
      <c r="AV159" s="13" t="s">
        <v>139</v>
      </c>
      <c r="AW159" s="13" t="s">
        <v>34</v>
      </c>
      <c r="AX159" s="13" t="s">
        <v>81</v>
      </c>
      <c r="AY159" s="197" t="s">
        <v>133</v>
      </c>
    </row>
    <row r="160" s="1" customFormat="1" ht="16.5" customHeight="1">
      <c r="B160" s="170"/>
      <c r="C160" s="171" t="s">
        <v>250</v>
      </c>
      <c r="D160" s="171" t="s">
        <v>136</v>
      </c>
      <c r="E160" s="172" t="s">
        <v>749</v>
      </c>
      <c r="F160" s="173" t="s">
        <v>750</v>
      </c>
      <c r="G160" s="174" t="s">
        <v>279</v>
      </c>
      <c r="H160" s="175">
        <v>24</v>
      </c>
      <c r="I160" s="176"/>
      <c r="J160" s="177">
        <f>ROUND(I160*H160,2)</f>
        <v>0</v>
      </c>
      <c r="K160" s="173" t="s">
        <v>171</v>
      </c>
      <c r="L160" s="38"/>
      <c r="M160" s="178" t="s">
        <v>3</v>
      </c>
      <c r="N160" s="179" t="s">
        <v>44</v>
      </c>
      <c r="O160" s="71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AR160" s="182" t="s">
        <v>139</v>
      </c>
      <c r="AT160" s="182" t="s">
        <v>136</v>
      </c>
      <c r="AU160" s="182" t="s">
        <v>84</v>
      </c>
      <c r="AY160" s="19" t="s">
        <v>133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9" t="s">
        <v>81</v>
      </c>
      <c r="BK160" s="183">
        <f>ROUND(I160*H160,2)</f>
        <v>0</v>
      </c>
      <c r="BL160" s="19" t="s">
        <v>139</v>
      </c>
      <c r="BM160" s="182" t="s">
        <v>751</v>
      </c>
    </row>
    <row r="161" s="1" customFormat="1">
      <c r="B161" s="38"/>
      <c r="D161" s="184" t="s">
        <v>141</v>
      </c>
      <c r="F161" s="185" t="s">
        <v>752</v>
      </c>
      <c r="I161" s="115"/>
      <c r="L161" s="38"/>
      <c r="M161" s="186"/>
      <c r="N161" s="71"/>
      <c r="O161" s="71"/>
      <c r="P161" s="71"/>
      <c r="Q161" s="71"/>
      <c r="R161" s="71"/>
      <c r="S161" s="71"/>
      <c r="T161" s="72"/>
      <c r="AT161" s="19" t="s">
        <v>141</v>
      </c>
      <c r="AU161" s="19" t="s">
        <v>84</v>
      </c>
    </row>
    <row r="162" s="1" customFormat="1" ht="16.5" customHeight="1">
      <c r="B162" s="170"/>
      <c r="C162" s="171" t="s">
        <v>256</v>
      </c>
      <c r="D162" s="171" t="s">
        <v>136</v>
      </c>
      <c r="E162" s="172" t="s">
        <v>302</v>
      </c>
      <c r="F162" s="173" t="s">
        <v>303</v>
      </c>
      <c r="G162" s="174" t="s">
        <v>211</v>
      </c>
      <c r="H162" s="175">
        <v>7.9379999999999997</v>
      </c>
      <c r="I162" s="176"/>
      <c r="J162" s="177">
        <f>ROUND(I162*H162,2)</f>
        <v>0</v>
      </c>
      <c r="K162" s="173" t="s">
        <v>171</v>
      </c>
      <c r="L162" s="38"/>
      <c r="M162" s="178" t="s">
        <v>3</v>
      </c>
      <c r="N162" s="179" t="s">
        <v>44</v>
      </c>
      <c r="O162" s="71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182" t="s">
        <v>139</v>
      </c>
      <c r="AT162" s="182" t="s">
        <v>136</v>
      </c>
      <c r="AU162" s="182" t="s">
        <v>84</v>
      </c>
      <c r="AY162" s="19" t="s">
        <v>133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9" t="s">
        <v>81</v>
      </c>
      <c r="BK162" s="183">
        <f>ROUND(I162*H162,2)</f>
        <v>0</v>
      </c>
      <c r="BL162" s="19" t="s">
        <v>139</v>
      </c>
      <c r="BM162" s="182" t="s">
        <v>304</v>
      </c>
    </row>
    <row r="163" s="1" customFormat="1">
      <c r="B163" s="38"/>
      <c r="D163" s="184" t="s">
        <v>141</v>
      </c>
      <c r="F163" s="185" t="s">
        <v>305</v>
      </c>
      <c r="I163" s="115"/>
      <c r="L163" s="38"/>
      <c r="M163" s="186"/>
      <c r="N163" s="71"/>
      <c r="O163" s="71"/>
      <c r="P163" s="71"/>
      <c r="Q163" s="71"/>
      <c r="R163" s="71"/>
      <c r="S163" s="71"/>
      <c r="T163" s="72"/>
      <c r="AT163" s="19" t="s">
        <v>141</v>
      </c>
      <c r="AU163" s="19" t="s">
        <v>84</v>
      </c>
    </row>
    <row r="164" s="1" customFormat="1">
      <c r="B164" s="38"/>
      <c r="D164" s="184" t="s">
        <v>174</v>
      </c>
      <c r="F164" s="187" t="s">
        <v>306</v>
      </c>
      <c r="I164" s="115"/>
      <c r="L164" s="38"/>
      <c r="M164" s="186"/>
      <c r="N164" s="71"/>
      <c r="O164" s="71"/>
      <c r="P164" s="71"/>
      <c r="Q164" s="71"/>
      <c r="R164" s="71"/>
      <c r="S164" s="71"/>
      <c r="T164" s="72"/>
      <c r="AT164" s="19" t="s">
        <v>174</v>
      </c>
      <c r="AU164" s="19" t="s">
        <v>84</v>
      </c>
    </row>
    <row r="165" s="12" customFormat="1">
      <c r="B165" s="188"/>
      <c r="D165" s="184" t="s">
        <v>176</v>
      </c>
      <c r="E165" s="189" t="s">
        <v>3</v>
      </c>
      <c r="F165" s="190" t="s">
        <v>976</v>
      </c>
      <c r="H165" s="191">
        <v>7.9379999999999997</v>
      </c>
      <c r="I165" s="192"/>
      <c r="L165" s="188"/>
      <c r="M165" s="193"/>
      <c r="N165" s="194"/>
      <c r="O165" s="194"/>
      <c r="P165" s="194"/>
      <c r="Q165" s="194"/>
      <c r="R165" s="194"/>
      <c r="S165" s="194"/>
      <c r="T165" s="195"/>
      <c r="AT165" s="189" t="s">
        <v>176</v>
      </c>
      <c r="AU165" s="189" t="s">
        <v>84</v>
      </c>
      <c r="AV165" s="12" t="s">
        <v>84</v>
      </c>
      <c r="AW165" s="12" t="s">
        <v>34</v>
      </c>
      <c r="AX165" s="12" t="s">
        <v>81</v>
      </c>
      <c r="AY165" s="189" t="s">
        <v>133</v>
      </c>
    </row>
    <row r="166" s="1" customFormat="1" ht="16.5" customHeight="1">
      <c r="B166" s="170"/>
      <c r="C166" s="171" t="s">
        <v>263</v>
      </c>
      <c r="D166" s="171" t="s">
        <v>136</v>
      </c>
      <c r="E166" s="172" t="s">
        <v>309</v>
      </c>
      <c r="F166" s="173" t="s">
        <v>310</v>
      </c>
      <c r="G166" s="174" t="s">
        <v>211</v>
      </c>
      <c r="H166" s="175">
        <v>0.16200000000000001</v>
      </c>
      <c r="I166" s="176"/>
      <c r="J166" s="177">
        <f>ROUND(I166*H166,2)</f>
        <v>0</v>
      </c>
      <c r="K166" s="173" t="s">
        <v>171</v>
      </c>
      <c r="L166" s="38"/>
      <c r="M166" s="178" t="s">
        <v>3</v>
      </c>
      <c r="N166" s="179" t="s">
        <v>44</v>
      </c>
      <c r="O166" s="71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182" t="s">
        <v>139</v>
      </c>
      <c r="AT166" s="182" t="s">
        <v>136</v>
      </c>
      <c r="AU166" s="182" t="s">
        <v>84</v>
      </c>
      <c r="AY166" s="19" t="s">
        <v>133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9" t="s">
        <v>81</v>
      </c>
      <c r="BK166" s="183">
        <f>ROUND(I166*H166,2)</f>
        <v>0</v>
      </c>
      <c r="BL166" s="19" t="s">
        <v>139</v>
      </c>
      <c r="BM166" s="182" t="s">
        <v>311</v>
      </c>
    </row>
    <row r="167" s="1" customFormat="1">
      <c r="B167" s="38"/>
      <c r="D167" s="184" t="s">
        <v>141</v>
      </c>
      <c r="F167" s="185" t="s">
        <v>312</v>
      </c>
      <c r="I167" s="115"/>
      <c r="L167" s="38"/>
      <c r="M167" s="186"/>
      <c r="N167" s="71"/>
      <c r="O167" s="71"/>
      <c r="P167" s="71"/>
      <c r="Q167" s="71"/>
      <c r="R167" s="71"/>
      <c r="S167" s="71"/>
      <c r="T167" s="72"/>
      <c r="AT167" s="19" t="s">
        <v>141</v>
      </c>
      <c r="AU167" s="19" t="s">
        <v>84</v>
      </c>
    </row>
    <row r="168" s="1" customFormat="1">
      <c r="B168" s="38"/>
      <c r="D168" s="184" t="s">
        <v>174</v>
      </c>
      <c r="F168" s="187" t="s">
        <v>306</v>
      </c>
      <c r="I168" s="115"/>
      <c r="L168" s="38"/>
      <c r="M168" s="186"/>
      <c r="N168" s="71"/>
      <c r="O168" s="71"/>
      <c r="P168" s="71"/>
      <c r="Q168" s="71"/>
      <c r="R168" s="71"/>
      <c r="S168" s="71"/>
      <c r="T168" s="72"/>
      <c r="AT168" s="19" t="s">
        <v>174</v>
      </c>
      <c r="AU168" s="19" t="s">
        <v>84</v>
      </c>
    </row>
    <row r="169" s="12" customFormat="1">
      <c r="B169" s="188"/>
      <c r="D169" s="184" t="s">
        <v>176</v>
      </c>
      <c r="E169" s="189" t="s">
        <v>3</v>
      </c>
      <c r="F169" s="190" t="s">
        <v>977</v>
      </c>
      <c r="H169" s="191">
        <v>0.16200000000000001</v>
      </c>
      <c r="I169" s="192"/>
      <c r="L169" s="188"/>
      <c r="M169" s="193"/>
      <c r="N169" s="194"/>
      <c r="O169" s="194"/>
      <c r="P169" s="194"/>
      <c r="Q169" s="194"/>
      <c r="R169" s="194"/>
      <c r="S169" s="194"/>
      <c r="T169" s="195"/>
      <c r="AT169" s="189" t="s">
        <v>176</v>
      </c>
      <c r="AU169" s="189" t="s">
        <v>84</v>
      </c>
      <c r="AV169" s="12" t="s">
        <v>84</v>
      </c>
      <c r="AW169" s="12" t="s">
        <v>34</v>
      </c>
      <c r="AX169" s="12" t="s">
        <v>81</v>
      </c>
      <c r="AY169" s="189" t="s">
        <v>133</v>
      </c>
    </row>
    <row r="170" s="1" customFormat="1" ht="16.5" customHeight="1">
      <c r="B170" s="170"/>
      <c r="C170" s="171" t="s">
        <v>269</v>
      </c>
      <c r="D170" s="171" t="s">
        <v>136</v>
      </c>
      <c r="E170" s="172" t="s">
        <v>315</v>
      </c>
      <c r="F170" s="173" t="s">
        <v>316</v>
      </c>
      <c r="G170" s="174" t="s">
        <v>211</v>
      </c>
      <c r="H170" s="175">
        <v>7.8410000000000002</v>
      </c>
      <c r="I170" s="176"/>
      <c r="J170" s="177">
        <f>ROUND(I170*H170,2)</f>
        <v>0</v>
      </c>
      <c r="K170" s="173" t="s">
        <v>171</v>
      </c>
      <c r="L170" s="38"/>
      <c r="M170" s="178" t="s">
        <v>3</v>
      </c>
      <c r="N170" s="179" t="s">
        <v>44</v>
      </c>
      <c r="O170" s="71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182" t="s">
        <v>139</v>
      </c>
      <c r="AT170" s="182" t="s">
        <v>136</v>
      </c>
      <c r="AU170" s="182" t="s">
        <v>84</v>
      </c>
      <c r="AY170" s="19" t="s">
        <v>133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9" t="s">
        <v>81</v>
      </c>
      <c r="BK170" s="183">
        <f>ROUND(I170*H170,2)</f>
        <v>0</v>
      </c>
      <c r="BL170" s="19" t="s">
        <v>139</v>
      </c>
      <c r="BM170" s="182" t="s">
        <v>317</v>
      </c>
    </row>
    <row r="171" s="1" customFormat="1">
      <c r="B171" s="38"/>
      <c r="D171" s="184" t="s">
        <v>141</v>
      </c>
      <c r="F171" s="185" t="s">
        <v>318</v>
      </c>
      <c r="I171" s="115"/>
      <c r="L171" s="38"/>
      <c r="M171" s="186"/>
      <c r="N171" s="71"/>
      <c r="O171" s="71"/>
      <c r="P171" s="71"/>
      <c r="Q171" s="71"/>
      <c r="R171" s="71"/>
      <c r="S171" s="71"/>
      <c r="T171" s="72"/>
      <c r="AT171" s="19" t="s">
        <v>141</v>
      </c>
      <c r="AU171" s="19" t="s">
        <v>84</v>
      </c>
    </row>
    <row r="172" s="1" customFormat="1">
      <c r="B172" s="38"/>
      <c r="D172" s="184" t="s">
        <v>174</v>
      </c>
      <c r="F172" s="187" t="s">
        <v>319</v>
      </c>
      <c r="I172" s="115"/>
      <c r="L172" s="38"/>
      <c r="M172" s="186"/>
      <c r="N172" s="71"/>
      <c r="O172" s="71"/>
      <c r="P172" s="71"/>
      <c r="Q172" s="71"/>
      <c r="R172" s="71"/>
      <c r="S172" s="71"/>
      <c r="T172" s="72"/>
      <c r="AT172" s="19" t="s">
        <v>174</v>
      </c>
      <c r="AU172" s="19" t="s">
        <v>84</v>
      </c>
    </row>
    <row r="173" s="14" customFormat="1">
      <c r="B173" s="204"/>
      <c r="D173" s="184" t="s">
        <v>176</v>
      </c>
      <c r="E173" s="205" t="s">
        <v>3</v>
      </c>
      <c r="F173" s="206" t="s">
        <v>320</v>
      </c>
      <c r="H173" s="205" t="s">
        <v>3</v>
      </c>
      <c r="I173" s="207"/>
      <c r="L173" s="204"/>
      <c r="M173" s="208"/>
      <c r="N173" s="209"/>
      <c r="O173" s="209"/>
      <c r="P173" s="209"/>
      <c r="Q173" s="209"/>
      <c r="R173" s="209"/>
      <c r="S173" s="209"/>
      <c r="T173" s="210"/>
      <c r="AT173" s="205" t="s">
        <v>176</v>
      </c>
      <c r="AU173" s="205" t="s">
        <v>84</v>
      </c>
      <c r="AV173" s="14" t="s">
        <v>81</v>
      </c>
      <c r="AW173" s="14" t="s">
        <v>34</v>
      </c>
      <c r="AX173" s="14" t="s">
        <v>73</v>
      </c>
      <c r="AY173" s="205" t="s">
        <v>133</v>
      </c>
    </row>
    <row r="174" s="12" customFormat="1">
      <c r="B174" s="188"/>
      <c r="D174" s="184" t="s">
        <v>176</v>
      </c>
      <c r="E174" s="189" t="s">
        <v>3</v>
      </c>
      <c r="F174" s="190" t="s">
        <v>978</v>
      </c>
      <c r="H174" s="191">
        <v>2.621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176</v>
      </c>
      <c r="AU174" s="189" t="s">
        <v>84</v>
      </c>
      <c r="AV174" s="12" t="s">
        <v>84</v>
      </c>
      <c r="AW174" s="12" t="s">
        <v>34</v>
      </c>
      <c r="AX174" s="12" t="s">
        <v>73</v>
      </c>
      <c r="AY174" s="189" t="s">
        <v>133</v>
      </c>
    </row>
    <row r="175" s="12" customFormat="1">
      <c r="B175" s="188"/>
      <c r="D175" s="184" t="s">
        <v>176</v>
      </c>
      <c r="E175" s="189" t="s">
        <v>3</v>
      </c>
      <c r="F175" s="190" t="s">
        <v>979</v>
      </c>
      <c r="H175" s="191">
        <v>0.54000000000000004</v>
      </c>
      <c r="I175" s="192"/>
      <c r="L175" s="188"/>
      <c r="M175" s="193"/>
      <c r="N175" s="194"/>
      <c r="O175" s="194"/>
      <c r="P175" s="194"/>
      <c r="Q175" s="194"/>
      <c r="R175" s="194"/>
      <c r="S175" s="194"/>
      <c r="T175" s="195"/>
      <c r="AT175" s="189" t="s">
        <v>176</v>
      </c>
      <c r="AU175" s="189" t="s">
        <v>84</v>
      </c>
      <c r="AV175" s="12" t="s">
        <v>84</v>
      </c>
      <c r="AW175" s="12" t="s">
        <v>34</v>
      </c>
      <c r="AX175" s="12" t="s">
        <v>73</v>
      </c>
      <c r="AY175" s="189" t="s">
        <v>133</v>
      </c>
    </row>
    <row r="176" s="12" customFormat="1">
      <c r="B176" s="188"/>
      <c r="D176" s="184" t="s">
        <v>176</v>
      </c>
      <c r="E176" s="189" t="s">
        <v>3</v>
      </c>
      <c r="F176" s="190" t="s">
        <v>980</v>
      </c>
      <c r="H176" s="191">
        <v>4.6799999999999997</v>
      </c>
      <c r="I176" s="192"/>
      <c r="L176" s="188"/>
      <c r="M176" s="193"/>
      <c r="N176" s="194"/>
      <c r="O176" s="194"/>
      <c r="P176" s="194"/>
      <c r="Q176" s="194"/>
      <c r="R176" s="194"/>
      <c r="S176" s="194"/>
      <c r="T176" s="195"/>
      <c r="AT176" s="189" t="s">
        <v>176</v>
      </c>
      <c r="AU176" s="189" t="s">
        <v>84</v>
      </c>
      <c r="AV176" s="12" t="s">
        <v>84</v>
      </c>
      <c r="AW176" s="12" t="s">
        <v>34</v>
      </c>
      <c r="AX176" s="12" t="s">
        <v>73</v>
      </c>
      <c r="AY176" s="189" t="s">
        <v>133</v>
      </c>
    </row>
    <row r="177" s="13" customFormat="1">
      <c r="B177" s="196"/>
      <c r="D177" s="184" t="s">
        <v>176</v>
      </c>
      <c r="E177" s="197" t="s">
        <v>3</v>
      </c>
      <c r="F177" s="198" t="s">
        <v>195</v>
      </c>
      <c r="H177" s="199">
        <v>7.8410000000000002</v>
      </c>
      <c r="I177" s="200"/>
      <c r="L177" s="196"/>
      <c r="M177" s="201"/>
      <c r="N177" s="202"/>
      <c r="O177" s="202"/>
      <c r="P177" s="202"/>
      <c r="Q177" s="202"/>
      <c r="R177" s="202"/>
      <c r="S177" s="202"/>
      <c r="T177" s="203"/>
      <c r="AT177" s="197" t="s">
        <v>176</v>
      </c>
      <c r="AU177" s="197" t="s">
        <v>84</v>
      </c>
      <c r="AV177" s="13" t="s">
        <v>139</v>
      </c>
      <c r="AW177" s="13" t="s">
        <v>34</v>
      </c>
      <c r="AX177" s="13" t="s">
        <v>81</v>
      </c>
      <c r="AY177" s="197" t="s">
        <v>133</v>
      </c>
    </row>
    <row r="178" s="1" customFormat="1" ht="16.5" customHeight="1">
      <c r="B178" s="170"/>
      <c r="C178" s="171" t="s">
        <v>276</v>
      </c>
      <c r="D178" s="171" t="s">
        <v>136</v>
      </c>
      <c r="E178" s="172" t="s">
        <v>326</v>
      </c>
      <c r="F178" s="173" t="s">
        <v>327</v>
      </c>
      <c r="G178" s="174" t="s">
        <v>211</v>
      </c>
      <c r="H178" s="175">
        <v>7.8410000000000002</v>
      </c>
      <c r="I178" s="176"/>
      <c r="J178" s="177">
        <f>ROUND(I178*H178,2)</f>
        <v>0</v>
      </c>
      <c r="K178" s="173" t="s">
        <v>171</v>
      </c>
      <c r="L178" s="38"/>
      <c r="M178" s="178" t="s">
        <v>3</v>
      </c>
      <c r="N178" s="179" t="s">
        <v>44</v>
      </c>
      <c r="O178" s="71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AR178" s="182" t="s">
        <v>139</v>
      </c>
      <c r="AT178" s="182" t="s">
        <v>136</v>
      </c>
      <c r="AU178" s="182" t="s">
        <v>84</v>
      </c>
      <c r="AY178" s="19" t="s">
        <v>133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9" t="s">
        <v>81</v>
      </c>
      <c r="BK178" s="183">
        <f>ROUND(I178*H178,2)</f>
        <v>0</v>
      </c>
      <c r="BL178" s="19" t="s">
        <v>139</v>
      </c>
      <c r="BM178" s="182" t="s">
        <v>328</v>
      </c>
    </row>
    <row r="179" s="1" customFormat="1">
      <c r="B179" s="38"/>
      <c r="D179" s="184" t="s">
        <v>141</v>
      </c>
      <c r="F179" s="185" t="s">
        <v>329</v>
      </c>
      <c r="I179" s="115"/>
      <c r="L179" s="38"/>
      <c r="M179" s="186"/>
      <c r="N179" s="71"/>
      <c r="O179" s="71"/>
      <c r="P179" s="71"/>
      <c r="Q179" s="71"/>
      <c r="R179" s="71"/>
      <c r="S179" s="71"/>
      <c r="T179" s="72"/>
      <c r="AT179" s="19" t="s">
        <v>141</v>
      </c>
      <c r="AU179" s="19" t="s">
        <v>84</v>
      </c>
    </row>
    <row r="180" s="1" customFormat="1">
      <c r="B180" s="38"/>
      <c r="D180" s="184" t="s">
        <v>174</v>
      </c>
      <c r="F180" s="187" t="s">
        <v>330</v>
      </c>
      <c r="I180" s="115"/>
      <c r="L180" s="38"/>
      <c r="M180" s="186"/>
      <c r="N180" s="71"/>
      <c r="O180" s="71"/>
      <c r="P180" s="71"/>
      <c r="Q180" s="71"/>
      <c r="R180" s="71"/>
      <c r="S180" s="71"/>
      <c r="T180" s="72"/>
      <c r="AT180" s="19" t="s">
        <v>174</v>
      </c>
      <c r="AU180" s="19" t="s">
        <v>84</v>
      </c>
    </row>
    <row r="181" s="14" customFormat="1">
      <c r="B181" s="204"/>
      <c r="D181" s="184" t="s">
        <v>176</v>
      </c>
      <c r="E181" s="205" t="s">
        <v>3</v>
      </c>
      <c r="F181" s="206" t="s">
        <v>320</v>
      </c>
      <c r="H181" s="205" t="s">
        <v>3</v>
      </c>
      <c r="I181" s="207"/>
      <c r="L181" s="204"/>
      <c r="M181" s="208"/>
      <c r="N181" s="209"/>
      <c r="O181" s="209"/>
      <c r="P181" s="209"/>
      <c r="Q181" s="209"/>
      <c r="R181" s="209"/>
      <c r="S181" s="209"/>
      <c r="T181" s="210"/>
      <c r="AT181" s="205" t="s">
        <v>176</v>
      </c>
      <c r="AU181" s="205" t="s">
        <v>84</v>
      </c>
      <c r="AV181" s="14" t="s">
        <v>81</v>
      </c>
      <c r="AW181" s="14" t="s">
        <v>34</v>
      </c>
      <c r="AX181" s="14" t="s">
        <v>73</v>
      </c>
      <c r="AY181" s="205" t="s">
        <v>133</v>
      </c>
    </row>
    <row r="182" s="12" customFormat="1">
      <c r="B182" s="188"/>
      <c r="D182" s="184" t="s">
        <v>176</v>
      </c>
      <c r="E182" s="189" t="s">
        <v>3</v>
      </c>
      <c r="F182" s="190" t="s">
        <v>978</v>
      </c>
      <c r="H182" s="191">
        <v>2.621</v>
      </c>
      <c r="I182" s="192"/>
      <c r="L182" s="188"/>
      <c r="M182" s="193"/>
      <c r="N182" s="194"/>
      <c r="O182" s="194"/>
      <c r="P182" s="194"/>
      <c r="Q182" s="194"/>
      <c r="R182" s="194"/>
      <c r="S182" s="194"/>
      <c r="T182" s="195"/>
      <c r="AT182" s="189" t="s">
        <v>176</v>
      </c>
      <c r="AU182" s="189" t="s">
        <v>84</v>
      </c>
      <c r="AV182" s="12" t="s">
        <v>84</v>
      </c>
      <c r="AW182" s="12" t="s">
        <v>34</v>
      </c>
      <c r="AX182" s="12" t="s">
        <v>73</v>
      </c>
      <c r="AY182" s="189" t="s">
        <v>133</v>
      </c>
    </row>
    <row r="183" s="12" customFormat="1">
      <c r="B183" s="188"/>
      <c r="D183" s="184" t="s">
        <v>176</v>
      </c>
      <c r="E183" s="189" t="s">
        <v>3</v>
      </c>
      <c r="F183" s="190" t="s">
        <v>979</v>
      </c>
      <c r="H183" s="191">
        <v>0.54000000000000004</v>
      </c>
      <c r="I183" s="192"/>
      <c r="L183" s="188"/>
      <c r="M183" s="193"/>
      <c r="N183" s="194"/>
      <c r="O183" s="194"/>
      <c r="P183" s="194"/>
      <c r="Q183" s="194"/>
      <c r="R183" s="194"/>
      <c r="S183" s="194"/>
      <c r="T183" s="195"/>
      <c r="AT183" s="189" t="s">
        <v>176</v>
      </c>
      <c r="AU183" s="189" t="s">
        <v>84</v>
      </c>
      <c r="AV183" s="12" t="s">
        <v>84</v>
      </c>
      <c r="AW183" s="12" t="s">
        <v>34</v>
      </c>
      <c r="AX183" s="12" t="s">
        <v>73</v>
      </c>
      <c r="AY183" s="189" t="s">
        <v>133</v>
      </c>
    </row>
    <row r="184" s="12" customFormat="1">
      <c r="B184" s="188"/>
      <c r="D184" s="184" t="s">
        <v>176</v>
      </c>
      <c r="E184" s="189" t="s">
        <v>3</v>
      </c>
      <c r="F184" s="190" t="s">
        <v>980</v>
      </c>
      <c r="H184" s="191">
        <v>4.6799999999999997</v>
      </c>
      <c r="I184" s="192"/>
      <c r="L184" s="188"/>
      <c r="M184" s="193"/>
      <c r="N184" s="194"/>
      <c r="O184" s="194"/>
      <c r="P184" s="194"/>
      <c r="Q184" s="194"/>
      <c r="R184" s="194"/>
      <c r="S184" s="194"/>
      <c r="T184" s="195"/>
      <c r="AT184" s="189" t="s">
        <v>176</v>
      </c>
      <c r="AU184" s="189" t="s">
        <v>84</v>
      </c>
      <c r="AV184" s="12" t="s">
        <v>84</v>
      </c>
      <c r="AW184" s="12" t="s">
        <v>34</v>
      </c>
      <c r="AX184" s="12" t="s">
        <v>73</v>
      </c>
      <c r="AY184" s="189" t="s">
        <v>133</v>
      </c>
    </row>
    <row r="185" s="13" customFormat="1">
      <c r="B185" s="196"/>
      <c r="D185" s="184" t="s">
        <v>176</v>
      </c>
      <c r="E185" s="197" t="s">
        <v>3</v>
      </c>
      <c r="F185" s="198" t="s">
        <v>195</v>
      </c>
      <c r="H185" s="199">
        <v>7.8410000000000002</v>
      </c>
      <c r="I185" s="200"/>
      <c r="L185" s="196"/>
      <c r="M185" s="201"/>
      <c r="N185" s="202"/>
      <c r="O185" s="202"/>
      <c r="P185" s="202"/>
      <c r="Q185" s="202"/>
      <c r="R185" s="202"/>
      <c r="S185" s="202"/>
      <c r="T185" s="203"/>
      <c r="AT185" s="197" t="s">
        <v>176</v>
      </c>
      <c r="AU185" s="197" t="s">
        <v>84</v>
      </c>
      <c r="AV185" s="13" t="s">
        <v>139</v>
      </c>
      <c r="AW185" s="13" t="s">
        <v>34</v>
      </c>
      <c r="AX185" s="13" t="s">
        <v>81</v>
      </c>
      <c r="AY185" s="197" t="s">
        <v>133</v>
      </c>
    </row>
    <row r="186" s="1" customFormat="1" ht="16.5" customHeight="1">
      <c r="B186" s="170"/>
      <c r="C186" s="171" t="s">
        <v>8</v>
      </c>
      <c r="D186" s="171" t="s">
        <v>136</v>
      </c>
      <c r="E186" s="172" t="s">
        <v>332</v>
      </c>
      <c r="F186" s="173" t="s">
        <v>333</v>
      </c>
      <c r="G186" s="174" t="s">
        <v>211</v>
      </c>
      <c r="H186" s="175">
        <v>7.9379999999999997</v>
      </c>
      <c r="I186" s="176"/>
      <c r="J186" s="177">
        <f>ROUND(I186*H186,2)</f>
        <v>0</v>
      </c>
      <c r="K186" s="173" t="s">
        <v>171</v>
      </c>
      <c r="L186" s="38"/>
      <c r="M186" s="178" t="s">
        <v>3</v>
      </c>
      <c r="N186" s="179" t="s">
        <v>44</v>
      </c>
      <c r="O186" s="71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182" t="s">
        <v>139</v>
      </c>
      <c r="AT186" s="182" t="s">
        <v>136</v>
      </c>
      <c r="AU186" s="182" t="s">
        <v>84</v>
      </c>
      <c r="AY186" s="19" t="s">
        <v>133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9" t="s">
        <v>81</v>
      </c>
      <c r="BK186" s="183">
        <f>ROUND(I186*H186,2)</f>
        <v>0</v>
      </c>
      <c r="BL186" s="19" t="s">
        <v>139</v>
      </c>
      <c r="BM186" s="182" t="s">
        <v>334</v>
      </c>
    </row>
    <row r="187" s="1" customFormat="1">
      <c r="B187" s="38"/>
      <c r="D187" s="184" t="s">
        <v>141</v>
      </c>
      <c r="F187" s="185" t="s">
        <v>335</v>
      </c>
      <c r="I187" s="115"/>
      <c r="L187" s="38"/>
      <c r="M187" s="186"/>
      <c r="N187" s="71"/>
      <c r="O187" s="71"/>
      <c r="P187" s="71"/>
      <c r="Q187" s="71"/>
      <c r="R187" s="71"/>
      <c r="S187" s="71"/>
      <c r="T187" s="72"/>
      <c r="AT187" s="19" t="s">
        <v>141</v>
      </c>
      <c r="AU187" s="19" t="s">
        <v>84</v>
      </c>
    </row>
    <row r="188" s="1" customFormat="1">
      <c r="B188" s="38"/>
      <c r="D188" s="184" t="s">
        <v>174</v>
      </c>
      <c r="F188" s="187" t="s">
        <v>319</v>
      </c>
      <c r="I188" s="115"/>
      <c r="L188" s="38"/>
      <c r="M188" s="186"/>
      <c r="N188" s="71"/>
      <c r="O188" s="71"/>
      <c r="P188" s="71"/>
      <c r="Q188" s="71"/>
      <c r="R188" s="71"/>
      <c r="S188" s="71"/>
      <c r="T188" s="72"/>
      <c r="AT188" s="19" t="s">
        <v>174</v>
      </c>
      <c r="AU188" s="19" t="s">
        <v>84</v>
      </c>
    </row>
    <row r="189" s="12" customFormat="1">
      <c r="B189" s="188"/>
      <c r="D189" s="184" t="s">
        <v>176</v>
      </c>
      <c r="E189" s="189" t="s">
        <v>3</v>
      </c>
      <c r="F189" s="190" t="s">
        <v>981</v>
      </c>
      <c r="H189" s="191">
        <v>7.9379999999999997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176</v>
      </c>
      <c r="AU189" s="189" t="s">
        <v>84</v>
      </c>
      <c r="AV189" s="12" t="s">
        <v>84</v>
      </c>
      <c r="AW189" s="12" t="s">
        <v>34</v>
      </c>
      <c r="AX189" s="12" t="s">
        <v>73</v>
      </c>
      <c r="AY189" s="189" t="s">
        <v>133</v>
      </c>
    </row>
    <row r="190" s="13" customFormat="1">
      <c r="B190" s="196"/>
      <c r="D190" s="184" t="s">
        <v>176</v>
      </c>
      <c r="E190" s="197" t="s">
        <v>3</v>
      </c>
      <c r="F190" s="198" t="s">
        <v>195</v>
      </c>
      <c r="H190" s="199">
        <v>7.9379999999999997</v>
      </c>
      <c r="I190" s="200"/>
      <c r="L190" s="196"/>
      <c r="M190" s="201"/>
      <c r="N190" s="202"/>
      <c r="O190" s="202"/>
      <c r="P190" s="202"/>
      <c r="Q190" s="202"/>
      <c r="R190" s="202"/>
      <c r="S190" s="202"/>
      <c r="T190" s="203"/>
      <c r="AT190" s="197" t="s">
        <v>176</v>
      </c>
      <c r="AU190" s="197" t="s">
        <v>84</v>
      </c>
      <c r="AV190" s="13" t="s">
        <v>139</v>
      </c>
      <c r="AW190" s="13" t="s">
        <v>34</v>
      </c>
      <c r="AX190" s="13" t="s">
        <v>81</v>
      </c>
      <c r="AY190" s="197" t="s">
        <v>133</v>
      </c>
    </row>
    <row r="191" s="1" customFormat="1" ht="16.5" customHeight="1">
      <c r="B191" s="170"/>
      <c r="C191" s="171" t="s">
        <v>289</v>
      </c>
      <c r="D191" s="171" t="s">
        <v>136</v>
      </c>
      <c r="E191" s="172" t="s">
        <v>338</v>
      </c>
      <c r="F191" s="173" t="s">
        <v>339</v>
      </c>
      <c r="G191" s="174" t="s">
        <v>211</v>
      </c>
      <c r="H191" s="175">
        <v>158.75999999999999</v>
      </c>
      <c r="I191" s="176"/>
      <c r="J191" s="177">
        <f>ROUND(I191*H191,2)</f>
        <v>0</v>
      </c>
      <c r="K191" s="173" t="s">
        <v>171</v>
      </c>
      <c r="L191" s="38"/>
      <c r="M191" s="178" t="s">
        <v>3</v>
      </c>
      <c r="N191" s="179" t="s">
        <v>44</v>
      </c>
      <c r="O191" s="71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AR191" s="182" t="s">
        <v>139</v>
      </c>
      <c r="AT191" s="182" t="s">
        <v>136</v>
      </c>
      <c r="AU191" s="182" t="s">
        <v>84</v>
      </c>
      <c r="AY191" s="19" t="s">
        <v>133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9" t="s">
        <v>81</v>
      </c>
      <c r="BK191" s="183">
        <f>ROUND(I191*H191,2)</f>
        <v>0</v>
      </c>
      <c r="BL191" s="19" t="s">
        <v>139</v>
      </c>
      <c r="BM191" s="182" t="s">
        <v>340</v>
      </c>
    </row>
    <row r="192" s="1" customFormat="1">
      <c r="B192" s="38"/>
      <c r="D192" s="184" t="s">
        <v>141</v>
      </c>
      <c r="F192" s="185" t="s">
        <v>341</v>
      </c>
      <c r="I192" s="115"/>
      <c r="L192" s="38"/>
      <c r="M192" s="186"/>
      <c r="N192" s="71"/>
      <c r="O192" s="71"/>
      <c r="P192" s="71"/>
      <c r="Q192" s="71"/>
      <c r="R192" s="71"/>
      <c r="S192" s="71"/>
      <c r="T192" s="72"/>
      <c r="AT192" s="19" t="s">
        <v>141</v>
      </c>
      <c r="AU192" s="19" t="s">
        <v>84</v>
      </c>
    </row>
    <row r="193" s="1" customFormat="1">
      <c r="B193" s="38"/>
      <c r="D193" s="184" t="s">
        <v>174</v>
      </c>
      <c r="F193" s="187" t="s">
        <v>319</v>
      </c>
      <c r="I193" s="115"/>
      <c r="L193" s="38"/>
      <c r="M193" s="186"/>
      <c r="N193" s="71"/>
      <c r="O193" s="71"/>
      <c r="P193" s="71"/>
      <c r="Q193" s="71"/>
      <c r="R193" s="71"/>
      <c r="S193" s="71"/>
      <c r="T193" s="72"/>
      <c r="AT193" s="19" t="s">
        <v>174</v>
      </c>
      <c r="AU193" s="19" t="s">
        <v>84</v>
      </c>
    </row>
    <row r="194" s="12" customFormat="1">
      <c r="B194" s="188"/>
      <c r="D194" s="184" t="s">
        <v>176</v>
      </c>
      <c r="E194" s="189" t="s">
        <v>3</v>
      </c>
      <c r="F194" s="190" t="s">
        <v>982</v>
      </c>
      <c r="H194" s="191">
        <v>158.75999999999999</v>
      </c>
      <c r="I194" s="192"/>
      <c r="L194" s="188"/>
      <c r="M194" s="193"/>
      <c r="N194" s="194"/>
      <c r="O194" s="194"/>
      <c r="P194" s="194"/>
      <c r="Q194" s="194"/>
      <c r="R194" s="194"/>
      <c r="S194" s="194"/>
      <c r="T194" s="195"/>
      <c r="AT194" s="189" t="s">
        <v>176</v>
      </c>
      <c r="AU194" s="189" t="s">
        <v>84</v>
      </c>
      <c r="AV194" s="12" t="s">
        <v>84</v>
      </c>
      <c r="AW194" s="12" t="s">
        <v>34</v>
      </c>
      <c r="AX194" s="12" t="s">
        <v>81</v>
      </c>
      <c r="AY194" s="189" t="s">
        <v>133</v>
      </c>
    </row>
    <row r="195" s="1" customFormat="1" ht="16.5" customHeight="1">
      <c r="B195" s="170"/>
      <c r="C195" s="171" t="s">
        <v>296</v>
      </c>
      <c r="D195" s="171" t="s">
        <v>136</v>
      </c>
      <c r="E195" s="172" t="s">
        <v>344</v>
      </c>
      <c r="F195" s="173" t="s">
        <v>345</v>
      </c>
      <c r="G195" s="174" t="s">
        <v>211</v>
      </c>
      <c r="H195" s="175">
        <v>0.16200000000000001</v>
      </c>
      <c r="I195" s="176"/>
      <c r="J195" s="177">
        <f>ROUND(I195*H195,2)</f>
        <v>0</v>
      </c>
      <c r="K195" s="173" t="s">
        <v>171</v>
      </c>
      <c r="L195" s="38"/>
      <c r="M195" s="178" t="s">
        <v>3</v>
      </c>
      <c r="N195" s="179" t="s">
        <v>44</v>
      </c>
      <c r="O195" s="71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182" t="s">
        <v>139</v>
      </c>
      <c r="AT195" s="182" t="s">
        <v>136</v>
      </c>
      <c r="AU195" s="182" t="s">
        <v>84</v>
      </c>
      <c r="AY195" s="19" t="s">
        <v>133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9" t="s">
        <v>81</v>
      </c>
      <c r="BK195" s="183">
        <f>ROUND(I195*H195,2)</f>
        <v>0</v>
      </c>
      <c r="BL195" s="19" t="s">
        <v>139</v>
      </c>
      <c r="BM195" s="182" t="s">
        <v>346</v>
      </c>
    </row>
    <row r="196" s="1" customFormat="1">
      <c r="B196" s="38"/>
      <c r="D196" s="184" t="s">
        <v>141</v>
      </c>
      <c r="F196" s="185" t="s">
        <v>347</v>
      </c>
      <c r="I196" s="115"/>
      <c r="L196" s="38"/>
      <c r="M196" s="186"/>
      <c r="N196" s="71"/>
      <c r="O196" s="71"/>
      <c r="P196" s="71"/>
      <c r="Q196" s="71"/>
      <c r="R196" s="71"/>
      <c r="S196" s="71"/>
      <c r="T196" s="72"/>
      <c r="AT196" s="19" t="s">
        <v>141</v>
      </c>
      <c r="AU196" s="19" t="s">
        <v>84</v>
      </c>
    </row>
    <row r="197" s="1" customFormat="1">
      <c r="B197" s="38"/>
      <c r="D197" s="184" t="s">
        <v>174</v>
      </c>
      <c r="F197" s="187" t="s">
        <v>319</v>
      </c>
      <c r="I197" s="115"/>
      <c r="L197" s="38"/>
      <c r="M197" s="186"/>
      <c r="N197" s="71"/>
      <c r="O197" s="71"/>
      <c r="P197" s="71"/>
      <c r="Q197" s="71"/>
      <c r="R197" s="71"/>
      <c r="S197" s="71"/>
      <c r="T197" s="72"/>
      <c r="AT197" s="19" t="s">
        <v>174</v>
      </c>
      <c r="AU197" s="19" t="s">
        <v>84</v>
      </c>
    </row>
    <row r="198" s="12" customFormat="1">
      <c r="B198" s="188"/>
      <c r="D198" s="184" t="s">
        <v>176</v>
      </c>
      <c r="E198" s="189" t="s">
        <v>3</v>
      </c>
      <c r="F198" s="190" t="s">
        <v>983</v>
      </c>
      <c r="H198" s="191">
        <v>0.16200000000000001</v>
      </c>
      <c r="I198" s="192"/>
      <c r="L198" s="188"/>
      <c r="M198" s="193"/>
      <c r="N198" s="194"/>
      <c r="O198" s="194"/>
      <c r="P198" s="194"/>
      <c r="Q198" s="194"/>
      <c r="R198" s="194"/>
      <c r="S198" s="194"/>
      <c r="T198" s="195"/>
      <c r="AT198" s="189" t="s">
        <v>176</v>
      </c>
      <c r="AU198" s="189" t="s">
        <v>84</v>
      </c>
      <c r="AV198" s="12" t="s">
        <v>84</v>
      </c>
      <c r="AW198" s="12" t="s">
        <v>34</v>
      </c>
      <c r="AX198" s="12" t="s">
        <v>81</v>
      </c>
      <c r="AY198" s="189" t="s">
        <v>133</v>
      </c>
    </row>
    <row r="199" s="1" customFormat="1" ht="16.5" customHeight="1">
      <c r="B199" s="170"/>
      <c r="C199" s="171" t="s">
        <v>301</v>
      </c>
      <c r="D199" s="171" t="s">
        <v>136</v>
      </c>
      <c r="E199" s="172" t="s">
        <v>350</v>
      </c>
      <c r="F199" s="173" t="s">
        <v>351</v>
      </c>
      <c r="G199" s="174" t="s">
        <v>211</v>
      </c>
      <c r="H199" s="175">
        <v>3.2400000000000002</v>
      </c>
      <c r="I199" s="176"/>
      <c r="J199" s="177">
        <f>ROUND(I199*H199,2)</f>
        <v>0</v>
      </c>
      <c r="K199" s="173" t="s">
        <v>171</v>
      </c>
      <c r="L199" s="38"/>
      <c r="M199" s="178" t="s">
        <v>3</v>
      </c>
      <c r="N199" s="179" t="s">
        <v>44</v>
      </c>
      <c r="O199" s="71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AR199" s="182" t="s">
        <v>139</v>
      </c>
      <c r="AT199" s="182" t="s">
        <v>136</v>
      </c>
      <c r="AU199" s="182" t="s">
        <v>84</v>
      </c>
      <c r="AY199" s="19" t="s">
        <v>133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9" t="s">
        <v>81</v>
      </c>
      <c r="BK199" s="183">
        <f>ROUND(I199*H199,2)</f>
        <v>0</v>
      </c>
      <c r="BL199" s="19" t="s">
        <v>139</v>
      </c>
      <c r="BM199" s="182" t="s">
        <v>352</v>
      </c>
    </row>
    <row r="200" s="1" customFormat="1">
      <c r="B200" s="38"/>
      <c r="D200" s="184" t="s">
        <v>141</v>
      </c>
      <c r="F200" s="185" t="s">
        <v>353</v>
      </c>
      <c r="I200" s="115"/>
      <c r="L200" s="38"/>
      <c r="M200" s="186"/>
      <c r="N200" s="71"/>
      <c r="O200" s="71"/>
      <c r="P200" s="71"/>
      <c r="Q200" s="71"/>
      <c r="R200" s="71"/>
      <c r="S200" s="71"/>
      <c r="T200" s="72"/>
      <c r="AT200" s="19" t="s">
        <v>141</v>
      </c>
      <c r="AU200" s="19" t="s">
        <v>84</v>
      </c>
    </row>
    <row r="201" s="1" customFormat="1">
      <c r="B201" s="38"/>
      <c r="D201" s="184" t="s">
        <v>174</v>
      </c>
      <c r="F201" s="187" t="s">
        <v>319</v>
      </c>
      <c r="I201" s="115"/>
      <c r="L201" s="38"/>
      <c r="M201" s="186"/>
      <c r="N201" s="71"/>
      <c r="O201" s="71"/>
      <c r="P201" s="71"/>
      <c r="Q201" s="71"/>
      <c r="R201" s="71"/>
      <c r="S201" s="71"/>
      <c r="T201" s="72"/>
      <c r="AT201" s="19" t="s">
        <v>174</v>
      </c>
      <c r="AU201" s="19" t="s">
        <v>84</v>
      </c>
    </row>
    <row r="202" s="12" customFormat="1">
      <c r="B202" s="188"/>
      <c r="D202" s="184" t="s">
        <v>176</v>
      </c>
      <c r="E202" s="189" t="s">
        <v>3</v>
      </c>
      <c r="F202" s="190" t="s">
        <v>984</v>
      </c>
      <c r="H202" s="191">
        <v>3.2400000000000002</v>
      </c>
      <c r="I202" s="192"/>
      <c r="L202" s="188"/>
      <c r="M202" s="193"/>
      <c r="N202" s="194"/>
      <c r="O202" s="194"/>
      <c r="P202" s="194"/>
      <c r="Q202" s="194"/>
      <c r="R202" s="194"/>
      <c r="S202" s="194"/>
      <c r="T202" s="195"/>
      <c r="AT202" s="189" t="s">
        <v>176</v>
      </c>
      <c r="AU202" s="189" t="s">
        <v>84</v>
      </c>
      <c r="AV202" s="12" t="s">
        <v>84</v>
      </c>
      <c r="AW202" s="12" t="s">
        <v>34</v>
      </c>
      <c r="AX202" s="12" t="s">
        <v>81</v>
      </c>
      <c r="AY202" s="189" t="s">
        <v>133</v>
      </c>
    </row>
    <row r="203" s="1" customFormat="1" ht="16.5" customHeight="1">
      <c r="B203" s="170"/>
      <c r="C203" s="171" t="s">
        <v>308</v>
      </c>
      <c r="D203" s="171" t="s">
        <v>136</v>
      </c>
      <c r="E203" s="172" t="s">
        <v>356</v>
      </c>
      <c r="F203" s="173" t="s">
        <v>357</v>
      </c>
      <c r="G203" s="174" t="s">
        <v>211</v>
      </c>
      <c r="H203" s="175">
        <v>8.0999999999999996</v>
      </c>
      <c r="I203" s="176"/>
      <c r="J203" s="177">
        <f>ROUND(I203*H203,2)</f>
        <v>0</v>
      </c>
      <c r="K203" s="173" t="s">
        <v>171</v>
      </c>
      <c r="L203" s="38"/>
      <c r="M203" s="178" t="s">
        <v>3</v>
      </c>
      <c r="N203" s="179" t="s">
        <v>44</v>
      </c>
      <c r="O203" s="71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182" t="s">
        <v>139</v>
      </c>
      <c r="AT203" s="182" t="s">
        <v>136</v>
      </c>
      <c r="AU203" s="182" t="s">
        <v>84</v>
      </c>
      <c r="AY203" s="19" t="s">
        <v>133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9" t="s">
        <v>81</v>
      </c>
      <c r="BK203" s="183">
        <f>ROUND(I203*H203,2)</f>
        <v>0</v>
      </c>
      <c r="BL203" s="19" t="s">
        <v>139</v>
      </c>
      <c r="BM203" s="182" t="s">
        <v>358</v>
      </c>
    </row>
    <row r="204" s="1" customFormat="1">
      <c r="B204" s="38"/>
      <c r="D204" s="184" t="s">
        <v>141</v>
      </c>
      <c r="F204" s="185" t="s">
        <v>357</v>
      </c>
      <c r="I204" s="115"/>
      <c r="L204" s="38"/>
      <c r="M204" s="186"/>
      <c r="N204" s="71"/>
      <c r="O204" s="71"/>
      <c r="P204" s="71"/>
      <c r="Q204" s="71"/>
      <c r="R204" s="71"/>
      <c r="S204" s="71"/>
      <c r="T204" s="72"/>
      <c r="AT204" s="19" t="s">
        <v>141</v>
      </c>
      <c r="AU204" s="19" t="s">
        <v>84</v>
      </c>
    </row>
    <row r="205" s="1" customFormat="1">
      <c r="B205" s="38"/>
      <c r="D205" s="184" t="s">
        <v>174</v>
      </c>
      <c r="F205" s="187" t="s">
        <v>359</v>
      </c>
      <c r="I205" s="115"/>
      <c r="L205" s="38"/>
      <c r="M205" s="186"/>
      <c r="N205" s="71"/>
      <c r="O205" s="71"/>
      <c r="P205" s="71"/>
      <c r="Q205" s="71"/>
      <c r="R205" s="71"/>
      <c r="S205" s="71"/>
      <c r="T205" s="72"/>
      <c r="AT205" s="19" t="s">
        <v>174</v>
      </c>
      <c r="AU205" s="19" t="s">
        <v>84</v>
      </c>
    </row>
    <row r="206" s="12" customFormat="1">
      <c r="B206" s="188"/>
      <c r="D206" s="184" t="s">
        <v>176</v>
      </c>
      <c r="E206" s="189" t="s">
        <v>3</v>
      </c>
      <c r="F206" s="190" t="s">
        <v>985</v>
      </c>
      <c r="H206" s="191">
        <v>8.0999999999999996</v>
      </c>
      <c r="I206" s="192"/>
      <c r="L206" s="188"/>
      <c r="M206" s="193"/>
      <c r="N206" s="194"/>
      <c r="O206" s="194"/>
      <c r="P206" s="194"/>
      <c r="Q206" s="194"/>
      <c r="R206" s="194"/>
      <c r="S206" s="194"/>
      <c r="T206" s="195"/>
      <c r="AT206" s="189" t="s">
        <v>176</v>
      </c>
      <c r="AU206" s="189" t="s">
        <v>84</v>
      </c>
      <c r="AV206" s="12" t="s">
        <v>84</v>
      </c>
      <c r="AW206" s="12" t="s">
        <v>34</v>
      </c>
      <c r="AX206" s="12" t="s">
        <v>81</v>
      </c>
      <c r="AY206" s="189" t="s">
        <v>133</v>
      </c>
    </row>
    <row r="207" s="1" customFormat="1" ht="16.5" customHeight="1">
      <c r="B207" s="170"/>
      <c r="C207" s="171" t="s">
        <v>314</v>
      </c>
      <c r="D207" s="171" t="s">
        <v>136</v>
      </c>
      <c r="E207" s="172" t="s">
        <v>362</v>
      </c>
      <c r="F207" s="173" t="s">
        <v>363</v>
      </c>
      <c r="G207" s="174" t="s">
        <v>364</v>
      </c>
      <c r="H207" s="175">
        <v>12.960000000000001</v>
      </c>
      <c r="I207" s="176"/>
      <c r="J207" s="177">
        <f>ROUND(I207*H207,2)</f>
        <v>0</v>
      </c>
      <c r="K207" s="173" t="s">
        <v>171</v>
      </c>
      <c r="L207" s="38"/>
      <c r="M207" s="178" t="s">
        <v>3</v>
      </c>
      <c r="N207" s="179" t="s">
        <v>44</v>
      </c>
      <c r="O207" s="71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AR207" s="182" t="s">
        <v>139</v>
      </c>
      <c r="AT207" s="182" t="s">
        <v>136</v>
      </c>
      <c r="AU207" s="182" t="s">
        <v>84</v>
      </c>
      <c r="AY207" s="19" t="s">
        <v>133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9" t="s">
        <v>81</v>
      </c>
      <c r="BK207" s="183">
        <f>ROUND(I207*H207,2)</f>
        <v>0</v>
      </c>
      <c r="BL207" s="19" t="s">
        <v>139</v>
      </c>
      <c r="BM207" s="182" t="s">
        <v>365</v>
      </c>
    </row>
    <row r="208" s="1" customFormat="1">
      <c r="B208" s="38"/>
      <c r="D208" s="184" t="s">
        <v>141</v>
      </c>
      <c r="F208" s="185" t="s">
        <v>366</v>
      </c>
      <c r="I208" s="115"/>
      <c r="L208" s="38"/>
      <c r="M208" s="186"/>
      <c r="N208" s="71"/>
      <c r="O208" s="71"/>
      <c r="P208" s="71"/>
      <c r="Q208" s="71"/>
      <c r="R208" s="71"/>
      <c r="S208" s="71"/>
      <c r="T208" s="72"/>
      <c r="AT208" s="19" t="s">
        <v>141</v>
      </c>
      <c r="AU208" s="19" t="s">
        <v>84</v>
      </c>
    </row>
    <row r="209" s="1" customFormat="1">
      <c r="B209" s="38"/>
      <c r="D209" s="184" t="s">
        <v>174</v>
      </c>
      <c r="F209" s="187" t="s">
        <v>367</v>
      </c>
      <c r="I209" s="115"/>
      <c r="L209" s="38"/>
      <c r="M209" s="186"/>
      <c r="N209" s="71"/>
      <c r="O209" s="71"/>
      <c r="P209" s="71"/>
      <c r="Q209" s="71"/>
      <c r="R209" s="71"/>
      <c r="S209" s="71"/>
      <c r="T209" s="72"/>
      <c r="AT209" s="19" t="s">
        <v>174</v>
      </c>
      <c r="AU209" s="19" t="s">
        <v>84</v>
      </c>
    </row>
    <row r="210" s="12" customFormat="1">
      <c r="B210" s="188"/>
      <c r="D210" s="184" t="s">
        <v>176</v>
      </c>
      <c r="E210" s="189" t="s">
        <v>3</v>
      </c>
      <c r="F210" s="190" t="s">
        <v>986</v>
      </c>
      <c r="H210" s="191">
        <v>12.960000000000001</v>
      </c>
      <c r="I210" s="192"/>
      <c r="L210" s="188"/>
      <c r="M210" s="193"/>
      <c r="N210" s="194"/>
      <c r="O210" s="194"/>
      <c r="P210" s="194"/>
      <c r="Q210" s="194"/>
      <c r="R210" s="194"/>
      <c r="S210" s="194"/>
      <c r="T210" s="195"/>
      <c r="AT210" s="189" t="s">
        <v>176</v>
      </c>
      <c r="AU210" s="189" t="s">
        <v>84</v>
      </c>
      <c r="AV210" s="12" t="s">
        <v>84</v>
      </c>
      <c r="AW210" s="12" t="s">
        <v>34</v>
      </c>
      <c r="AX210" s="12" t="s">
        <v>81</v>
      </c>
      <c r="AY210" s="189" t="s">
        <v>133</v>
      </c>
    </row>
    <row r="211" s="1" customFormat="1" ht="16.5" customHeight="1">
      <c r="B211" s="170"/>
      <c r="C211" s="171" t="s">
        <v>325</v>
      </c>
      <c r="D211" s="171" t="s">
        <v>136</v>
      </c>
      <c r="E211" s="172" t="s">
        <v>370</v>
      </c>
      <c r="F211" s="173" t="s">
        <v>371</v>
      </c>
      <c r="G211" s="174" t="s">
        <v>211</v>
      </c>
      <c r="H211" s="175">
        <v>2.621</v>
      </c>
      <c r="I211" s="176"/>
      <c r="J211" s="177">
        <f>ROUND(I211*H211,2)</f>
        <v>0</v>
      </c>
      <c r="K211" s="173" t="s">
        <v>171</v>
      </c>
      <c r="L211" s="38"/>
      <c r="M211" s="178" t="s">
        <v>3</v>
      </c>
      <c r="N211" s="179" t="s">
        <v>44</v>
      </c>
      <c r="O211" s="71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182" t="s">
        <v>139</v>
      </c>
      <c r="AT211" s="182" t="s">
        <v>136</v>
      </c>
      <c r="AU211" s="182" t="s">
        <v>84</v>
      </c>
      <c r="AY211" s="19" t="s">
        <v>133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9" t="s">
        <v>81</v>
      </c>
      <c r="BK211" s="183">
        <f>ROUND(I211*H211,2)</f>
        <v>0</v>
      </c>
      <c r="BL211" s="19" t="s">
        <v>139</v>
      </c>
      <c r="BM211" s="182" t="s">
        <v>372</v>
      </c>
    </row>
    <row r="212" s="1" customFormat="1">
      <c r="B212" s="38"/>
      <c r="D212" s="184" t="s">
        <v>141</v>
      </c>
      <c r="F212" s="185" t="s">
        <v>373</v>
      </c>
      <c r="I212" s="115"/>
      <c r="L212" s="38"/>
      <c r="M212" s="186"/>
      <c r="N212" s="71"/>
      <c r="O212" s="71"/>
      <c r="P212" s="71"/>
      <c r="Q212" s="71"/>
      <c r="R212" s="71"/>
      <c r="S212" s="71"/>
      <c r="T212" s="72"/>
      <c r="AT212" s="19" t="s">
        <v>141</v>
      </c>
      <c r="AU212" s="19" t="s">
        <v>84</v>
      </c>
    </row>
    <row r="213" s="1" customFormat="1">
      <c r="B213" s="38"/>
      <c r="D213" s="184" t="s">
        <v>174</v>
      </c>
      <c r="F213" s="187" t="s">
        <v>374</v>
      </c>
      <c r="I213" s="115"/>
      <c r="L213" s="38"/>
      <c r="M213" s="186"/>
      <c r="N213" s="71"/>
      <c r="O213" s="71"/>
      <c r="P213" s="71"/>
      <c r="Q213" s="71"/>
      <c r="R213" s="71"/>
      <c r="S213" s="71"/>
      <c r="T213" s="72"/>
      <c r="AT213" s="19" t="s">
        <v>174</v>
      </c>
      <c r="AU213" s="19" t="s">
        <v>84</v>
      </c>
    </row>
    <row r="214" s="12" customFormat="1">
      <c r="B214" s="188"/>
      <c r="D214" s="184" t="s">
        <v>176</v>
      </c>
      <c r="E214" s="189" t="s">
        <v>3</v>
      </c>
      <c r="F214" s="190" t="s">
        <v>987</v>
      </c>
      <c r="H214" s="191">
        <v>0.90000000000000002</v>
      </c>
      <c r="I214" s="192"/>
      <c r="L214" s="188"/>
      <c r="M214" s="193"/>
      <c r="N214" s="194"/>
      <c r="O214" s="194"/>
      <c r="P214" s="194"/>
      <c r="Q214" s="194"/>
      <c r="R214" s="194"/>
      <c r="S214" s="194"/>
      <c r="T214" s="195"/>
      <c r="AT214" s="189" t="s">
        <v>176</v>
      </c>
      <c r="AU214" s="189" t="s">
        <v>84</v>
      </c>
      <c r="AV214" s="12" t="s">
        <v>84</v>
      </c>
      <c r="AW214" s="12" t="s">
        <v>34</v>
      </c>
      <c r="AX214" s="12" t="s">
        <v>73</v>
      </c>
      <c r="AY214" s="189" t="s">
        <v>133</v>
      </c>
    </row>
    <row r="215" s="12" customFormat="1">
      <c r="B215" s="188"/>
      <c r="D215" s="184" t="s">
        <v>176</v>
      </c>
      <c r="E215" s="189" t="s">
        <v>3</v>
      </c>
      <c r="F215" s="190" t="s">
        <v>988</v>
      </c>
      <c r="H215" s="191">
        <v>1.98</v>
      </c>
      <c r="I215" s="192"/>
      <c r="L215" s="188"/>
      <c r="M215" s="193"/>
      <c r="N215" s="194"/>
      <c r="O215" s="194"/>
      <c r="P215" s="194"/>
      <c r="Q215" s="194"/>
      <c r="R215" s="194"/>
      <c r="S215" s="194"/>
      <c r="T215" s="195"/>
      <c r="AT215" s="189" t="s">
        <v>176</v>
      </c>
      <c r="AU215" s="189" t="s">
        <v>84</v>
      </c>
      <c r="AV215" s="12" t="s">
        <v>84</v>
      </c>
      <c r="AW215" s="12" t="s">
        <v>34</v>
      </c>
      <c r="AX215" s="12" t="s">
        <v>73</v>
      </c>
      <c r="AY215" s="189" t="s">
        <v>133</v>
      </c>
    </row>
    <row r="216" s="15" customFormat="1">
      <c r="B216" s="211"/>
      <c r="D216" s="184" t="s">
        <v>176</v>
      </c>
      <c r="E216" s="212" t="s">
        <v>3</v>
      </c>
      <c r="F216" s="213" t="s">
        <v>242</v>
      </c>
      <c r="H216" s="214">
        <v>2.8799999999999999</v>
      </c>
      <c r="I216" s="215"/>
      <c r="L216" s="211"/>
      <c r="M216" s="216"/>
      <c r="N216" s="217"/>
      <c r="O216" s="217"/>
      <c r="P216" s="217"/>
      <c r="Q216" s="217"/>
      <c r="R216" s="217"/>
      <c r="S216" s="217"/>
      <c r="T216" s="218"/>
      <c r="AT216" s="212" t="s">
        <v>176</v>
      </c>
      <c r="AU216" s="212" t="s">
        <v>84</v>
      </c>
      <c r="AV216" s="15" t="s">
        <v>147</v>
      </c>
      <c r="AW216" s="15" t="s">
        <v>34</v>
      </c>
      <c r="AX216" s="15" t="s">
        <v>73</v>
      </c>
      <c r="AY216" s="212" t="s">
        <v>133</v>
      </c>
    </row>
    <row r="217" s="14" customFormat="1">
      <c r="B217" s="204"/>
      <c r="D217" s="184" t="s">
        <v>176</v>
      </c>
      <c r="E217" s="205" t="s">
        <v>3</v>
      </c>
      <c r="F217" s="206" t="s">
        <v>379</v>
      </c>
      <c r="H217" s="205" t="s">
        <v>3</v>
      </c>
      <c r="I217" s="207"/>
      <c r="L217" s="204"/>
      <c r="M217" s="208"/>
      <c r="N217" s="209"/>
      <c r="O217" s="209"/>
      <c r="P217" s="209"/>
      <c r="Q217" s="209"/>
      <c r="R217" s="209"/>
      <c r="S217" s="209"/>
      <c r="T217" s="210"/>
      <c r="AT217" s="205" t="s">
        <v>176</v>
      </c>
      <c r="AU217" s="205" t="s">
        <v>84</v>
      </c>
      <c r="AV217" s="14" t="s">
        <v>81</v>
      </c>
      <c r="AW217" s="14" t="s">
        <v>34</v>
      </c>
      <c r="AX217" s="14" t="s">
        <v>73</v>
      </c>
      <c r="AY217" s="205" t="s">
        <v>133</v>
      </c>
    </row>
    <row r="218" s="12" customFormat="1">
      <c r="B218" s="188"/>
      <c r="D218" s="184" t="s">
        <v>176</v>
      </c>
      <c r="E218" s="189" t="s">
        <v>3</v>
      </c>
      <c r="F218" s="190" t="s">
        <v>989</v>
      </c>
      <c r="H218" s="191">
        <v>-0.063</v>
      </c>
      <c r="I218" s="192"/>
      <c r="L218" s="188"/>
      <c r="M218" s="193"/>
      <c r="N218" s="194"/>
      <c r="O218" s="194"/>
      <c r="P218" s="194"/>
      <c r="Q218" s="194"/>
      <c r="R218" s="194"/>
      <c r="S218" s="194"/>
      <c r="T218" s="195"/>
      <c r="AT218" s="189" t="s">
        <v>176</v>
      </c>
      <c r="AU218" s="189" t="s">
        <v>84</v>
      </c>
      <c r="AV218" s="12" t="s">
        <v>84</v>
      </c>
      <c r="AW218" s="12" t="s">
        <v>34</v>
      </c>
      <c r="AX218" s="12" t="s">
        <v>73</v>
      </c>
      <c r="AY218" s="189" t="s">
        <v>133</v>
      </c>
    </row>
    <row r="219" s="12" customFormat="1">
      <c r="B219" s="188"/>
      <c r="D219" s="184" t="s">
        <v>176</v>
      </c>
      <c r="E219" s="189" t="s">
        <v>3</v>
      </c>
      <c r="F219" s="190" t="s">
        <v>990</v>
      </c>
      <c r="H219" s="191">
        <v>-0.19600000000000001</v>
      </c>
      <c r="I219" s="192"/>
      <c r="L219" s="188"/>
      <c r="M219" s="193"/>
      <c r="N219" s="194"/>
      <c r="O219" s="194"/>
      <c r="P219" s="194"/>
      <c r="Q219" s="194"/>
      <c r="R219" s="194"/>
      <c r="S219" s="194"/>
      <c r="T219" s="195"/>
      <c r="AT219" s="189" t="s">
        <v>176</v>
      </c>
      <c r="AU219" s="189" t="s">
        <v>84</v>
      </c>
      <c r="AV219" s="12" t="s">
        <v>84</v>
      </c>
      <c r="AW219" s="12" t="s">
        <v>34</v>
      </c>
      <c r="AX219" s="12" t="s">
        <v>73</v>
      </c>
      <c r="AY219" s="189" t="s">
        <v>133</v>
      </c>
    </row>
    <row r="220" s="13" customFormat="1">
      <c r="B220" s="196"/>
      <c r="D220" s="184" t="s">
        <v>176</v>
      </c>
      <c r="E220" s="197" t="s">
        <v>3</v>
      </c>
      <c r="F220" s="198" t="s">
        <v>195</v>
      </c>
      <c r="H220" s="199">
        <v>2.621</v>
      </c>
      <c r="I220" s="200"/>
      <c r="L220" s="196"/>
      <c r="M220" s="201"/>
      <c r="N220" s="202"/>
      <c r="O220" s="202"/>
      <c r="P220" s="202"/>
      <c r="Q220" s="202"/>
      <c r="R220" s="202"/>
      <c r="S220" s="202"/>
      <c r="T220" s="203"/>
      <c r="AT220" s="197" t="s">
        <v>176</v>
      </c>
      <c r="AU220" s="197" t="s">
        <v>84</v>
      </c>
      <c r="AV220" s="13" t="s">
        <v>139</v>
      </c>
      <c r="AW220" s="13" t="s">
        <v>4</v>
      </c>
      <c r="AX220" s="13" t="s">
        <v>81</v>
      </c>
      <c r="AY220" s="197" t="s">
        <v>133</v>
      </c>
    </row>
    <row r="221" s="1" customFormat="1" ht="16.5" customHeight="1">
      <c r="B221" s="170"/>
      <c r="C221" s="219" t="s">
        <v>331</v>
      </c>
      <c r="D221" s="219" t="s">
        <v>383</v>
      </c>
      <c r="E221" s="220" t="s">
        <v>384</v>
      </c>
      <c r="F221" s="221" t="s">
        <v>385</v>
      </c>
      <c r="G221" s="222" t="s">
        <v>364</v>
      </c>
      <c r="H221" s="223">
        <v>4.9009999999999998</v>
      </c>
      <c r="I221" s="224"/>
      <c r="J221" s="225">
        <f>ROUND(I221*H221,2)</f>
        <v>0</v>
      </c>
      <c r="K221" s="221" t="s">
        <v>3</v>
      </c>
      <c r="L221" s="226"/>
      <c r="M221" s="227" t="s">
        <v>3</v>
      </c>
      <c r="N221" s="228" t="s">
        <v>44</v>
      </c>
      <c r="O221" s="71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AR221" s="182" t="s">
        <v>178</v>
      </c>
      <c r="AT221" s="182" t="s">
        <v>383</v>
      </c>
      <c r="AU221" s="182" t="s">
        <v>84</v>
      </c>
      <c r="AY221" s="19" t="s">
        <v>133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9" t="s">
        <v>81</v>
      </c>
      <c r="BK221" s="183">
        <f>ROUND(I221*H221,2)</f>
        <v>0</v>
      </c>
      <c r="BL221" s="19" t="s">
        <v>139</v>
      </c>
      <c r="BM221" s="182" t="s">
        <v>386</v>
      </c>
    </row>
    <row r="222" s="12" customFormat="1">
      <c r="B222" s="188"/>
      <c r="D222" s="184" t="s">
        <v>176</v>
      </c>
      <c r="E222" s="189" t="s">
        <v>3</v>
      </c>
      <c r="F222" s="190" t="s">
        <v>991</v>
      </c>
      <c r="H222" s="191">
        <v>4.9009999999999998</v>
      </c>
      <c r="I222" s="192"/>
      <c r="L222" s="188"/>
      <c r="M222" s="193"/>
      <c r="N222" s="194"/>
      <c r="O222" s="194"/>
      <c r="P222" s="194"/>
      <c r="Q222" s="194"/>
      <c r="R222" s="194"/>
      <c r="S222" s="194"/>
      <c r="T222" s="195"/>
      <c r="AT222" s="189" t="s">
        <v>176</v>
      </c>
      <c r="AU222" s="189" t="s">
        <v>84</v>
      </c>
      <c r="AV222" s="12" t="s">
        <v>84</v>
      </c>
      <c r="AW222" s="12" t="s">
        <v>34</v>
      </c>
      <c r="AX222" s="12" t="s">
        <v>81</v>
      </c>
      <c r="AY222" s="189" t="s">
        <v>133</v>
      </c>
    </row>
    <row r="223" s="11" customFormat="1" ht="22.8" customHeight="1">
      <c r="B223" s="157"/>
      <c r="D223" s="158" t="s">
        <v>72</v>
      </c>
      <c r="E223" s="168" t="s">
        <v>139</v>
      </c>
      <c r="F223" s="168" t="s">
        <v>399</v>
      </c>
      <c r="I223" s="160"/>
      <c r="J223" s="169">
        <f>BK223</f>
        <v>0</v>
      </c>
      <c r="L223" s="157"/>
      <c r="M223" s="162"/>
      <c r="N223" s="163"/>
      <c r="O223" s="163"/>
      <c r="P223" s="164">
        <f>SUM(P224:P229)</f>
        <v>0</v>
      </c>
      <c r="Q223" s="163"/>
      <c r="R223" s="164">
        <f>SUM(R224:R229)</f>
        <v>0</v>
      </c>
      <c r="S223" s="163"/>
      <c r="T223" s="165">
        <f>SUM(T224:T229)</f>
        <v>0</v>
      </c>
      <c r="AR223" s="158" t="s">
        <v>81</v>
      </c>
      <c r="AT223" s="166" t="s">
        <v>72</v>
      </c>
      <c r="AU223" s="166" t="s">
        <v>81</v>
      </c>
      <c r="AY223" s="158" t="s">
        <v>133</v>
      </c>
      <c r="BK223" s="167">
        <f>SUM(BK224:BK229)</f>
        <v>0</v>
      </c>
    </row>
    <row r="224" s="1" customFormat="1" ht="16.5" customHeight="1">
      <c r="B224" s="170"/>
      <c r="C224" s="171" t="s">
        <v>337</v>
      </c>
      <c r="D224" s="171" t="s">
        <v>136</v>
      </c>
      <c r="E224" s="172" t="s">
        <v>401</v>
      </c>
      <c r="F224" s="173" t="s">
        <v>402</v>
      </c>
      <c r="G224" s="174" t="s">
        <v>211</v>
      </c>
      <c r="H224" s="175">
        <v>0.54000000000000004</v>
      </c>
      <c r="I224" s="176"/>
      <c r="J224" s="177">
        <f>ROUND(I224*H224,2)</f>
        <v>0</v>
      </c>
      <c r="K224" s="173" t="s">
        <v>171</v>
      </c>
      <c r="L224" s="38"/>
      <c r="M224" s="178" t="s">
        <v>3</v>
      </c>
      <c r="N224" s="179" t="s">
        <v>44</v>
      </c>
      <c r="O224" s="71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182" t="s">
        <v>139</v>
      </c>
      <c r="AT224" s="182" t="s">
        <v>136</v>
      </c>
      <c r="AU224" s="182" t="s">
        <v>84</v>
      </c>
      <c r="AY224" s="19" t="s">
        <v>133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9" t="s">
        <v>81</v>
      </c>
      <c r="BK224" s="183">
        <f>ROUND(I224*H224,2)</f>
        <v>0</v>
      </c>
      <c r="BL224" s="19" t="s">
        <v>139</v>
      </c>
      <c r="BM224" s="182" t="s">
        <v>403</v>
      </c>
    </row>
    <row r="225" s="1" customFormat="1">
      <c r="B225" s="38"/>
      <c r="D225" s="184" t="s">
        <v>141</v>
      </c>
      <c r="F225" s="185" t="s">
        <v>404</v>
      </c>
      <c r="I225" s="115"/>
      <c r="L225" s="38"/>
      <c r="M225" s="186"/>
      <c r="N225" s="71"/>
      <c r="O225" s="71"/>
      <c r="P225" s="71"/>
      <c r="Q225" s="71"/>
      <c r="R225" s="71"/>
      <c r="S225" s="71"/>
      <c r="T225" s="72"/>
      <c r="AT225" s="19" t="s">
        <v>141</v>
      </c>
      <c r="AU225" s="19" t="s">
        <v>84</v>
      </c>
    </row>
    <row r="226" s="1" customFormat="1">
      <c r="B226" s="38"/>
      <c r="D226" s="184" t="s">
        <v>174</v>
      </c>
      <c r="F226" s="187" t="s">
        <v>405</v>
      </c>
      <c r="I226" s="115"/>
      <c r="L226" s="38"/>
      <c r="M226" s="186"/>
      <c r="N226" s="71"/>
      <c r="O226" s="71"/>
      <c r="P226" s="71"/>
      <c r="Q226" s="71"/>
      <c r="R226" s="71"/>
      <c r="S226" s="71"/>
      <c r="T226" s="72"/>
      <c r="AT226" s="19" t="s">
        <v>174</v>
      </c>
      <c r="AU226" s="19" t="s">
        <v>84</v>
      </c>
    </row>
    <row r="227" s="12" customFormat="1">
      <c r="B227" s="188"/>
      <c r="D227" s="184" t="s">
        <v>176</v>
      </c>
      <c r="E227" s="189" t="s">
        <v>3</v>
      </c>
      <c r="F227" s="190" t="s">
        <v>992</v>
      </c>
      <c r="H227" s="191">
        <v>0.17999999999999999</v>
      </c>
      <c r="I227" s="192"/>
      <c r="L227" s="188"/>
      <c r="M227" s="193"/>
      <c r="N227" s="194"/>
      <c r="O227" s="194"/>
      <c r="P227" s="194"/>
      <c r="Q227" s="194"/>
      <c r="R227" s="194"/>
      <c r="S227" s="194"/>
      <c r="T227" s="195"/>
      <c r="AT227" s="189" t="s">
        <v>176</v>
      </c>
      <c r="AU227" s="189" t="s">
        <v>84</v>
      </c>
      <c r="AV227" s="12" t="s">
        <v>84</v>
      </c>
      <c r="AW227" s="12" t="s">
        <v>34</v>
      </c>
      <c r="AX227" s="12" t="s">
        <v>73</v>
      </c>
      <c r="AY227" s="189" t="s">
        <v>133</v>
      </c>
    </row>
    <row r="228" s="12" customFormat="1">
      <c r="B228" s="188"/>
      <c r="D228" s="184" t="s">
        <v>176</v>
      </c>
      <c r="E228" s="189" t="s">
        <v>3</v>
      </c>
      <c r="F228" s="190" t="s">
        <v>993</v>
      </c>
      <c r="H228" s="191">
        <v>0.35999999999999999</v>
      </c>
      <c r="I228" s="192"/>
      <c r="L228" s="188"/>
      <c r="M228" s="193"/>
      <c r="N228" s="194"/>
      <c r="O228" s="194"/>
      <c r="P228" s="194"/>
      <c r="Q228" s="194"/>
      <c r="R228" s="194"/>
      <c r="S228" s="194"/>
      <c r="T228" s="195"/>
      <c r="AT228" s="189" t="s">
        <v>176</v>
      </c>
      <c r="AU228" s="189" t="s">
        <v>84</v>
      </c>
      <c r="AV228" s="12" t="s">
        <v>84</v>
      </c>
      <c r="AW228" s="12" t="s">
        <v>34</v>
      </c>
      <c r="AX228" s="12" t="s">
        <v>73</v>
      </c>
      <c r="AY228" s="189" t="s">
        <v>133</v>
      </c>
    </row>
    <row r="229" s="13" customFormat="1">
      <c r="B229" s="196"/>
      <c r="D229" s="184" t="s">
        <v>176</v>
      </c>
      <c r="E229" s="197" t="s">
        <v>3</v>
      </c>
      <c r="F229" s="198" t="s">
        <v>195</v>
      </c>
      <c r="H229" s="199">
        <v>0.54000000000000004</v>
      </c>
      <c r="I229" s="200"/>
      <c r="L229" s="196"/>
      <c r="M229" s="201"/>
      <c r="N229" s="202"/>
      <c r="O229" s="202"/>
      <c r="P229" s="202"/>
      <c r="Q229" s="202"/>
      <c r="R229" s="202"/>
      <c r="S229" s="202"/>
      <c r="T229" s="203"/>
      <c r="AT229" s="197" t="s">
        <v>176</v>
      </c>
      <c r="AU229" s="197" t="s">
        <v>84</v>
      </c>
      <c r="AV229" s="13" t="s">
        <v>139</v>
      </c>
      <c r="AW229" s="13" t="s">
        <v>34</v>
      </c>
      <c r="AX229" s="13" t="s">
        <v>81</v>
      </c>
      <c r="AY229" s="197" t="s">
        <v>133</v>
      </c>
    </row>
    <row r="230" s="11" customFormat="1" ht="22.8" customHeight="1">
      <c r="B230" s="157"/>
      <c r="D230" s="158" t="s">
        <v>72</v>
      </c>
      <c r="E230" s="168" t="s">
        <v>178</v>
      </c>
      <c r="F230" s="168" t="s">
        <v>433</v>
      </c>
      <c r="I230" s="160"/>
      <c r="J230" s="169">
        <f>BK230</f>
        <v>0</v>
      </c>
      <c r="L230" s="157"/>
      <c r="M230" s="162"/>
      <c r="N230" s="163"/>
      <c r="O230" s="163"/>
      <c r="P230" s="164">
        <f>P231+P232+P255+P268</f>
        <v>0</v>
      </c>
      <c r="Q230" s="163"/>
      <c r="R230" s="164">
        <f>R231+R232+R255+R268</f>
        <v>0.036060000000000002</v>
      </c>
      <c r="S230" s="163"/>
      <c r="T230" s="165">
        <f>T231+T232+T255+T268</f>
        <v>0</v>
      </c>
      <c r="AR230" s="158" t="s">
        <v>81</v>
      </c>
      <c r="AT230" s="166" t="s">
        <v>72</v>
      </c>
      <c r="AU230" s="166" t="s">
        <v>81</v>
      </c>
      <c r="AY230" s="158" t="s">
        <v>133</v>
      </c>
      <c r="BK230" s="167">
        <f>BK231+BK232+BK255+BK268</f>
        <v>0</v>
      </c>
    </row>
    <row r="231" s="1" customFormat="1" ht="16.5" customHeight="1">
      <c r="B231" s="170"/>
      <c r="C231" s="171" t="s">
        <v>343</v>
      </c>
      <c r="D231" s="171" t="s">
        <v>136</v>
      </c>
      <c r="E231" s="172" t="s">
        <v>435</v>
      </c>
      <c r="F231" s="173" t="s">
        <v>436</v>
      </c>
      <c r="G231" s="174" t="s">
        <v>3</v>
      </c>
      <c r="H231" s="175">
        <v>0</v>
      </c>
      <c r="I231" s="176"/>
      <c r="J231" s="177">
        <f>ROUND(I231*H231,2)</f>
        <v>0</v>
      </c>
      <c r="K231" s="173" t="s">
        <v>3</v>
      </c>
      <c r="L231" s="38"/>
      <c r="M231" s="178" t="s">
        <v>3</v>
      </c>
      <c r="N231" s="179" t="s">
        <v>44</v>
      </c>
      <c r="O231" s="71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182" t="s">
        <v>139</v>
      </c>
      <c r="AT231" s="182" t="s">
        <v>136</v>
      </c>
      <c r="AU231" s="182" t="s">
        <v>84</v>
      </c>
      <c r="AY231" s="19" t="s">
        <v>133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9" t="s">
        <v>81</v>
      </c>
      <c r="BK231" s="183">
        <f>ROUND(I231*H231,2)</f>
        <v>0</v>
      </c>
      <c r="BL231" s="19" t="s">
        <v>139</v>
      </c>
      <c r="BM231" s="182" t="s">
        <v>437</v>
      </c>
    </row>
    <row r="232" s="11" customFormat="1" ht="20.88" customHeight="1">
      <c r="B232" s="157"/>
      <c r="D232" s="158" t="s">
        <v>72</v>
      </c>
      <c r="E232" s="168" t="s">
        <v>438</v>
      </c>
      <c r="F232" s="168" t="s">
        <v>439</v>
      </c>
      <c r="I232" s="160"/>
      <c r="J232" s="169">
        <f>BK232</f>
        <v>0</v>
      </c>
      <c r="L232" s="157"/>
      <c r="M232" s="162"/>
      <c r="N232" s="163"/>
      <c r="O232" s="163"/>
      <c r="P232" s="164">
        <f>SUM(P233:P254)</f>
        <v>0</v>
      </c>
      <c r="Q232" s="163"/>
      <c r="R232" s="164">
        <f>SUM(R233:R254)</f>
        <v>6.0000000000000008E-05</v>
      </c>
      <c r="S232" s="163"/>
      <c r="T232" s="165">
        <f>SUM(T233:T254)</f>
        <v>0</v>
      </c>
      <c r="AR232" s="158" t="s">
        <v>81</v>
      </c>
      <c r="AT232" s="166" t="s">
        <v>72</v>
      </c>
      <c r="AU232" s="166" t="s">
        <v>84</v>
      </c>
      <c r="AY232" s="158" t="s">
        <v>133</v>
      </c>
      <c r="BK232" s="167">
        <f>SUM(BK233:BK254)</f>
        <v>0</v>
      </c>
    </row>
    <row r="233" s="1" customFormat="1" ht="16.5" customHeight="1">
      <c r="B233" s="170"/>
      <c r="C233" s="171" t="s">
        <v>349</v>
      </c>
      <c r="D233" s="171" t="s">
        <v>136</v>
      </c>
      <c r="E233" s="172" t="s">
        <v>772</v>
      </c>
      <c r="F233" s="173" t="s">
        <v>773</v>
      </c>
      <c r="G233" s="174" t="s">
        <v>189</v>
      </c>
      <c r="H233" s="175">
        <v>2</v>
      </c>
      <c r="I233" s="176"/>
      <c r="J233" s="177">
        <f>ROUND(I233*H233,2)</f>
        <v>0</v>
      </c>
      <c r="K233" s="173" t="s">
        <v>171</v>
      </c>
      <c r="L233" s="38"/>
      <c r="M233" s="178" t="s">
        <v>3</v>
      </c>
      <c r="N233" s="179" t="s">
        <v>44</v>
      </c>
      <c r="O233" s="71"/>
      <c r="P233" s="180">
        <f>O233*H233</f>
        <v>0</v>
      </c>
      <c r="Q233" s="180">
        <v>1.0000000000000001E-05</v>
      </c>
      <c r="R233" s="180">
        <f>Q233*H233</f>
        <v>2.0000000000000002E-05</v>
      </c>
      <c r="S233" s="180">
        <v>0</v>
      </c>
      <c r="T233" s="181">
        <f>S233*H233</f>
        <v>0</v>
      </c>
      <c r="AR233" s="182" t="s">
        <v>139</v>
      </c>
      <c r="AT233" s="182" t="s">
        <v>136</v>
      </c>
      <c r="AU233" s="182" t="s">
        <v>147</v>
      </c>
      <c r="AY233" s="19" t="s">
        <v>133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9" t="s">
        <v>81</v>
      </c>
      <c r="BK233" s="183">
        <f>ROUND(I233*H233,2)</f>
        <v>0</v>
      </c>
      <c r="BL233" s="19" t="s">
        <v>139</v>
      </c>
      <c r="BM233" s="182" t="s">
        <v>994</v>
      </c>
    </row>
    <row r="234" s="1" customFormat="1">
      <c r="B234" s="38"/>
      <c r="D234" s="184" t="s">
        <v>141</v>
      </c>
      <c r="F234" s="185" t="s">
        <v>775</v>
      </c>
      <c r="I234" s="115"/>
      <c r="L234" s="38"/>
      <c r="M234" s="186"/>
      <c r="N234" s="71"/>
      <c r="O234" s="71"/>
      <c r="P234" s="71"/>
      <c r="Q234" s="71"/>
      <c r="R234" s="71"/>
      <c r="S234" s="71"/>
      <c r="T234" s="72"/>
      <c r="AT234" s="19" t="s">
        <v>141</v>
      </c>
      <c r="AU234" s="19" t="s">
        <v>147</v>
      </c>
    </row>
    <row r="235" s="1" customFormat="1">
      <c r="B235" s="38"/>
      <c r="D235" s="184" t="s">
        <v>174</v>
      </c>
      <c r="F235" s="187" t="s">
        <v>450</v>
      </c>
      <c r="I235" s="115"/>
      <c r="L235" s="38"/>
      <c r="M235" s="186"/>
      <c r="N235" s="71"/>
      <c r="O235" s="71"/>
      <c r="P235" s="71"/>
      <c r="Q235" s="71"/>
      <c r="R235" s="71"/>
      <c r="S235" s="71"/>
      <c r="T235" s="72"/>
      <c r="AT235" s="19" t="s">
        <v>174</v>
      </c>
      <c r="AU235" s="19" t="s">
        <v>147</v>
      </c>
    </row>
    <row r="236" s="1" customFormat="1" ht="16.5" customHeight="1">
      <c r="B236" s="170"/>
      <c r="C236" s="171" t="s">
        <v>355</v>
      </c>
      <c r="D236" s="171" t="s">
        <v>136</v>
      </c>
      <c r="E236" s="172" t="s">
        <v>446</v>
      </c>
      <c r="F236" s="173" t="s">
        <v>447</v>
      </c>
      <c r="G236" s="174" t="s">
        <v>189</v>
      </c>
      <c r="H236" s="175">
        <v>4</v>
      </c>
      <c r="I236" s="176"/>
      <c r="J236" s="177">
        <f>ROUND(I236*H236,2)</f>
        <v>0</v>
      </c>
      <c r="K236" s="173" t="s">
        <v>171</v>
      </c>
      <c r="L236" s="38"/>
      <c r="M236" s="178" t="s">
        <v>3</v>
      </c>
      <c r="N236" s="179" t="s">
        <v>44</v>
      </c>
      <c r="O236" s="71"/>
      <c r="P236" s="180">
        <f>O236*H236</f>
        <v>0</v>
      </c>
      <c r="Q236" s="180">
        <v>1.0000000000000001E-05</v>
      </c>
      <c r="R236" s="180">
        <f>Q236*H236</f>
        <v>4.0000000000000003E-05</v>
      </c>
      <c r="S236" s="180">
        <v>0</v>
      </c>
      <c r="T236" s="181">
        <f>S236*H236</f>
        <v>0</v>
      </c>
      <c r="AR236" s="182" t="s">
        <v>139</v>
      </c>
      <c r="AT236" s="182" t="s">
        <v>136</v>
      </c>
      <c r="AU236" s="182" t="s">
        <v>147</v>
      </c>
      <c r="AY236" s="19" t="s">
        <v>133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9" t="s">
        <v>81</v>
      </c>
      <c r="BK236" s="183">
        <f>ROUND(I236*H236,2)</f>
        <v>0</v>
      </c>
      <c r="BL236" s="19" t="s">
        <v>139</v>
      </c>
      <c r="BM236" s="182" t="s">
        <v>448</v>
      </c>
    </row>
    <row r="237" s="1" customFormat="1">
      <c r="B237" s="38"/>
      <c r="D237" s="184" t="s">
        <v>141</v>
      </c>
      <c r="F237" s="185" t="s">
        <v>449</v>
      </c>
      <c r="I237" s="115"/>
      <c r="L237" s="38"/>
      <c r="M237" s="186"/>
      <c r="N237" s="71"/>
      <c r="O237" s="71"/>
      <c r="P237" s="71"/>
      <c r="Q237" s="71"/>
      <c r="R237" s="71"/>
      <c r="S237" s="71"/>
      <c r="T237" s="72"/>
      <c r="AT237" s="19" t="s">
        <v>141</v>
      </c>
      <c r="AU237" s="19" t="s">
        <v>147</v>
      </c>
    </row>
    <row r="238" s="1" customFormat="1">
      <c r="B238" s="38"/>
      <c r="D238" s="184" t="s">
        <v>174</v>
      </c>
      <c r="F238" s="187" t="s">
        <v>450</v>
      </c>
      <c r="I238" s="115"/>
      <c r="L238" s="38"/>
      <c r="M238" s="186"/>
      <c r="N238" s="71"/>
      <c r="O238" s="71"/>
      <c r="P238" s="71"/>
      <c r="Q238" s="71"/>
      <c r="R238" s="71"/>
      <c r="S238" s="71"/>
      <c r="T238" s="72"/>
      <c r="AT238" s="19" t="s">
        <v>174</v>
      </c>
      <c r="AU238" s="19" t="s">
        <v>147</v>
      </c>
    </row>
    <row r="239" s="1" customFormat="1" ht="24" customHeight="1">
      <c r="B239" s="170"/>
      <c r="C239" s="171" t="s">
        <v>361</v>
      </c>
      <c r="D239" s="171" t="s">
        <v>136</v>
      </c>
      <c r="E239" s="172" t="s">
        <v>474</v>
      </c>
      <c r="F239" s="173" t="s">
        <v>475</v>
      </c>
      <c r="G239" s="174" t="s">
        <v>189</v>
      </c>
      <c r="H239" s="175">
        <v>6</v>
      </c>
      <c r="I239" s="176"/>
      <c r="J239" s="177">
        <f>ROUND(I239*H239,2)</f>
        <v>0</v>
      </c>
      <c r="K239" s="173" t="s">
        <v>3</v>
      </c>
      <c r="L239" s="38"/>
      <c r="M239" s="178" t="s">
        <v>3</v>
      </c>
      <c r="N239" s="179" t="s">
        <v>44</v>
      </c>
      <c r="O239" s="71"/>
      <c r="P239" s="180">
        <f>O239*H239</f>
        <v>0</v>
      </c>
      <c r="Q239" s="180">
        <v>0</v>
      </c>
      <c r="R239" s="180">
        <f>Q239*H239</f>
        <v>0</v>
      </c>
      <c r="S239" s="180">
        <v>0</v>
      </c>
      <c r="T239" s="181">
        <f>S239*H239</f>
        <v>0</v>
      </c>
      <c r="AR239" s="182" t="s">
        <v>139</v>
      </c>
      <c r="AT239" s="182" t="s">
        <v>136</v>
      </c>
      <c r="AU239" s="182" t="s">
        <v>147</v>
      </c>
      <c r="AY239" s="19" t="s">
        <v>133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9" t="s">
        <v>81</v>
      </c>
      <c r="BK239" s="183">
        <f>ROUND(I239*H239,2)</f>
        <v>0</v>
      </c>
      <c r="BL239" s="19" t="s">
        <v>139</v>
      </c>
      <c r="BM239" s="182" t="s">
        <v>476</v>
      </c>
    </row>
    <row r="240" s="1" customFormat="1">
      <c r="B240" s="38"/>
      <c r="D240" s="184" t="s">
        <v>141</v>
      </c>
      <c r="F240" s="185" t="s">
        <v>475</v>
      </c>
      <c r="I240" s="115"/>
      <c r="L240" s="38"/>
      <c r="M240" s="186"/>
      <c r="N240" s="71"/>
      <c r="O240" s="71"/>
      <c r="P240" s="71"/>
      <c r="Q240" s="71"/>
      <c r="R240" s="71"/>
      <c r="S240" s="71"/>
      <c r="T240" s="72"/>
      <c r="AT240" s="19" t="s">
        <v>141</v>
      </c>
      <c r="AU240" s="19" t="s">
        <v>147</v>
      </c>
    </row>
    <row r="241" s="1" customFormat="1">
      <c r="B241" s="38"/>
      <c r="D241" s="184" t="s">
        <v>477</v>
      </c>
      <c r="F241" s="187" t="s">
        <v>478</v>
      </c>
      <c r="I241" s="115"/>
      <c r="L241" s="38"/>
      <c r="M241" s="186"/>
      <c r="N241" s="71"/>
      <c r="O241" s="71"/>
      <c r="P241" s="71"/>
      <c r="Q241" s="71"/>
      <c r="R241" s="71"/>
      <c r="S241" s="71"/>
      <c r="T241" s="72"/>
      <c r="AT241" s="19" t="s">
        <v>477</v>
      </c>
      <c r="AU241" s="19" t="s">
        <v>147</v>
      </c>
    </row>
    <row r="242" s="1" customFormat="1" ht="24" customHeight="1">
      <c r="B242" s="170"/>
      <c r="C242" s="171" t="s">
        <v>369</v>
      </c>
      <c r="D242" s="171" t="s">
        <v>136</v>
      </c>
      <c r="E242" s="172" t="s">
        <v>481</v>
      </c>
      <c r="F242" s="173" t="s">
        <v>482</v>
      </c>
      <c r="G242" s="174" t="s">
        <v>189</v>
      </c>
      <c r="H242" s="175">
        <v>6</v>
      </c>
      <c r="I242" s="176"/>
      <c r="J242" s="177">
        <f>ROUND(I242*H242,2)</f>
        <v>0</v>
      </c>
      <c r="K242" s="173" t="s">
        <v>3</v>
      </c>
      <c r="L242" s="38"/>
      <c r="M242" s="178" t="s">
        <v>3</v>
      </c>
      <c r="N242" s="179" t="s">
        <v>44</v>
      </c>
      <c r="O242" s="71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AR242" s="182" t="s">
        <v>139</v>
      </c>
      <c r="AT242" s="182" t="s">
        <v>136</v>
      </c>
      <c r="AU242" s="182" t="s">
        <v>147</v>
      </c>
      <c r="AY242" s="19" t="s">
        <v>133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9" t="s">
        <v>81</v>
      </c>
      <c r="BK242" s="183">
        <f>ROUND(I242*H242,2)</f>
        <v>0</v>
      </c>
      <c r="BL242" s="19" t="s">
        <v>139</v>
      </c>
      <c r="BM242" s="182" t="s">
        <v>483</v>
      </c>
    </row>
    <row r="243" s="1" customFormat="1" ht="16.5" customHeight="1">
      <c r="B243" s="170"/>
      <c r="C243" s="171" t="s">
        <v>382</v>
      </c>
      <c r="D243" s="171" t="s">
        <v>136</v>
      </c>
      <c r="E243" s="172" t="s">
        <v>777</v>
      </c>
      <c r="F243" s="173" t="s">
        <v>778</v>
      </c>
      <c r="G243" s="174" t="s">
        <v>410</v>
      </c>
      <c r="H243" s="175">
        <v>2</v>
      </c>
      <c r="I243" s="176"/>
      <c r="J243" s="177">
        <f>ROUND(I243*H243,2)</f>
        <v>0</v>
      </c>
      <c r="K243" s="173" t="s">
        <v>171</v>
      </c>
      <c r="L243" s="38"/>
      <c r="M243" s="178" t="s">
        <v>3</v>
      </c>
      <c r="N243" s="179" t="s">
        <v>44</v>
      </c>
      <c r="O243" s="71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AR243" s="182" t="s">
        <v>139</v>
      </c>
      <c r="AT243" s="182" t="s">
        <v>136</v>
      </c>
      <c r="AU243" s="182" t="s">
        <v>147</v>
      </c>
      <c r="AY243" s="19" t="s">
        <v>133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9" t="s">
        <v>81</v>
      </c>
      <c r="BK243" s="183">
        <f>ROUND(I243*H243,2)</f>
        <v>0</v>
      </c>
      <c r="BL243" s="19" t="s">
        <v>139</v>
      </c>
      <c r="BM243" s="182" t="s">
        <v>995</v>
      </c>
    </row>
    <row r="244" s="1" customFormat="1">
      <c r="B244" s="38"/>
      <c r="D244" s="184" t="s">
        <v>141</v>
      </c>
      <c r="F244" s="185" t="s">
        <v>780</v>
      </c>
      <c r="I244" s="115"/>
      <c r="L244" s="38"/>
      <c r="M244" s="186"/>
      <c r="N244" s="71"/>
      <c r="O244" s="71"/>
      <c r="P244" s="71"/>
      <c r="Q244" s="71"/>
      <c r="R244" s="71"/>
      <c r="S244" s="71"/>
      <c r="T244" s="72"/>
      <c r="AT244" s="19" t="s">
        <v>141</v>
      </c>
      <c r="AU244" s="19" t="s">
        <v>147</v>
      </c>
    </row>
    <row r="245" s="1" customFormat="1">
      <c r="B245" s="38"/>
      <c r="D245" s="184" t="s">
        <v>174</v>
      </c>
      <c r="F245" s="187" t="s">
        <v>781</v>
      </c>
      <c r="I245" s="115"/>
      <c r="L245" s="38"/>
      <c r="M245" s="186"/>
      <c r="N245" s="71"/>
      <c r="O245" s="71"/>
      <c r="P245" s="71"/>
      <c r="Q245" s="71"/>
      <c r="R245" s="71"/>
      <c r="S245" s="71"/>
      <c r="T245" s="72"/>
      <c r="AT245" s="19" t="s">
        <v>174</v>
      </c>
      <c r="AU245" s="19" t="s">
        <v>147</v>
      </c>
    </row>
    <row r="246" s="1" customFormat="1" ht="16.5" customHeight="1">
      <c r="B246" s="170"/>
      <c r="C246" s="171" t="s">
        <v>388</v>
      </c>
      <c r="D246" s="171" t="s">
        <v>136</v>
      </c>
      <c r="E246" s="172" t="s">
        <v>782</v>
      </c>
      <c r="F246" s="173" t="s">
        <v>783</v>
      </c>
      <c r="G246" s="174" t="s">
        <v>410</v>
      </c>
      <c r="H246" s="175">
        <v>2</v>
      </c>
      <c r="I246" s="176"/>
      <c r="J246" s="177">
        <f>ROUND(I246*H246,2)</f>
        <v>0</v>
      </c>
      <c r="K246" s="173" t="s">
        <v>171</v>
      </c>
      <c r="L246" s="38"/>
      <c r="M246" s="178" t="s">
        <v>3</v>
      </c>
      <c r="N246" s="179" t="s">
        <v>44</v>
      </c>
      <c r="O246" s="71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AR246" s="182" t="s">
        <v>139</v>
      </c>
      <c r="AT246" s="182" t="s">
        <v>136</v>
      </c>
      <c r="AU246" s="182" t="s">
        <v>147</v>
      </c>
      <c r="AY246" s="19" t="s">
        <v>133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9" t="s">
        <v>81</v>
      </c>
      <c r="BK246" s="183">
        <f>ROUND(I246*H246,2)</f>
        <v>0</v>
      </c>
      <c r="BL246" s="19" t="s">
        <v>139</v>
      </c>
      <c r="BM246" s="182" t="s">
        <v>784</v>
      </c>
    </row>
    <row r="247" s="1" customFormat="1">
      <c r="B247" s="38"/>
      <c r="D247" s="184" t="s">
        <v>141</v>
      </c>
      <c r="F247" s="185" t="s">
        <v>785</v>
      </c>
      <c r="I247" s="115"/>
      <c r="L247" s="38"/>
      <c r="M247" s="186"/>
      <c r="N247" s="71"/>
      <c r="O247" s="71"/>
      <c r="P247" s="71"/>
      <c r="Q247" s="71"/>
      <c r="R247" s="71"/>
      <c r="S247" s="71"/>
      <c r="T247" s="72"/>
      <c r="AT247" s="19" t="s">
        <v>141</v>
      </c>
      <c r="AU247" s="19" t="s">
        <v>147</v>
      </c>
    </row>
    <row r="248" s="1" customFormat="1">
      <c r="B248" s="38"/>
      <c r="D248" s="184" t="s">
        <v>174</v>
      </c>
      <c r="F248" s="187" t="s">
        <v>781</v>
      </c>
      <c r="I248" s="115"/>
      <c r="L248" s="38"/>
      <c r="M248" s="186"/>
      <c r="N248" s="71"/>
      <c r="O248" s="71"/>
      <c r="P248" s="71"/>
      <c r="Q248" s="71"/>
      <c r="R248" s="71"/>
      <c r="S248" s="71"/>
      <c r="T248" s="72"/>
      <c r="AT248" s="19" t="s">
        <v>174</v>
      </c>
      <c r="AU248" s="19" t="s">
        <v>147</v>
      </c>
    </row>
    <row r="249" s="1" customFormat="1" ht="16.5" customHeight="1">
      <c r="B249" s="170"/>
      <c r="C249" s="171" t="s">
        <v>395</v>
      </c>
      <c r="D249" s="171" t="s">
        <v>136</v>
      </c>
      <c r="E249" s="172" t="s">
        <v>996</v>
      </c>
      <c r="F249" s="173" t="s">
        <v>997</v>
      </c>
      <c r="G249" s="174" t="s">
        <v>410</v>
      </c>
      <c r="H249" s="175">
        <v>1</v>
      </c>
      <c r="I249" s="176"/>
      <c r="J249" s="177">
        <f>ROUND(I249*H249,2)</f>
        <v>0</v>
      </c>
      <c r="K249" s="173" t="s">
        <v>171</v>
      </c>
      <c r="L249" s="38"/>
      <c r="M249" s="178" t="s">
        <v>3</v>
      </c>
      <c r="N249" s="179" t="s">
        <v>44</v>
      </c>
      <c r="O249" s="71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AR249" s="182" t="s">
        <v>139</v>
      </c>
      <c r="AT249" s="182" t="s">
        <v>136</v>
      </c>
      <c r="AU249" s="182" t="s">
        <v>147</v>
      </c>
      <c r="AY249" s="19" t="s">
        <v>133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9" t="s">
        <v>81</v>
      </c>
      <c r="BK249" s="183">
        <f>ROUND(I249*H249,2)</f>
        <v>0</v>
      </c>
      <c r="BL249" s="19" t="s">
        <v>139</v>
      </c>
      <c r="BM249" s="182" t="s">
        <v>998</v>
      </c>
    </row>
    <row r="250" s="1" customFormat="1">
      <c r="B250" s="38"/>
      <c r="D250" s="184" t="s">
        <v>141</v>
      </c>
      <c r="F250" s="185" t="s">
        <v>999</v>
      </c>
      <c r="I250" s="115"/>
      <c r="L250" s="38"/>
      <c r="M250" s="186"/>
      <c r="N250" s="71"/>
      <c r="O250" s="71"/>
      <c r="P250" s="71"/>
      <c r="Q250" s="71"/>
      <c r="R250" s="71"/>
      <c r="S250" s="71"/>
      <c r="T250" s="72"/>
      <c r="AT250" s="19" t="s">
        <v>141</v>
      </c>
      <c r="AU250" s="19" t="s">
        <v>147</v>
      </c>
    </row>
    <row r="251" s="1" customFormat="1">
      <c r="B251" s="38"/>
      <c r="D251" s="184" t="s">
        <v>174</v>
      </c>
      <c r="F251" s="187" t="s">
        <v>781</v>
      </c>
      <c r="I251" s="115"/>
      <c r="L251" s="38"/>
      <c r="M251" s="186"/>
      <c r="N251" s="71"/>
      <c r="O251" s="71"/>
      <c r="P251" s="71"/>
      <c r="Q251" s="71"/>
      <c r="R251" s="71"/>
      <c r="S251" s="71"/>
      <c r="T251" s="72"/>
      <c r="AT251" s="19" t="s">
        <v>174</v>
      </c>
      <c r="AU251" s="19" t="s">
        <v>147</v>
      </c>
    </row>
    <row r="252" s="1" customFormat="1" ht="16.5" customHeight="1">
      <c r="B252" s="170"/>
      <c r="C252" s="171" t="s">
        <v>400</v>
      </c>
      <c r="D252" s="171" t="s">
        <v>136</v>
      </c>
      <c r="E252" s="172" t="s">
        <v>905</v>
      </c>
      <c r="F252" s="173" t="s">
        <v>906</v>
      </c>
      <c r="G252" s="174" t="s">
        <v>410</v>
      </c>
      <c r="H252" s="175">
        <v>1</v>
      </c>
      <c r="I252" s="176"/>
      <c r="J252" s="177">
        <f>ROUND(I252*H252,2)</f>
        <v>0</v>
      </c>
      <c r="K252" s="173" t="s">
        <v>171</v>
      </c>
      <c r="L252" s="38"/>
      <c r="M252" s="178" t="s">
        <v>3</v>
      </c>
      <c r="N252" s="179" t="s">
        <v>44</v>
      </c>
      <c r="O252" s="71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AR252" s="182" t="s">
        <v>139</v>
      </c>
      <c r="AT252" s="182" t="s">
        <v>136</v>
      </c>
      <c r="AU252" s="182" t="s">
        <v>147</v>
      </c>
      <c r="AY252" s="19" t="s">
        <v>133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9" t="s">
        <v>81</v>
      </c>
      <c r="BK252" s="183">
        <f>ROUND(I252*H252,2)</f>
        <v>0</v>
      </c>
      <c r="BL252" s="19" t="s">
        <v>139</v>
      </c>
      <c r="BM252" s="182" t="s">
        <v>907</v>
      </c>
    </row>
    <row r="253" s="1" customFormat="1">
      <c r="B253" s="38"/>
      <c r="D253" s="184" t="s">
        <v>141</v>
      </c>
      <c r="F253" s="185" t="s">
        <v>908</v>
      </c>
      <c r="I253" s="115"/>
      <c r="L253" s="38"/>
      <c r="M253" s="186"/>
      <c r="N253" s="71"/>
      <c r="O253" s="71"/>
      <c r="P253" s="71"/>
      <c r="Q253" s="71"/>
      <c r="R253" s="71"/>
      <c r="S253" s="71"/>
      <c r="T253" s="72"/>
      <c r="AT253" s="19" t="s">
        <v>141</v>
      </c>
      <c r="AU253" s="19" t="s">
        <v>147</v>
      </c>
    </row>
    <row r="254" s="1" customFormat="1">
      <c r="B254" s="38"/>
      <c r="D254" s="184" t="s">
        <v>174</v>
      </c>
      <c r="F254" s="187" t="s">
        <v>781</v>
      </c>
      <c r="I254" s="115"/>
      <c r="L254" s="38"/>
      <c r="M254" s="186"/>
      <c r="N254" s="71"/>
      <c r="O254" s="71"/>
      <c r="P254" s="71"/>
      <c r="Q254" s="71"/>
      <c r="R254" s="71"/>
      <c r="S254" s="71"/>
      <c r="T254" s="72"/>
      <c r="AT254" s="19" t="s">
        <v>174</v>
      </c>
      <c r="AU254" s="19" t="s">
        <v>147</v>
      </c>
    </row>
    <row r="255" s="11" customFormat="1" ht="20.88" customHeight="1">
      <c r="B255" s="157"/>
      <c r="D255" s="158" t="s">
        <v>72</v>
      </c>
      <c r="E255" s="168" t="s">
        <v>515</v>
      </c>
      <c r="F255" s="168" t="s">
        <v>516</v>
      </c>
      <c r="I255" s="160"/>
      <c r="J255" s="169">
        <f>BK255</f>
        <v>0</v>
      </c>
      <c r="L255" s="157"/>
      <c r="M255" s="162"/>
      <c r="N255" s="163"/>
      <c r="O255" s="163"/>
      <c r="P255" s="164">
        <f>SUM(P256:P267)</f>
        <v>0</v>
      </c>
      <c r="Q255" s="163"/>
      <c r="R255" s="164">
        <f>SUM(R256:R267)</f>
        <v>0.01</v>
      </c>
      <c r="S255" s="163"/>
      <c r="T255" s="165">
        <f>SUM(T256:T267)</f>
        <v>0</v>
      </c>
      <c r="AR255" s="158" t="s">
        <v>81</v>
      </c>
      <c r="AT255" s="166" t="s">
        <v>72</v>
      </c>
      <c r="AU255" s="166" t="s">
        <v>84</v>
      </c>
      <c r="AY255" s="158" t="s">
        <v>133</v>
      </c>
      <c r="BK255" s="167">
        <f>SUM(BK256:BK267)</f>
        <v>0</v>
      </c>
    </row>
    <row r="256" s="1" customFormat="1" ht="24" customHeight="1">
      <c r="B256" s="170"/>
      <c r="C256" s="219" t="s">
        <v>407</v>
      </c>
      <c r="D256" s="219" t="s">
        <v>383</v>
      </c>
      <c r="E256" s="220" t="s">
        <v>802</v>
      </c>
      <c r="F256" s="221" t="s">
        <v>803</v>
      </c>
      <c r="G256" s="222" t="s">
        <v>410</v>
      </c>
      <c r="H256" s="223">
        <v>1</v>
      </c>
      <c r="I256" s="224"/>
      <c r="J256" s="225">
        <f>ROUND(I256*H256,2)</f>
        <v>0</v>
      </c>
      <c r="K256" s="221" t="s">
        <v>3</v>
      </c>
      <c r="L256" s="226"/>
      <c r="M256" s="227" t="s">
        <v>3</v>
      </c>
      <c r="N256" s="228" t="s">
        <v>44</v>
      </c>
      <c r="O256" s="71"/>
      <c r="P256" s="180">
        <f>O256*H256</f>
        <v>0</v>
      </c>
      <c r="Q256" s="180">
        <v>0.001</v>
      </c>
      <c r="R256" s="180">
        <f>Q256*H256</f>
        <v>0.001</v>
      </c>
      <c r="S256" s="180">
        <v>0</v>
      </c>
      <c r="T256" s="181">
        <f>S256*H256</f>
        <v>0</v>
      </c>
      <c r="AR256" s="182" t="s">
        <v>178</v>
      </c>
      <c r="AT256" s="182" t="s">
        <v>383</v>
      </c>
      <c r="AU256" s="182" t="s">
        <v>147</v>
      </c>
      <c r="AY256" s="19" t="s">
        <v>133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9" t="s">
        <v>81</v>
      </c>
      <c r="BK256" s="183">
        <f>ROUND(I256*H256,2)</f>
        <v>0</v>
      </c>
      <c r="BL256" s="19" t="s">
        <v>139</v>
      </c>
      <c r="BM256" s="182" t="s">
        <v>1000</v>
      </c>
    </row>
    <row r="257" s="1" customFormat="1">
      <c r="B257" s="38"/>
      <c r="D257" s="184" t="s">
        <v>477</v>
      </c>
      <c r="F257" s="187" t="s">
        <v>543</v>
      </c>
      <c r="I257" s="115"/>
      <c r="L257" s="38"/>
      <c r="M257" s="186"/>
      <c r="N257" s="71"/>
      <c r="O257" s="71"/>
      <c r="P257" s="71"/>
      <c r="Q257" s="71"/>
      <c r="R257" s="71"/>
      <c r="S257" s="71"/>
      <c r="T257" s="72"/>
      <c r="AT257" s="19" t="s">
        <v>477</v>
      </c>
      <c r="AU257" s="19" t="s">
        <v>147</v>
      </c>
    </row>
    <row r="258" s="1" customFormat="1" ht="24" customHeight="1">
      <c r="B258" s="170"/>
      <c r="C258" s="219" t="s">
        <v>416</v>
      </c>
      <c r="D258" s="219" t="s">
        <v>383</v>
      </c>
      <c r="E258" s="220" t="s">
        <v>1001</v>
      </c>
      <c r="F258" s="221" t="s">
        <v>1002</v>
      </c>
      <c r="G258" s="222" t="s">
        <v>410</v>
      </c>
      <c r="H258" s="223">
        <v>1</v>
      </c>
      <c r="I258" s="224"/>
      <c r="J258" s="225">
        <f>ROUND(I258*H258,2)</f>
        <v>0</v>
      </c>
      <c r="K258" s="221" t="s">
        <v>3</v>
      </c>
      <c r="L258" s="226"/>
      <c r="M258" s="227" t="s">
        <v>3</v>
      </c>
      <c r="N258" s="228" t="s">
        <v>44</v>
      </c>
      <c r="O258" s="71"/>
      <c r="P258" s="180">
        <f>O258*H258</f>
        <v>0</v>
      </c>
      <c r="Q258" s="180">
        <v>0.001</v>
      </c>
      <c r="R258" s="180">
        <f>Q258*H258</f>
        <v>0.001</v>
      </c>
      <c r="S258" s="180">
        <v>0</v>
      </c>
      <c r="T258" s="181">
        <f>S258*H258</f>
        <v>0</v>
      </c>
      <c r="AR258" s="182" t="s">
        <v>178</v>
      </c>
      <c r="AT258" s="182" t="s">
        <v>383</v>
      </c>
      <c r="AU258" s="182" t="s">
        <v>147</v>
      </c>
      <c r="AY258" s="19" t="s">
        <v>133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9" t="s">
        <v>81</v>
      </c>
      <c r="BK258" s="183">
        <f>ROUND(I258*H258,2)</f>
        <v>0</v>
      </c>
      <c r="BL258" s="19" t="s">
        <v>139</v>
      </c>
      <c r="BM258" s="182" t="s">
        <v>1003</v>
      </c>
    </row>
    <row r="259" s="1" customFormat="1">
      <c r="B259" s="38"/>
      <c r="D259" s="184" t="s">
        <v>477</v>
      </c>
      <c r="F259" s="187" t="s">
        <v>543</v>
      </c>
      <c r="I259" s="115"/>
      <c r="L259" s="38"/>
      <c r="M259" s="186"/>
      <c r="N259" s="71"/>
      <c r="O259" s="71"/>
      <c r="P259" s="71"/>
      <c r="Q259" s="71"/>
      <c r="R259" s="71"/>
      <c r="S259" s="71"/>
      <c r="T259" s="72"/>
      <c r="AT259" s="19" t="s">
        <v>477</v>
      </c>
      <c r="AU259" s="19" t="s">
        <v>147</v>
      </c>
    </row>
    <row r="260" s="1" customFormat="1" ht="24" customHeight="1">
      <c r="B260" s="170"/>
      <c r="C260" s="219" t="s">
        <v>420</v>
      </c>
      <c r="D260" s="219" t="s">
        <v>383</v>
      </c>
      <c r="E260" s="220" t="s">
        <v>916</v>
      </c>
      <c r="F260" s="221" t="s">
        <v>917</v>
      </c>
      <c r="G260" s="222" t="s">
        <v>410</v>
      </c>
      <c r="H260" s="223">
        <v>1</v>
      </c>
      <c r="I260" s="224"/>
      <c r="J260" s="225">
        <f>ROUND(I260*H260,2)</f>
        <v>0</v>
      </c>
      <c r="K260" s="221" t="s">
        <v>3</v>
      </c>
      <c r="L260" s="226"/>
      <c r="M260" s="227" t="s">
        <v>3</v>
      </c>
      <c r="N260" s="228" t="s">
        <v>44</v>
      </c>
      <c r="O260" s="71"/>
      <c r="P260" s="180">
        <f>O260*H260</f>
        <v>0</v>
      </c>
      <c r="Q260" s="180">
        <v>0.002</v>
      </c>
      <c r="R260" s="180">
        <f>Q260*H260</f>
        <v>0.002</v>
      </c>
      <c r="S260" s="180">
        <v>0</v>
      </c>
      <c r="T260" s="181">
        <f>S260*H260</f>
        <v>0</v>
      </c>
      <c r="AR260" s="182" t="s">
        <v>178</v>
      </c>
      <c r="AT260" s="182" t="s">
        <v>383</v>
      </c>
      <c r="AU260" s="182" t="s">
        <v>147</v>
      </c>
      <c r="AY260" s="19" t="s">
        <v>133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9" t="s">
        <v>81</v>
      </c>
      <c r="BK260" s="183">
        <f>ROUND(I260*H260,2)</f>
        <v>0</v>
      </c>
      <c r="BL260" s="19" t="s">
        <v>139</v>
      </c>
      <c r="BM260" s="182" t="s">
        <v>918</v>
      </c>
    </row>
    <row r="261" s="1" customFormat="1">
      <c r="B261" s="38"/>
      <c r="D261" s="184" t="s">
        <v>477</v>
      </c>
      <c r="F261" s="187" t="s">
        <v>543</v>
      </c>
      <c r="I261" s="115"/>
      <c r="L261" s="38"/>
      <c r="M261" s="186"/>
      <c r="N261" s="71"/>
      <c r="O261" s="71"/>
      <c r="P261" s="71"/>
      <c r="Q261" s="71"/>
      <c r="R261" s="71"/>
      <c r="S261" s="71"/>
      <c r="T261" s="72"/>
      <c r="AT261" s="19" t="s">
        <v>477</v>
      </c>
      <c r="AU261" s="19" t="s">
        <v>147</v>
      </c>
    </row>
    <row r="262" s="1" customFormat="1" ht="24" customHeight="1">
      <c r="B262" s="170"/>
      <c r="C262" s="219" t="s">
        <v>427</v>
      </c>
      <c r="D262" s="219" t="s">
        <v>383</v>
      </c>
      <c r="E262" s="220" t="s">
        <v>805</v>
      </c>
      <c r="F262" s="221" t="s">
        <v>806</v>
      </c>
      <c r="G262" s="222" t="s">
        <v>410</v>
      </c>
      <c r="H262" s="223">
        <v>1</v>
      </c>
      <c r="I262" s="224"/>
      <c r="J262" s="225">
        <f>ROUND(I262*H262,2)</f>
        <v>0</v>
      </c>
      <c r="K262" s="221" t="s">
        <v>3</v>
      </c>
      <c r="L262" s="226"/>
      <c r="M262" s="227" t="s">
        <v>3</v>
      </c>
      <c r="N262" s="228" t="s">
        <v>44</v>
      </c>
      <c r="O262" s="71"/>
      <c r="P262" s="180">
        <f>O262*H262</f>
        <v>0</v>
      </c>
      <c r="Q262" s="180">
        <v>0.002</v>
      </c>
      <c r="R262" s="180">
        <f>Q262*H262</f>
        <v>0.002</v>
      </c>
      <c r="S262" s="180">
        <v>0</v>
      </c>
      <c r="T262" s="181">
        <f>S262*H262</f>
        <v>0</v>
      </c>
      <c r="AR262" s="182" t="s">
        <v>178</v>
      </c>
      <c r="AT262" s="182" t="s">
        <v>383</v>
      </c>
      <c r="AU262" s="182" t="s">
        <v>147</v>
      </c>
      <c r="AY262" s="19" t="s">
        <v>133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9" t="s">
        <v>81</v>
      </c>
      <c r="BK262" s="183">
        <f>ROUND(I262*H262,2)</f>
        <v>0</v>
      </c>
      <c r="BL262" s="19" t="s">
        <v>139</v>
      </c>
      <c r="BM262" s="182" t="s">
        <v>807</v>
      </c>
    </row>
    <row r="263" s="1" customFormat="1">
      <c r="B263" s="38"/>
      <c r="D263" s="184" t="s">
        <v>477</v>
      </c>
      <c r="F263" s="187" t="s">
        <v>543</v>
      </c>
      <c r="I263" s="115"/>
      <c r="L263" s="38"/>
      <c r="M263" s="186"/>
      <c r="N263" s="71"/>
      <c r="O263" s="71"/>
      <c r="P263" s="71"/>
      <c r="Q263" s="71"/>
      <c r="R263" s="71"/>
      <c r="S263" s="71"/>
      <c r="T263" s="72"/>
      <c r="AT263" s="19" t="s">
        <v>477</v>
      </c>
      <c r="AU263" s="19" t="s">
        <v>147</v>
      </c>
    </row>
    <row r="264" s="1" customFormat="1" ht="16.5" customHeight="1">
      <c r="B264" s="170"/>
      <c r="C264" s="219" t="s">
        <v>434</v>
      </c>
      <c r="D264" s="219" t="s">
        <v>383</v>
      </c>
      <c r="E264" s="220" t="s">
        <v>1004</v>
      </c>
      <c r="F264" s="221" t="s">
        <v>1005</v>
      </c>
      <c r="G264" s="222" t="s">
        <v>410</v>
      </c>
      <c r="H264" s="223">
        <v>1</v>
      </c>
      <c r="I264" s="224"/>
      <c r="J264" s="225">
        <f>ROUND(I264*H264,2)</f>
        <v>0</v>
      </c>
      <c r="K264" s="221" t="s">
        <v>3</v>
      </c>
      <c r="L264" s="226"/>
      <c r="M264" s="227" t="s">
        <v>3</v>
      </c>
      <c r="N264" s="228" t="s">
        <v>44</v>
      </c>
      <c r="O264" s="71"/>
      <c r="P264" s="180">
        <f>O264*H264</f>
        <v>0</v>
      </c>
      <c r="Q264" s="180">
        <v>0.002</v>
      </c>
      <c r="R264" s="180">
        <f>Q264*H264</f>
        <v>0.002</v>
      </c>
      <c r="S264" s="180">
        <v>0</v>
      </c>
      <c r="T264" s="181">
        <f>S264*H264</f>
        <v>0</v>
      </c>
      <c r="AR264" s="182" t="s">
        <v>178</v>
      </c>
      <c r="AT264" s="182" t="s">
        <v>383</v>
      </c>
      <c r="AU264" s="182" t="s">
        <v>147</v>
      </c>
      <c r="AY264" s="19" t="s">
        <v>133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9" t="s">
        <v>81</v>
      </c>
      <c r="BK264" s="183">
        <f>ROUND(I264*H264,2)</f>
        <v>0</v>
      </c>
      <c r="BL264" s="19" t="s">
        <v>139</v>
      </c>
      <c r="BM264" s="182" t="s">
        <v>1006</v>
      </c>
    </row>
    <row r="265" s="1" customFormat="1">
      <c r="B265" s="38"/>
      <c r="D265" s="184" t="s">
        <v>477</v>
      </c>
      <c r="F265" s="187" t="s">
        <v>543</v>
      </c>
      <c r="I265" s="115"/>
      <c r="L265" s="38"/>
      <c r="M265" s="186"/>
      <c r="N265" s="71"/>
      <c r="O265" s="71"/>
      <c r="P265" s="71"/>
      <c r="Q265" s="71"/>
      <c r="R265" s="71"/>
      <c r="S265" s="71"/>
      <c r="T265" s="72"/>
      <c r="AT265" s="19" t="s">
        <v>477</v>
      </c>
      <c r="AU265" s="19" t="s">
        <v>147</v>
      </c>
    </row>
    <row r="266" s="1" customFormat="1" ht="16.5" customHeight="1">
      <c r="B266" s="170"/>
      <c r="C266" s="219" t="s">
        <v>440</v>
      </c>
      <c r="D266" s="219" t="s">
        <v>383</v>
      </c>
      <c r="E266" s="220" t="s">
        <v>919</v>
      </c>
      <c r="F266" s="221" t="s">
        <v>920</v>
      </c>
      <c r="G266" s="222" t="s">
        <v>410</v>
      </c>
      <c r="H266" s="223">
        <v>1</v>
      </c>
      <c r="I266" s="224"/>
      <c r="J266" s="225">
        <f>ROUND(I266*H266,2)</f>
        <v>0</v>
      </c>
      <c r="K266" s="221" t="s">
        <v>3</v>
      </c>
      <c r="L266" s="226"/>
      <c r="M266" s="227" t="s">
        <v>3</v>
      </c>
      <c r="N266" s="228" t="s">
        <v>44</v>
      </c>
      <c r="O266" s="71"/>
      <c r="P266" s="180">
        <f>O266*H266</f>
        <v>0</v>
      </c>
      <c r="Q266" s="180">
        <v>0.002</v>
      </c>
      <c r="R266" s="180">
        <f>Q266*H266</f>
        <v>0.002</v>
      </c>
      <c r="S266" s="180">
        <v>0</v>
      </c>
      <c r="T266" s="181">
        <f>S266*H266</f>
        <v>0</v>
      </c>
      <c r="AR266" s="182" t="s">
        <v>178</v>
      </c>
      <c r="AT266" s="182" t="s">
        <v>383</v>
      </c>
      <c r="AU266" s="182" t="s">
        <v>147</v>
      </c>
      <c r="AY266" s="19" t="s">
        <v>133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9" t="s">
        <v>81</v>
      </c>
      <c r="BK266" s="183">
        <f>ROUND(I266*H266,2)</f>
        <v>0</v>
      </c>
      <c r="BL266" s="19" t="s">
        <v>139</v>
      </c>
      <c r="BM266" s="182" t="s">
        <v>921</v>
      </c>
    </row>
    <row r="267" s="1" customFormat="1">
      <c r="B267" s="38"/>
      <c r="D267" s="184" t="s">
        <v>477</v>
      </c>
      <c r="F267" s="187" t="s">
        <v>543</v>
      </c>
      <c r="I267" s="115"/>
      <c r="L267" s="38"/>
      <c r="M267" s="186"/>
      <c r="N267" s="71"/>
      <c r="O267" s="71"/>
      <c r="P267" s="71"/>
      <c r="Q267" s="71"/>
      <c r="R267" s="71"/>
      <c r="S267" s="71"/>
      <c r="T267" s="72"/>
      <c r="AT267" s="19" t="s">
        <v>477</v>
      </c>
      <c r="AU267" s="19" t="s">
        <v>147</v>
      </c>
    </row>
    <row r="268" s="11" customFormat="1" ht="20.88" customHeight="1">
      <c r="B268" s="157"/>
      <c r="D268" s="158" t="s">
        <v>72</v>
      </c>
      <c r="E268" s="168" t="s">
        <v>537</v>
      </c>
      <c r="F268" s="168" t="s">
        <v>538</v>
      </c>
      <c r="I268" s="160"/>
      <c r="J268" s="169">
        <f>BK268</f>
        <v>0</v>
      </c>
      <c r="L268" s="157"/>
      <c r="M268" s="162"/>
      <c r="N268" s="163"/>
      <c r="O268" s="163"/>
      <c r="P268" s="164">
        <f>SUM(P269:P274)</f>
        <v>0</v>
      </c>
      <c r="Q268" s="163"/>
      <c r="R268" s="164">
        <f>SUM(R269:R274)</f>
        <v>0.026000000000000002</v>
      </c>
      <c r="S268" s="163"/>
      <c r="T268" s="165">
        <f>SUM(T269:T274)</f>
        <v>0</v>
      </c>
      <c r="AR268" s="158" t="s">
        <v>81</v>
      </c>
      <c r="AT268" s="166" t="s">
        <v>72</v>
      </c>
      <c r="AU268" s="166" t="s">
        <v>84</v>
      </c>
      <c r="AY268" s="158" t="s">
        <v>133</v>
      </c>
      <c r="BK268" s="167">
        <f>SUM(BK269:BK274)</f>
        <v>0</v>
      </c>
    </row>
    <row r="269" s="1" customFormat="1" ht="24" customHeight="1">
      <c r="B269" s="170"/>
      <c r="C269" s="219" t="s">
        <v>445</v>
      </c>
      <c r="D269" s="219" t="s">
        <v>383</v>
      </c>
      <c r="E269" s="220" t="s">
        <v>808</v>
      </c>
      <c r="F269" s="221" t="s">
        <v>809</v>
      </c>
      <c r="G269" s="222" t="s">
        <v>189</v>
      </c>
      <c r="H269" s="223">
        <v>2</v>
      </c>
      <c r="I269" s="224"/>
      <c r="J269" s="225">
        <f>ROUND(I269*H269,2)</f>
        <v>0</v>
      </c>
      <c r="K269" s="221" t="s">
        <v>3</v>
      </c>
      <c r="L269" s="226"/>
      <c r="M269" s="227" t="s">
        <v>3</v>
      </c>
      <c r="N269" s="228" t="s">
        <v>44</v>
      </c>
      <c r="O269" s="71"/>
      <c r="P269" s="180">
        <f>O269*H269</f>
        <v>0</v>
      </c>
      <c r="Q269" s="180">
        <v>0.0030000000000000001</v>
      </c>
      <c r="R269" s="180">
        <f>Q269*H269</f>
        <v>0.0060000000000000001</v>
      </c>
      <c r="S269" s="180">
        <v>0</v>
      </c>
      <c r="T269" s="181">
        <f>S269*H269</f>
        <v>0</v>
      </c>
      <c r="AR269" s="182" t="s">
        <v>178</v>
      </c>
      <c r="AT269" s="182" t="s">
        <v>383</v>
      </c>
      <c r="AU269" s="182" t="s">
        <v>147</v>
      </c>
      <c r="AY269" s="19" t="s">
        <v>133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9" t="s">
        <v>81</v>
      </c>
      <c r="BK269" s="183">
        <f>ROUND(I269*H269,2)</f>
        <v>0</v>
      </c>
      <c r="BL269" s="19" t="s">
        <v>139</v>
      </c>
      <c r="BM269" s="182" t="s">
        <v>1007</v>
      </c>
    </row>
    <row r="270" s="1" customFormat="1">
      <c r="B270" s="38"/>
      <c r="D270" s="184" t="s">
        <v>141</v>
      </c>
      <c r="F270" s="185" t="s">
        <v>809</v>
      </c>
      <c r="I270" s="115"/>
      <c r="L270" s="38"/>
      <c r="M270" s="186"/>
      <c r="N270" s="71"/>
      <c r="O270" s="71"/>
      <c r="P270" s="71"/>
      <c r="Q270" s="71"/>
      <c r="R270" s="71"/>
      <c r="S270" s="71"/>
      <c r="T270" s="72"/>
      <c r="AT270" s="19" t="s">
        <v>141</v>
      </c>
      <c r="AU270" s="19" t="s">
        <v>147</v>
      </c>
    </row>
    <row r="271" s="1" customFormat="1">
      <c r="B271" s="38"/>
      <c r="D271" s="184" t="s">
        <v>477</v>
      </c>
      <c r="F271" s="187" t="s">
        <v>543</v>
      </c>
      <c r="I271" s="115"/>
      <c r="L271" s="38"/>
      <c r="M271" s="186"/>
      <c r="N271" s="71"/>
      <c r="O271" s="71"/>
      <c r="P271" s="71"/>
      <c r="Q271" s="71"/>
      <c r="R271" s="71"/>
      <c r="S271" s="71"/>
      <c r="T271" s="72"/>
      <c r="AT271" s="19" t="s">
        <v>477</v>
      </c>
      <c r="AU271" s="19" t="s">
        <v>147</v>
      </c>
    </row>
    <row r="272" s="1" customFormat="1" ht="24" customHeight="1">
      <c r="B272" s="170"/>
      <c r="C272" s="219" t="s">
        <v>451</v>
      </c>
      <c r="D272" s="219" t="s">
        <v>383</v>
      </c>
      <c r="E272" s="220" t="s">
        <v>540</v>
      </c>
      <c r="F272" s="221" t="s">
        <v>541</v>
      </c>
      <c r="G272" s="222" t="s">
        <v>189</v>
      </c>
      <c r="H272" s="223">
        <v>4</v>
      </c>
      <c r="I272" s="224"/>
      <c r="J272" s="225">
        <f>ROUND(I272*H272,2)</f>
        <v>0</v>
      </c>
      <c r="K272" s="221" t="s">
        <v>3</v>
      </c>
      <c r="L272" s="226"/>
      <c r="M272" s="227" t="s">
        <v>3</v>
      </c>
      <c r="N272" s="228" t="s">
        <v>44</v>
      </c>
      <c r="O272" s="71"/>
      <c r="P272" s="180">
        <f>O272*H272</f>
        <v>0</v>
      </c>
      <c r="Q272" s="180">
        <v>0.0050000000000000001</v>
      </c>
      <c r="R272" s="180">
        <f>Q272*H272</f>
        <v>0.02</v>
      </c>
      <c r="S272" s="180">
        <v>0</v>
      </c>
      <c r="T272" s="181">
        <f>S272*H272</f>
        <v>0</v>
      </c>
      <c r="AR272" s="182" t="s">
        <v>178</v>
      </c>
      <c r="AT272" s="182" t="s">
        <v>383</v>
      </c>
      <c r="AU272" s="182" t="s">
        <v>147</v>
      </c>
      <c r="AY272" s="19" t="s">
        <v>133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9" t="s">
        <v>81</v>
      </c>
      <c r="BK272" s="183">
        <f>ROUND(I272*H272,2)</f>
        <v>0</v>
      </c>
      <c r="BL272" s="19" t="s">
        <v>139</v>
      </c>
      <c r="BM272" s="182" t="s">
        <v>542</v>
      </c>
    </row>
    <row r="273" s="1" customFormat="1">
      <c r="B273" s="38"/>
      <c r="D273" s="184" t="s">
        <v>141</v>
      </c>
      <c r="F273" s="185" t="s">
        <v>541</v>
      </c>
      <c r="I273" s="115"/>
      <c r="L273" s="38"/>
      <c r="M273" s="186"/>
      <c r="N273" s="71"/>
      <c r="O273" s="71"/>
      <c r="P273" s="71"/>
      <c r="Q273" s="71"/>
      <c r="R273" s="71"/>
      <c r="S273" s="71"/>
      <c r="T273" s="72"/>
      <c r="AT273" s="19" t="s">
        <v>141</v>
      </c>
      <c r="AU273" s="19" t="s">
        <v>147</v>
      </c>
    </row>
    <row r="274" s="1" customFormat="1">
      <c r="B274" s="38"/>
      <c r="D274" s="184" t="s">
        <v>477</v>
      </c>
      <c r="F274" s="187" t="s">
        <v>543</v>
      </c>
      <c r="I274" s="115"/>
      <c r="L274" s="38"/>
      <c r="M274" s="186"/>
      <c r="N274" s="71"/>
      <c r="O274" s="71"/>
      <c r="P274" s="71"/>
      <c r="Q274" s="71"/>
      <c r="R274" s="71"/>
      <c r="S274" s="71"/>
      <c r="T274" s="72"/>
      <c r="AT274" s="19" t="s">
        <v>477</v>
      </c>
      <c r="AU274" s="19" t="s">
        <v>147</v>
      </c>
    </row>
    <row r="275" s="11" customFormat="1" ht="22.8" customHeight="1">
      <c r="B275" s="157"/>
      <c r="D275" s="158" t="s">
        <v>72</v>
      </c>
      <c r="E275" s="168" t="s">
        <v>186</v>
      </c>
      <c r="F275" s="168" t="s">
        <v>811</v>
      </c>
      <c r="I275" s="160"/>
      <c r="J275" s="169">
        <f>BK275</f>
        <v>0</v>
      </c>
      <c r="L275" s="157"/>
      <c r="M275" s="162"/>
      <c r="N275" s="163"/>
      <c r="O275" s="163"/>
      <c r="P275" s="164">
        <f>SUM(P276:P287)</f>
        <v>0</v>
      </c>
      <c r="Q275" s="163"/>
      <c r="R275" s="164">
        <f>SUM(R276:R287)</f>
        <v>0</v>
      </c>
      <c r="S275" s="163"/>
      <c r="T275" s="165">
        <f>SUM(T276:T287)</f>
        <v>0.126</v>
      </c>
      <c r="AR275" s="158" t="s">
        <v>81</v>
      </c>
      <c r="AT275" s="166" t="s">
        <v>72</v>
      </c>
      <c r="AU275" s="166" t="s">
        <v>81</v>
      </c>
      <c r="AY275" s="158" t="s">
        <v>133</v>
      </c>
      <c r="BK275" s="167">
        <f>SUM(BK276:BK287)</f>
        <v>0</v>
      </c>
    </row>
    <row r="276" s="1" customFormat="1" ht="16.5" customHeight="1">
      <c r="B276" s="170"/>
      <c r="C276" s="171" t="s">
        <v>457</v>
      </c>
      <c r="D276" s="171" t="s">
        <v>136</v>
      </c>
      <c r="E276" s="172" t="s">
        <v>829</v>
      </c>
      <c r="F276" s="173" t="s">
        <v>830</v>
      </c>
      <c r="G276" s="174" t="s">
        <v>189</v>
      </c>
      <c r="H276" s="175">
        <v>2</v>
      </c>
      <c r="I276" s="176"/>
      <c r="J276" s="177">
        <f>ROUND(I276*H276,2)</f>
        <v>0</v>
      </c>
      <c r="K276" s="173" t="s">
        <v>171</v>
      </c>
      <c r="L276" s="38"/>
      <c r="M276" s="178" t="s">
        <v>3</v>
      </c>
      <c r="N276" s="179" t="s">
        <v>44</v>
      </c>
      <c r="O276" s="71"/>
      <c r="P276" s="180">
        <f>O276*H276</f>
        <v>0</v>
      </c>
      <c r="Q276" s="180">
        <v>0</v>
      </c>
      <c r="R276" s="180">
        <f>Q276*H276</f>
        <v>0</v>
      </c>
      <c r="S276" s="180">
        <v>0.063</v>
      </c>
      <c r="T276" s="181">
        <f>S276*H276</f>
        <v>0.126</v>
      </c>
      <c r="AR276" s="182" t="s">
        <v>139</v>
      </c>
      <c r="AT276" s="182" t="s">
        <v>136</v>
      </c>
      <c r="AU276" s="182" t="s">
        <v>84</v>
      </c>
      <c r="AY276" s="19" t="s">
        <v>133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9" t="s">
        <v>81</v>
      </c>
      <c r="BK276" s="183">
        <f>ROUND(I276*H276,2)</f>
        <v>0</v>
      </c>
      <c r="BL276" s="19" t="s">
        <v>139</v>
      </c>
      <c r="BM276" s="182" t="s">
        <v>1008</v>
      </c>
    </row>
    <row r="277" s="1" customFormat="1">
      <c r="B277" s="38"/>
      <c r="D277" s="184" t="s">
        <v>141</v>
      </c>
      <c r="F277" s="185" t="s">
        <v>832</v>
      </c>
      <c r="I277" s="115"/>
      <c r="L277" s="38"/>
      <c r="M277" s="186"/>
      <c r="N277" s="71"/>
      <c r="O277" s="71"/>
      <c r="P277" s="71"/>
      <c r="Q277" s="71"/>
      <c r="R277" s="71"/>
      <c r="S277" s="71"/>
      <c r="T277" s="72"/>
      <c r="AT277" s="19" t="s">
        <v>141</v>
      </c>
      <c r="AU277" s="19" t="s">
        <v>84</v>
      </c>
    </row>
    <row r="278" s="12" customFormat="1">
      <c r="B278" s="188"/>
      <c r="D278" s="184" t="s">
        <v>176</v>
      </c>
      <c r="E278" s="189" t="s">
        <v>3</v>
      </c>
      <c r="F278" s="190" t="s">
        <v>1009</v>
      </c>
      <c r="H278" s="191">
        <v>2</v>
      </c>
      <c r="I278" s="192"/>
      <c r="L278" s="188"/>
      <c r="M278" s="193"/>
      <c r="N278" s="194"/>
      <c r="O278" s="194"/>
      <c r="P278" s="194"/>
      <c r="Q278" s="194"/>
      <c r="R278" s="194"/>
      <c r="S278" s="194"/>
      <c r="T278" s="195"/>
      <c r="AT278" s="189" t="s">
        <v>176</v>
      </c>
      <c r="AU278" s="189" t="s">
        <v>84</v>
      </c>
      <c r="AV278" s="12" t="s">
        <v>84</v>
      </c>
      <c r="AW278" s="12" t="s">
        <v>34</v>
      </c>
      <c r="AX278" s="12" t="s">
        <v>81</v>
      </c>
      <c r="AY278" s="189" t="s">
        <v>133</v>
      </c>
    </row>
    <row r="279" s="1" customFormat="1" ht="16.5" customHeight="1">
      <c r="B279" s="170"/>
      <c r="C279" s="171" t="s">
        <v>463</v>
      </c>
      <c r="D279" s="171" t="s">
        <v>136</v>
      </c>
      <c r="E279" s="172" t="s">
        <v>838</v>
      </c>
      <c r="F279" s="173" t="s">
        <v>839</v>
      </c>
      <c r="G279" s="174" t="s">
        <v>364</v>
      </c>
      <c r="H279" s="175">
        <v>0.126</v>
      </c>
      <c r="I279" s="176"/>
      <c r="J279" s="177">
        <f>ROUND(I279*H279,2)</f>
        <v>0</v>
      </c>
      <c r="K279" s="173" t="s">
        <v>3</v>
      </c>
      <c r="L279" s="38"/>
      <c r="M279" s="178" t="s">
        <v>3</v>
      </c>
      <c r="N279" s="179" t="s">
        <v>44</v>
      </c>
      <c r="O279" s="71"/>
      <c r="P279" s="180">
        <f>O279*H279</f>
        <v>0</v>
      </c>
      <c r="Q279" s="180">
        <v>0</v>
      </c>
      <c r="R279" s="180">
        <f>Q279*H279</f>
        <v>0</v>
      </c>
      <c r="S279" s="180">
        <v>0</v>
      </c>
      <c r="T279" s="181">
        <f>S279*H279</f>
        <v>0</v>
      </c>
      <c r="AR279" s="182" t="s">
        <v>139</v>
      </c>
      <c r="AT279" s="182" t="s">
        <v>136</v>
      </c>
      <c r="AU279" s="182" t="s">
        <v>84</v>
      </c>
      <c r="AY279" s="19" t="s">
        <v>133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9" t="s">
        <v>81</v>
      </c>
      <c r="BK279" s="183">
        <f>ROUND(I279*H279,2)</f>
        <v>0</v>
      </c>
      <c r="BL279" s="19" t="s">
        <v>139</v>
      </c>
      <c r="BM279" s="182" t="s">
        <v>1010</v>
      </c>
    </row>
    <row r="280" s="1" customFormat="1">
      <c r="B280" s="38"/>
      <c r="D280" s="184" t="s">
        <v>141</v>
      </c>
      <c r="F280" s="185" t="s">
        <v>841</v>
      </c>
      <c r="I280" s="115"/>
      <c r="L280" s="38"/>
      <c r="M280" s="186"/>
      <c r="N280" s="71"/>
      <c r="O280" s="71"/>
      <c r="P280" s="71"/>
      <c r="Q280" s="71"/>
      <c r="R280" s="71"/>
      <c r="S280" s="71"/>
      <c r="T280" s="72"/>
      <c r="AT280" s="19" t="s">
        <v>141</v>
      </c>
      <c r="AU280" s="19" t="s">
        <v>84</v>
      </c>
    </row>
    <row r="281" s="1" customFormat="1">
      <c r="B281" s="38"/>
      <c r="D281" s="184" t="s">
        <v>174</v>
      </c>
      <c r="F281" s="187" t="s">
        <v>842</v>
      </c>
      <c r="I281" s="115"/>
      <c r="L281" s="38"/>
      <c r="M281" s="186"/>
      <c r="N281" s="71"/>
      <c r="O281" s="71"/>
      <c r="P281" s="71"/>
      <c r="Q281" s="71"/>
      <c r="R281" s="71"/>
      <c r="S281" s="71"/>
      <c r="T281" s="72"/>
      <c r="AT281" s="19" t="s">
        <v>174</v>
      </c>
      <c r="AU281" s="19" t="s">
        <v>84</v>
      </c>
    </row>
    <row r="282" s="1" customFormat="1" ht="16.5" customHeight="1">
      <c r="B282" s="170"/>
      <c r="C282" s="171" t="s">
        <v>468</v>
      </c>
      <c r="D282" s="171" t="s">
        <v>136</v>
      </c>
      <c r="E282" s="172" t="s">
        <v>833</v>
      </c>
      <c r="F282" s="173" t="s">
        <v>834</v>
      </c>
      <c r="G282" s="174" t="s">
        <v>364</v>
      </c>
      <c r="H282" s="175">
        <v>0.126</v>
      </c>
      <c r="I282" s="176"/>
      <c r="J282" s="177">
        <f>ROUND(I282*H282,2)</f>
        <v>0</v>
      </c>
      <c r="K282" s="173" t="s">
        <v>171</v>
      </c>
      <c r="L282" s="38"/>
      <c r="M282" s="178" t="s">
        <v>3</v>
      </c>
      <c r="N282" s="179" t="s">
        <v>44</v>
      </c>
      <c r="O282" s="71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AR282" s="182" t="s">
        <v>139</v>
      </c>
      <c r="AT282" s="182" t="s">
        <v>136</v>
      </c>
      <c r="AU282" s="182" t="s">
        <v>84</v>
      </c>
      <c r="AY282" s="19" t="s">
        <v>133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9" t="s">
        <v>81</v>
      </c>
      <c r="BK282" s="183">
        <f>ROUND(I282*H282,2)</f>
        <v>0</v>
      </c>
      <c r="BL282" s="19" t="s">
        <v>139</v>
      </c>
      <c r="BM282" s="182" t="s">
        <v>1011</v>
      </c>
    </row>
    <row r="283" s="1" customFormat="1">
      <c r="B283" s="38"/>
      <c r="D283" s="184" t="s">
        <v>141</v>
      </c>
      <c r="F283" s="185" t="s">
        <v>836</v>
      </c>
      <c r="I283" s="115"/>
      <c r="L283" s="38"/>
      <c r="M283" s="186"/>
      <c r="N283" s="71"/>
      <c r="O283" s="71"/>
      <c r="P283" s="71"/>
      <c r="Q283" s="71"/>
      <c r="R283" s="71"/>
      <c r="S283" s="71"/>
      <c r="T283" s="72"/>
      <c r="AT283" s="19" t="s">
        <v>141</v>
      </c>
      <c r="AU283" s="19" t="s">
        <v>84</v>
      </c>
    </row>
    <row r="284" s="1" customFormat="1">
      <c r="B284" s="38"/>
      <c r="D284" s="184" t="s">
        <v>174</v>
      </c>
      <c r="F284" s="187" t="s">
        <v>837</v>
      </c>
      <c r="I284" s="115"/>
      <c r="L284" s="38"/>
      <c r="M284" s="186"/>
      <c r="N284" s="71"/>
      <c r="O284" s="71"/>
      <c r="P284" s="71"/>
      <c r="Q284" s="71"/>
      <c r="R284" s="71"/>
      <c r="S284" s="71"/>
      <c r="T284" s="72"/>
      <c r="AT284" s="19" t="s">
        <v>174</v>
      </c>
      <c r="AU284" s="19" t="s">
        <v>84</v>
      </c>
    </row>
    <row r="285" s="1" customFormat="1" ht="16.5" customHeight="1">
      <c r="B285" s="170"/>
      <c r="C285" s="171" t="s">
        <v>473</v>
      </c>
      <c r="D285" s="171" t="s">
        <v>136</v>
      </c>
      <c r="E285" s="172" t="s">
        <v>843</v>
      </c>
      <c r="F285" s="173" t="s">
        <v>844</v>
      </c>
      <c r="G285" s="174" t="s">
        <v>364</v>
      </c>
      <c r="H285" s="175">
        <v>0.126</v>
      </c>
      <c r="I285" s="176"/>
      <c r="J285" s="177">
        <f>ROUND(I285*H285,2)</f>
        <v>0</v>
      </c>
      <c r="K285" s="173" t="s">
        <v>171</v>
      </c>
      <c r="L285" s="38"/>
      <c r="M285" s="178" t="s">
        <v>3</v>
      </c>
      <c r="N285" s="179" t="s">
        <v>44</v>
      </c>
      <c r="O285" s="71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AR285" s="182" t="s">
        <v>139</v>
      </c>
      <c r="AT285" s="182" t="s">
        <v>136</v>
      </c>
      <c r="AU285" s="182" t="s">
        <v>84</v>
      </c>
      <c r="AY285" s="19" t="s">
        <v>133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9" t="s">
        <v>81</v>
      </c>
      <c r="BK285" s="183">
        <f>ROUND(I285*H285,2)</f>
        <v>0</v>
      </c>
      <c r="BL285" s="19" t="s">
        <v>139</v>
      </c>
      <c r="BM285" s="182" t="s">
        <v>1012</v>
      </c>
    </row>
    <row r="286" s="1" customFormat="1">
      <c r="B286" s="38"/>
      <c r="D286" s="184" t="s">
        <v>141</v>
      </c>
      <c r="F286" s="185" t="s">
        <v>846</v>
      </c>
      <c r="I286" s="115"/>
      <c r="L286" s="38"/>
      <c r="M286" s="186"/>
      <c r="N286" s="71"/>
      <c r="O286" s="71"/>
      <c r="P286" s="71"/>
      <c r="Q286" s="71"/>
      <c r="R286" s="71"/>
      <c r="S286" s="71"/>
      <c r="T286" s="72"/>
      <c r="AT286" s="19" t="s">
        <v>141</v>
      </c>
      <c r="AU286" s="19" t="s">
        <v>84</v>
      </c>
    </row>
    <row r="287" s="1" customFormat="1">
      <c r="B287" s="38"/>
      <c r="D287" s="184" t="s">
        <v>174</v>
      </c>
      <c r="F287" s="187" t="s">
        <v>847</v>
      </c>
      <c r="I287" s="115"/>
      <c r="L287" s="38"/>
      <c r="M287" s="186"/>
      <c r="N287" s="71"/>
      <c r="O287" s="71"/>
      <c r="P287" s="71"/>
      <c r="Q287" s="71"/>
      <c r="R287" s="71"/>
      <c r="S287" s="71"/>
      <c r="T287" s="72"/>
      <c r="AT287" s="19" t="s">
        <v>174</v>
      </c>
      <c r="AU287" s="19" t="s">
        <v>84</v>
      </c>
    </row>
    <row r="288" s="11" customFormat="1" ht="22.8" customHeight="1">
      <c r="B288" s="157"/>
      <c r="D288" s="158" t="s">
        <v>72</v>
      </c>
      <c r="E288" s="168" t="s">
        <v>548</v>
      </c>
      <c r="F288" s="168" t="s">
        <v>549</v>
      </c>
      <c r="I288" s="160"/>
      <c r="J288" s="169">
        <f>BK288</f>
        <v>0</v>
      </c>
      <c r="L288" s="157"/>
      <c r="M288" s="162"/>
      <c r="N288" s="163"/>
      <c r="O288" s="163"/>
      <c r="P288" s="164">
        <f>SUM(P289:P291)</f>
        <v>0</v>
      </c>
      <c r="Q288" s="163"/>
      <c r="R288" s="164">
        <f>SUM(R289:R291)</f>
        <v>0</v>
      </c>
      <c r="S288" s="163"/>
      <c r="T288" s="165">
        <f>SUM(T289:T291)</f>
        <v>0</v>
      </c>
      <c r="AR288" s="158" t="s">
        <v>81</v>
      </c>
      <c r="AT288" s="166" t="s">
        <v>72</v>
      </c>
      <c r="AU288" s="166" t="s">
        <v>81</v>
      </c>
      <c r="AY288" s="158" t="s">
        <v>133</v>
      </c>
      <c r="BK288" s="167">
        <f>SUM(BK289:BK291)</f>
        <v>0</v>
      </c>
    </row>
    <row r="289" s="1" customFormat="1" ht="16.5" customHeight="1">
      <c r="B289" s="170"/>
      <c r="C289" s="171" t="s">
        <v>480</v>
      </c>
      <c r="D289" s="171" t="s">
        <v>136</v>
      </c>
      <c r="E289" s="172" t="s">
        <v>848</v>
      </c>
      <c r="F289" s="173" t="s">
        <v>849</v>
      </c>
      <c r="G289" s="174" t="s">
        <v>364</v>
      </c>
      <c r="H289" s="175">
        <v>15.981</v>
      </c>
      <c r="I289" s="176"/>
      <c r="J289" s="177">
        <f>ROUND(I289*H289,2)</f>
        <v>0</v>
      </c>
      <c r="K289" s="173" t="s">
        <v>171</v>
      </c>
      <c r="L289" s="38"/>
      <c r="M289" s="178" t="s">
        <v>3</v>
      </c>
      <c r="N289" s="179" t="s">
        <v>44</v>
      </c>
      <c r="O289" s="71"/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AR289" s="182" t="s">
        <v>139</v>
      </c>
      <c r="AT289" s="182" t="s">
        <v>136</v>
      </c>
      <c r="AU289" s="182" t="s">
        <v>84</v>
      </c>
      <c r="AY289" s="19" t="s">
        <v>133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9" t="s">
        <v>81</v>
      </c>
      <c r="BK289" s="183">
        <f>ROUND(I289*H289,2)</f>
        <v>0</v>
      </c>
      <c r="BL289" s="19" t="s">
        <v>139</v>
      </c>
      <c r="BM289" s="182" t="s">
        <v>553</v>
      </c>
    </row>
    <row r="290" s="1" customFormat="1">
      <c r="B290" s="38"/>
      <c r="D290" s="184" t="s">
        <v>141</v>
      </c>
      <c r="F290" s="185" t="s">
        <v>850</v>
      </c>
      <c r="I290" s="115"/>
      <c r="L290" s="38"/>
      <c r="M290" s="186"/>
      <c r="N290" s="71"/>
      <c r="O290" s="71"/>
      <c r="P290" s="71"/>
      <c r="Q290" s="71"/>
      <c r="R290" s="71"/>
      <c r="S290" s="71"/>
      <c r="T290" s="72"/>
      <c r="AT290" s="19" t="s">
        <v>141</v>
      </c>
      <c r="AU290" s="19" t="s">
        <v>84</v>
      </c>
    </row>
    <row r="291" s="1" customFormat="1">
      <c r="B291" s="38"/>
      <c r="D291" s="184" t="s">
        <v>174</v>
      </c>
      <c r="F291" s="187" t="s">
        <v>555</v>
      </c>
      <c r="I291" s="115"/>
      <c r="L291" s="38"/>
      <c r="M291" s="186"/>
      <c r="N291" s="71"/>
      <c r="O291" s="71"/>
      <c r="P291" s="71"/>
      <c r="Q291" s="71"/>
      <c r="R291" s="71"/>
      <c r="S291" s="71"/>
      <c r="T291" s="72"/>
      <c r="AT291" s="19" t="s">
        <v>174</v>
      </c>
      <c r="AU291" s="19" t="s">
        <v>84</v>
      </c>
    </row>
    <row r="292" s="11" customFormat="1" ht="22.8" customHeight="1">
      <c r="B292" s="157"/>
      <c r="D292" s="158" t="s">
        <v>72</v>
      </c>
      <c r="E292" s="168" t="s">
        <v>556</v>
      </c>
      <c r="F292" s="168" t="s">
        <v>556</v>
      </c>
      <c r="I292" s="160"/>
      <c r="J292" s="169">
        <f>BK292</f>
        <v>0</v>
      </c>
      <c r="L292" s="157"/>
      <c r="M292" s="162"/>
      <c r="N292" s="163"/>
      <c r="O292" s="163"/>
      <c r="P292" s="164">
        <f>SUM(P293:P297)</f>
        <v>0</v>
      </c>
      <c r="Q292" s="163"/>
      <c r="R292" s="164">
        <f>SUM(R293:R297)</f>
        <v>0</v>
      </c>
      <c r="S292" s="163"/>
      <c r="T292" s="165">
        <f>SUM(T293:T297)</f>
        <v>0</v>
      </c>
      <c r="AR292" s="158" t="s">
        <v>81</v>
      </c>
      <c r="AT292" s="166" t="s">
        <v>72</v>
      </c>
      <c r="AU292" s="166" t="s">
        <v>81</v>
      </c>
      <c r="AY292" s="158" t="s">
        <v>133</v>
      </c>
      <c r="BK292" s="167">
        <f>SUM(BK293:BK297)</f>
        <v>0</v>
      </c>
    </row>
    <row r="293" s="1" customFormat="1" ht="16.5" customHeight="1">
      <c r="B293" s="170"/>
      <c r="C293" s="171" t="s">
        <v>484</v>
      </c>
      <c r="D293" s="171" t="s">
        <v>136</v>
      </c>
      <c r="E293" s="172" t="s">
        <v>1013</v>
      </c>
      <c r="F293" s="173" t="s">
        <v>559</v>
      </c>
      <c r="G293" s="174" t="s">
        <v>560</v>
      </c>
      <c r="H293" s="175">
        <v>1</v>
      </c>
      <c r="I293" s="176"/>
      <c r="J293" s="177">
        <f>ROUND(I293*H293,2)</f>
        <v>0</v>
      </c>
      <c r="K293" s="173" t="s">
        <v>3</v>
      </c>
      <c r="L293" s="38"/>
      <c r="M293" s="178" t="s">
        <v>3</v>
      </c>
      <c r="N293" s="179" t="s">
        <v>44</v>
      </c>
      <c r="O293" s="71"/>
      <c r="P293" s="180">
        <f>O293*H293</f>
        <v>0</v>
      </c>
      <c r="Q293" s="180">
        <v>0</v>
      </c>
      <c r="R293" s="180">
        <f>Q293*H293</f>
        <v>0</v>
      </c>
      <c r="S293" s="180">
        <v>0</v>
      </c>
      <c r="T293" s="181">
        <f>S293*H293</f>
        <v>0</v>
      </c>
      <c r="AR293" s="182" t="s">
        <v>139</v>
      </c>
      <c r="AT293" s="182" t="s">
        <v>136</v>
      </c>
      <c r="AU293" s="182" t="s">
        <v>84</v>
      </c>
      <c r="AY293" s="19" t="s">
        <v>133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9" t="s">
        <v>81</v>
      </c>
      <c r="BK293" s="183">
        <f>ROUND(I293*H293,2)</f>
        <v>0</v>
      </c>
      <c r="BL293" s="19" t="s">
        <v>139</v>
      </c>
      <c r="BM293" s="182" t="s">
        <v>561</v>
      </c>
    </row>
    <row r="294" s="1" customFormat="1" ht="24" customHeight="1">
      <c r="B294" s="170"/>
      <c r="C294" s="171" t="s">
        <v>492</v>
      </c>
      <c r="D294" s="171" t="s">
        <v>136</v>
      </c>
      <c r="E294" s="172" t="s">
        <v>574</v>
      </c>
      <c r="F294" s="173" t="s">
        <v>575</v>
      </c>
      <c r="G294" s="174" t="s">
        <v>189</v>
      </c>
      <c r="H294" s="175">
        <v>1.5</v>
      </c>
      <c r="I294" s="176"/>
      <c r="J294" s="177">
        <f>ROUND(I294*H294,2)</f>
        <v>0</v>
      </c>
      <c r="K294" s="173" t="s">
        <v>3</v>
      </c>
      <c r="L294" s="38"/>
      <c r="M294" s="178" t="s">
        <v>3</v>
      </c>
      <c r="N294" s="179" t="s">
        <v>44</v>
      </c>
      <c r="O294" s="71"/>
      <c r="P294" s="180">
        <f>O294*H294</f>
        <v>0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AR294" s="182" t="s">
        <v>139</v>
      </c>
      <c r="AT294" s="182" t="s">
        <v>136</v>
      </c>
      <c r="AU294" s="182" t="s">
        <v>84</v>
      </c>
      <c r="AY294" s="19" t="s">
        <v>133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9" t="s">
        <v>81</v>
      </c>
      <c r="BK294" s="183">
        <f>ROUND(I294*H294,2)</f>
        <v>0</v>
      </c>
      <c r="BL294" s="19" t="s">
        <v>139</v>
      </c>
      <c r="BM294" s="182" t="s">
        <v>1014</v>
      </c>
    </row>
    <row r="295" s="1" customFormat="1">
      <c r="B295" s="38"/>
      <c r="D295" s="184" t="s">
        <v>141</v>
      </c>
      <c r="F295" s="185" t="s">
        <v>575</v>
      </c>
      <c r="I295" s="115"/>
      <c r="L295" s="38"/>
      <c r="M295" s="186"/>
      <c r="N295" s="71"/>
      <c r="O295" s="71"/>
      <c r="P295" s="71"/>
      <c r="Q295" s="71"/>
      <c r="R295" s="71"/>
      <c r="S295" s="71"/>
      <c r="T295" s="72"/>
      <c r="AT295" s="19" t="s">
        <v>141</v>
      </c>
      <c r="AU295" s="19" t="s">
        <v>84</v>
      </c>
    </row>
    <row r="296" s="14" customFormat="1">
      <c r="B296" s="204"/>
      <c r="D296" s="184" t="s">
        <v>176</v>
      </c>
      <c r="E296" s="205" t="s">
        <v>3</v>
      </c>
      <c r="F296" s="206" t="s">
        <v>566</v>
      </c>
      <c r="H296" s="205" t="s">
        <v>3</v>
      </c>
      <c r="I296" s="207"/>
      <c r="L296" s="204"/>
      <c r="M296" s="208"/>
      <c r="N296" s="209"/>
      <c r="O296" s="209"/>
      <c r="P296" s="209"/>
      <c r="Q296" s="209"/>
      <c r="R296" s="209"/>
      <c r="S296" s="209"/>
      <c r="T296" s="210"/>
      <c r="AT296" s="205" t="s">
        <v>176</v>
      </c>
      <c r="AU296" s="205" t="s">
        <v>84</v>
      </c>
      <c r="AV296" s="14" t="s">
        <v>81</v>
      </c>
      <c r="AW296" s="14" t="s">
        <v>34</v>
      </c>
      <c r="AX296" s="14" t="s">
        <v>73</v>
      </c>
      <c r="AY296" s="205" t="s">
        <v>133</v>
      </c>
    </row>
    <row r="297" s="12" customFormat="1">
      <c r="B297" s="188"/>
      <c r="D297" s="184" t="s">
        <v>176</v>
      </c>
      <c r="E297" s="189" t="s">
        <v>3</v>
      </c>
      <c r="F297" s="190" t="s">
        <v>577</v>
      </c>
      <c r="H297" s="191">
        <v>1.5</v>
      </c>
      <c r="I297" s="192"/>
      <c r="L297" s="188"/>
      <c r="M297" s="193"/>
      <c r="N297" s="194"/>
      <c r="O297" s="194"/>
      <c r="P297" s="194"/>
      <c r="Q297" s="194"/>
      <c r="R297" s="194"/>
      <c r="S297" s="194"/>
      <c r="T297" s="195"/>
      <c r="AT297" s="189" t="s">
        <v>176</v>
      </c>
      <c r="AU297" s="189" t="s">
        <v>84</v>
      </c>
      <c r="AV297" s="12" t="s">
        <v>84</v>
      </c>
      <c r="AW297" s="12" t="s">
        <v>34</v>
      </c>
      <c r="AX297" s="12" t="s">
        <v>81</v>
      </c>
      <c r="AY297" s="189" t="s">
        <v>133</v>
      </c>
    </row>
    <row r="298" s="11" customFormat="1" ht="22.8" customHeight="1">
      <c r="B298" s="157"/>
      <c r="D298" s="158" t="s">
        <v>72</v>
      </c>
      <c r="E298" s="168" t="s">
        <v>136</v>
      </c>
      <c r="F298" s="168" t="s">
        <v>578</v>
      </c>
      <c r="I298" s="160"/>
      <c r="J298" s="169">
        <f>BK298</f>
        <v>0</v>
      </c>
      <c r="L298" s="157"/>
      <c r="M298" s="162"/>
      <c r="N298" s="163"/>
      <c r="O298" s="163"/>
      <c r="P298" s="164">
        <f>SUM(P299:P340)</f>
        <v>0</v>
      </c>
      <c r="Q298" s="163"/>
      <c r="R298" s="164">
        <f>SUM(R299:R340)</f>
        <v>15.914142</v>
      </c>
      <c r="S298" s="163"/>
      <c r="T298" s="165">
        <f>SUM(T299:T340)</f>
        <v>0</v>
      </c>
      <c r="AR298" s="158" t="s">
        <v>81</v>
      </c>
      <c r="AT298" s="166" t="s">
        <v>72</v>
      </c>
      <c r="AU298" s="166" t="s">
        <v>81</v>
      </c>
      <c r="AY298" s="158" t="s">
        <v>133</v>
      </c>
      <c r="BK298" s="167">
        <f>SUM(BK299:BK340)</f>
        <v>0</v>
      </c>
    </row>
    <row r="299" s="1" customFormat="1" ht="16.5" customHeight="1">
      <c r="B299" s="170"/>
      <c r="C299" s="171" t="s">
        <v>510</v>
      </c>
      <c r="D299" s="171" t="s">
        <v>136</v>
      </c>
      <c r="E299" s="172" t="s">
        <v>580</v>
      </c>
      <c r="F299" s="173" t="s">
        <v>581</v>
      </c>
      <c r="G299" s="174" t="s">
        <v>211</v>
      </c>
      <c r="H299" s="175">
        <v>4.6799999999999997</v>
      </c>
      <c r="I299" s="176"/>
      <c r="J299" s="177">
        <f>ROUND(I299*H299,2)</f>
        <v>0</v>
      </c>
      <c r="K299" s="173" t="s">
        <v>171</v>
      </c>
      <c r="L299" s="38"/>
      <c r="M299" s="178" t="s">
        <v>3</v>
      </c>
      <c r="N299" s="179" t="s">
        <v>44</v>
      </c>
      <c r="O299" s="71"/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AR299" s="182" t="s">
        <v>139</v>
      </c>
      <c r="AT299" s="182" t="s">
        <v>136</v>
      </c>
      <c r="AU299" s="182" t="s">
        <v>84</v>
      </c>
      <c r="AY299" s="19" t="s">
        <v>133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9" t="s">
        <v>81</v>
      </c>
      <c r="BK299" s="183">
        <f>ROUND(I299*H299,2)</f>
        <v>0</v>
      </c>
      <c r="BL299" s="19" t="s">
        <v>139</v>
      </c>
      <c r="BM299" s="182" t="s">
        <v>582</v>
      </c>
    </row>
    <row r="300" s="1" customFormat="1">
      <c r="B300" s="38"/>
      <c r="D300" s="184" t="s">
        <v>141</v>
      </c>
      <c r="F300" s="185" t="s">
        <v>583</v>
      </c>
      <c r="I300" s="115"/>
      <c r="L300" s="38"/>
      <c r="M300" s="186"/>
      <c r="N300" s="71"/>
      <c r="O300" s="71"/>
      <c r="P300" s="71"/>
      <c r="Q300" s="71"/>
      <c r="R300" s="71"/>
      <c r="S300" s="71"/>
      <c r="T300" s="72"/>
      <c r="AT300" s="19" t="s">
        <v>141</v>
      </c>
      <c r="AU300" s="19" t="s">
        <v>84</v>
      </c>
    </row>
    <row r="301" s="1" customFormat="1">
      <c r="B301" s="38"/>
      <c r="D301" s="184" t="s">
        <v>174</v>
      </c>
      <c r="F301" s="187" t="s">
        <v>584</v>
      </c>
      <c r="I301" s="115"/>
      <c r="L301" s="38"/>
      <c r="M301" s="186"/>
      <c r="N301" s="71"/>
      <c r="O301" s="71"/>
      <c r="P301" s="71"/>
      <c r="Q301" s="71"/>
      <c r="R301" s="71"/>
      <c r="S301" s="71"/>
      <c r="T301" s="72"/>
      <c r="AT301" s="19" t="s">
        <v>174</v>
      </c>
      <c r="AU301" s="19" t="s">
        <v>84</v>
      </c>
    </row>
    <row r="302" s="12" customFormat="1">
      <c r="B302" s="188"/>
      <c r="D302" s="184" t="s">
        <v>176</v>
      </c>
      <c r="E302" s="189" t="s">
        <v>3</v>
      </c>
      <c r="F302" s="190" t="s">
        <v>1015</v>
      </c>
      <c r="H302" s="191">
        <v>8.0999999999999996</v>
      </c>
      <c r="I302" s="192"/>
      <c r="L302" s="188"/>
      <c r="M302" s="193"/>
      <c r="N302" s="194"/>
      <c r="O302" s="194"/>
      <c r="P302" s="194"/>
      <c r="Q302" s="194"/>
      <c r="R302" s="194"/>
      <c r="S302" s="194"/>
      <c r="T302" s="195"/>
      <c r="AT302" s="189" t="s">
        <v>176</v>
      </c>
      <c r="AU302" s="189" t="s">
        <v>84</v>
      </c>
      <c r="AV302" s="12" t="s">
        <v>84</v>
      </c>
      <c r="AW302" s="12" t="s">
        <v>34</v>
      </c>
      <c r="AX302" s="12" t="s">
        <v>73</v>
      </c>
      <c r="AY302" s="189" t="s">
        <v>133</v>
      </c>
    </row>
    <row r="303" s="12" customFormat="1">
      <c r="B303" s="188"/>
      <c r="D303" s="184" t="s">
        <v>176</v>
      </c>
      <c r="E303" s="189" t="s">
        <v>3</v>
      </c>
      <c r="F303" s="190" t="s">
        <v>1016</v>
      </c>
      <c r="H303" s="191">
        <v>-0.54000000000000004</v>
      </c>
      <c r="I303" s="192"/>
      <c r="L303" s="188"/>
      <c r="M303" s="193"/>
      <c r="N303" s="194"/>
      <c r="O303" s="194"/>
      <c r="P303" s="194"/>
      <c r="Q303" s="194"/>
      <c r="R303" s="194"/>
      <c r="S303" s="194"/>
      <c r="T303" s="195"/>
      <c r="AT303" s="189" t="s">
        <v>176</v>
      </c>
      <c r="AU303" s="189" t="s">
        <v>84</v>
      </c>
      <c r="AV303" s="12" t="s">
        <v>84</v>
      </c>
      <c r="AW303" s="12" t="s">
        <v>34</v>
      </c>
      <c r="AX303" s="12" t="s">
        <v>73</v>
      </c>
      <c r="AY303" s="189" t="s">
        <v>133</v>
      </c>
    </row>
    <row r="304" s="12" customFormat="1">
      <c r="B304" s="188"/>
      <c r="D304" s="184" t="s">
        <v>176</v>
      </c>
      <c r="E304" s="189" t="s">
        <v>3</v>
      </c>
      <c r="F304" s="190" t="s">
        <v>1017</v>
      </c>
      <c r="H304" s="191">
        <v>-2.8799999999999999</v>
      </c>
      <c r="I304" s="192"/>
      <c r="L304" s="188"/>
      <c r="M304" s="193"/>
      <c r="N304" s="194"/>
      <c r="O304" s="194"/>
      <c r="P304" s="194"/>
      <c r="Q304" s="194"/>
      <c r="R304" s="194"/>
      <c r="S304" s="194"/>
      <c r="T304" s="195"/>
      <c r="AT304" s="189" t="s">
        <v>176</v>
      </c>
      <c r="AU304" s="189" t="s">
        <v>84</v>
      </c>
      <c r="AV304" s="12" t="s">
        <v>84</v>
      </c>
      <c r="AW304" s="12" t="s">
        <v>34</v>
      </c>
      <c r="AX304" s="12" t="s">
        <v>73</v>
      </c>
      <c r="AY304" s="189" t="s">
        <v>133</v>
      </c>
    </row>
    <row r="305" s="13" customFormat="1">
      <c r="B305" s="196"/>
      <c r="D305" s="184" t="s">
        <v>176</v>
      </c>
      <c r="E305" s="197" t="s">
        <v>3</v>
      </c>
      <c r="F305" s="198" t="s">
        <v>195</v>
      </c>
      <c r="H305" s="199">
        <v>4.6799999999999997</v>
      </c>
      <c r="I305" s="200"/>
      <c r="L305" s="196"/>
      <c r="M305" s="201"/>
      <c r="N305" s="202"/>
      <c r="O305" s="202"/>
      <c r="P305" s="202"/>
      <c r="Q305" s="202"/>
      <c r="R305" s="202"/>
      <c r="S305" s="202"/>
      <c r="T305" s="203"/>
      <c r="AT305" s="197" t="s">
        <v>176</v>
      </c>
      <c r="AU305" s="197" t="s">
        <v>84</v>
      </c>
      <c r="AV305" s="13" t="s">
        <v>139</v>
      </c>
      <c r="AW305" s="13" t="s">
        <v>34</v>
      </c>
      <c r="AX305" s="13" t="s">
        <v>81</v>
      </c>
      <c r="AY305" s="197" t="s">
        <v>133</v>
      </c>
    </row>
    <row r="306" s="1" customFormat="1" ht="16.5" customHeight="1">
      <c r="B306" s="170"/>
      <c r="C306" s="219" t="s">
        <v>517</v>
      </c>
      <c r="D306" s="219" t="s">
        <v>383</v>
      </c>
      <c r="E306" s="220" t="s">
        <v>591</v>
      </c>
      <c r="F306" s="221" t="s">
        <v>592</v>
      </c>
      <c r="G306" s="222" t="s">
        <v>364</v>
      </c>
      <c r="H306" s="223">
        <v>8.7520000000000007</v>
      </c>
      <c r="I306" s="224"/>
      <c r="J306" s="225">
        <f>ROUND(I306*H306,2)</f>
        <v>0</v>
      </c>
      <c r="K306" s="221" t="s">
        <v>3</v>
      </c>
      <c r="L306" s="226"/>
      <c r="M306" s="227" t="s">
        <v>3</v>
      </c>
      <c r="N306" s="228" t="s">
        <v>44</v>
      </c>
      <c r="O306" s="71"/>
      <c r="P306" s="180">
        <f>O306*H306</f>
        <v>0</v>
      </c>
      <c r="Q306" s="180">
        <v>0</v>
      </c>
      <c r="R306" s="180">
        <f>Q306*H306</f>
        <v>0</v>
      </c>
      <c r="S306" s="180">
        <v>0</v>
      </c>
      <c r="T306" s="181">
        <f>S306*H306</f>
        <v>0</v>
      </c>
      <c r="AR306" s="182" t="s">
        <v>178</v>
      </c>
      <c r="AT306" s="182" t="s">
        <v>383</v>
      </c>
      <c r="AU306" s="182" t="s">
        <v>84</v>
      </c>
      <c r="AY306" s="19" t="s">
        <v>133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9" t="s">
        <v>81</v>
      </c>
      <c r="BK306" s="183">
        <f>ROUND(I306*H306,2)</f>
        <v>0</v>
      </c>
      <c r="BL306" s="19" t="s">
        <v>139</v>
      </c>
      <c r="BM306" s="182" t="s">
        <v>593</v>
      </c>
    </row>
    <row r="307" s="12" customFormat="1">
      <c r="B307" s="188"/>
      <c r="D307" s="184" t="s">
        <v>176</v>
      </c>
      <c r="E307" s="189" t="s">
        <v>3</v>
      </c>
      <c r="F307" s="190" t="s">
        <v>1018</v>
      </c>
      <c r="H307" s="191">
        <v>8.7520000000000007</v>
      </c>
      <c r="I307" s="192"/>
      <c r="L307" s="188"/>
      <c r="M307" s="193"/>
      <c r="N307" s="194"/>
      <c r="O307" s="194"/>
      <c r="P307" s="194"/>
      <c r="Q307" s="194"/>
      <c r="R307" s="194"/>
      <c r="S307" s="194"/>
      <c r="T307" s="195"/>
      <c r="AT307" s="189" t="s">
        <v>176</v>
      </c>
      <c r="AU307" s="189" t="s">
        <v>84</v>
      </c>
      <c r="AV307" s="12" t="s">
        <v>84</v>
      </c>
      <c r="AW307" s="12" t="s">
        <v>34</v>
      </c>
      <c r="AX307" s="12" t="s">
        <v>81</v>
      </c>
      <c r="AY307" s="189" t="s">
        <v>133</v>
      </c>
    </row>
    <row r="308" s="1" customFormat="1" ht="16.5" customHeight="1">
      <c r="B308" s="170"/>
      <c r="C308" s="171" t="s">
        <v>521</v>
      </c>
      <c r="D308" s="171" t="s">
        <v>136</v>
      </c>
      <c r="E308" s="172" t="s">
        <v>596</v>
      </c>
      <c r="F308" s="173" t="s">
        <v>597</v>
      </c>
      <c r="G308" s="174" t="s">
        <v>279</v>
      </c>
      <c r="H308" s="175">
        <v>9</v>
      </c>
      <c r="I308" s="176"/>
      <c r="J308" s="177">
        <f>ROUND(I308*H308,2)</f>
        <v>0</v>
      </c>
      <c r="K308" s="173" t="s">
        <v>171</v>
      </c>
      <c r="L308" s="38"/>
      <c r="M308" s="178" t="s">
        <v>3</v>
      </c>
      <c r="N308" s="179" t="s">
        <v>44</v>
      </c>
      <c r="O308" s="71"/>
      <c r="P308" s="180">
        <f>O308*H308</f>
        <v>0</v>
      </c>
      <c r="Q308" s="180">
        <v>0.27994000000000002</v>
      </c>
      <c r="R308" s="180">
        <f>Q308*H308</f>
        <v>2.51946</v>
      </c>
      <c r="S308" s="180">
        <v>0</v>
      </c>
      <c r="T308" s="181">
        <f>S308*H308</f>
        <v>0</v>
      </c>
      <c r="AR308" s="182" t="s">
        <v>139</v>
      </c>
      <c r="AT308" s="182" t="s">
        <v>136</v>
      </c>
      <c r="AU308" s="182" t="s">
        <v>84</v>
      </c>
      <c r="AY308" s="19" t="s">
        <v>133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9" t="s">
        <v>81</v>
      </c>
      <c r="BK308" s="183">
        <f>ROUND(I308*H308,2)</f>
        <v>0</v>
      </c>
      <c r="BL308" s="19" t="s">
        <v>139</v>
      </c>
      <c r="BM308" s="182" t="s">
        <v>598</v>
      </c>
    </row>
    <row r="309" s="1" customFormat="1">
      <c r="B309" s="38"/>
      <c r="D309" s="184" t="s">
        <v>141</v>
      </c>
      <c r="F309" s="185" t="s">
        <v>599</v>
      </c>
      <c r="I309" s="115"/>
      <c r="L309" s="38"/>
      <c r="M309" s="186"/>
      <c r="N309" s="71"/>
      <c r="O309" s="71"/>
      <c r="P309" s="71"/>
      <c r="Q309" s="71"/>
      <c r="R309" s="71"/>
      <c r="S309" s="71"/>
      <c r="T309" s="72"/>
      <c r="AT309" s="19" t="s">
        <v>141</v>
      </c>
      <c r="AU309" s="19" t="s">
        <v>84</v>
      </c>
    </row>
    <row r="310" s="14" customFormat="1">
      <c r="B310" s="204"/>
      <c r="D310" s="184" t="s">
        <v>176</v>
      </c>
      <c r="E310" s="205" t="s">
        <v>3</v>
      </c>
      <c r="F310" s="206" t="s">
        <v>600</v>
      </c>
      <c r="H310" s="205" t="s">
        <v>3</v>
      </c>
      <c r="I310" s="207"/>
      <c r="L310" s="204"/>
      <c r="M310" s="208"/>
      <c r="N310" s="209"/>
      <c r="O310" s="209"/>
      <c r="P310" s="209"/>
      <c r="Q310" s="209"/>
      <c r="R310" s="209"/>
      <c r="S310" s="209"/>
      <c r="T310" s="210"/>
      <c r="AT310" s="205" t="s">
        <v>176</v>
      </c>
      <c r="AU310" s="205" t="s">
        <v>84</v>
      </c>
      <c r="AV310" s="14" t="s">
        <v>81</v>
      </c>
      <c r="AW310" s="14" t="s">
        <v>34</v>
      </c>
      <c r="AX310" s="14" t="s">
        <v>73</v>
      </c>
      <c r="AY310" s="205" t="s">
        <v>133</v>
      </c>
    </row>
    <row r="311" s="12" customFormat="1">
      <c r="B311" s="188"/>
      <c r="D311" s="184" t="s">
        <v>176</v>
      </c>
      <c r="E311" s="189" t="s">
        <v>3</v>
      </c>
      <c r="F311" s="190" t="s">
        <v>1019</v>
      </c>
      <c r="H311" s="191">
        <v>9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176</v>
      </c>
      <c r="AU311" s="189" t="s">
        <v>84</v>
      </c>
      <c r="AV311" s="12" t="s">
        <v>84</v>
      </c>
      <c r="AW311" s="12" t="s">
        <v>34</v>
      </c>
      <c r="AX311" s="12" t="s">
        <v>81</v>
      </c>
      <c r="AY311" s="189" t="s">
        <v>133</v>
      </c>
    </row>
    <row r="312" s="1" customFormat="1" ht="16.5" customHeight="1">
      <c r="B312" s="170"/>
      <c r="C312" s="171" t="s">
        <v>525</v>
      </c>
      <c r="D312" s="171" t="s">
        <v>136</v>
      </c>
      <c r="E312" s="172" t="s">
        <v>603</v>
      </c>
      <c r="F312" s="173" t="s">
        <v>604</v>
      </c>
      <c r="G312" s="174" t="s">
        <v>279</v>
      </c>
      <c r="H312" s="175">
        <v>12.6</v>
      </c>
      <c r="I312" s="176"/>
      <c r="J312" s="177">
        <f>ROUND(I312*H312,2)</f>
        <v>0</v>
      </c>
      <c r="K312" s="173" t="s">
        <v>171</v>
      </c>
      <c r="L312" s="38"/>
      <c r="M312" s="178" t="s">
        <v>3</v>
      </c>
      <c r="N312" s="179" t="s">
        <v>44</v>
      </c>
      <c r="O312" s="71"/>
      <c r="P312" s="180">
        <f>O312*H312</f>
        <v>0</v>
      </c>
      <c r="Q312" s="180">
        <v>0.51817000000000002</v>
      </c>
      <c r="R312" s="180">
        <f>Q312*H312</f>
        <v>6.5289419999999998</v>
      </c>
      <c r="S312" s="180">
        <v>0</v>
      </c>
      <c r="T312" s="181">
        <f>S312*H312</f>
        <v>0</v>
      </c>
      <c r="AR312" s="182" t="s">
        <v>139</v>
      </c>
      <c r="AT312" s="182" t="s">
        <v>136</v>
      </c>
      <c r="AU312" s="182" t="s">
        <v>84</v>
      </c>
      <c r="AY312" s="19" t="s">
        <v>133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9" t="s">
        <v>81</v>
      </c>
      <c r="BK312" s="183">
        <f>ROUND(I312*H312,2)</f>
        <v>0</v>
      </c>
      <c r="BL312" s="19" t="s">
        <v>139</v>
      </c>
      <c r="BM312" s="182" t="s">
        <v>605</v>
      </c>
    </row>
    <row r="313" s="1" customFormat="1">
      <c r="B313" s="38"/>
      <c r="D313" s="184" t="s">
        <v>141</v>
      </c>
      <c r="F313" s="185" t="s">
        <v>606</v>
      </c>
      <c r="I313" s="115"/>
      <c r="L313" s="38"/>
      <c r="M313" s="186"/>
      <c r="N313" s="71"/>
      <c r="O313" s="71"/>
      <c r="P313" s="71"/>
      <c r="Q313" s="71"/>
      <c r="R313" s="71"/>
      <c r="S313" s="71"/>
      <c r="T313" s="72"/>
      <c r="AT313" s="19" t="s">
        <v>141</v>
      </c>
      <c r="AU313" s="19" t="s">
        <v>84</v>
      </c>
    </row>
    <row r="314" s="1" customFormat="1">
      <c r="B314" s="38"/>
      <c r="D314" s="184" t="s">
        <v>174</v>
      </c>
      <c r="F314" s="187" t="s">
        <v>607</v>
      </c>
      <c r="I314" s="115"/>
      <c r="L314" s="38"/>
      <c r="M314" s="186"/>
      <c r="N314" s="71"/>
      <c r="O314" s="71"/>
      <c r="P314" s="71"/>
      <c r="Q314" s="71"/>
      <c r="R314" s="71"/>
      <c r="S314" s="71"/>
      <c r="T314" s="72"/>
      <c r="AT314" s="19" t="s">
        <v>174</v>
      </c>
      <c r="AU314" s="19" t="s">
        <v>84</v>
      </c>
    </row>
    <row r="315" s="14" customFormat="1">
      <c r="B315" s="204"/>
      <c r="D315" s="184" t="s">
        <v>176</v>
      </c>
      <c r="E315" s="205" t="s">
        <v>3</v>
      </c>
      <c r="F315" s="206" t="s">
        <v>600</v>
      </c>
      <c r="H315" s="205" t="s">
        <v>3</v>
      </c>
      <c r="I315" s="207"/>
      <c r="L315" s="204"/>
      <c r="M315" s="208"/>
      <c r="N315" s="209"/>
      <c r="O315" s="209"/>
      <c r="P315" s="209"/>
      <c r="Q315" s="209"/>
      <c r="R315" s="209"/>
      <c r="S315" s="209"/>
      <c r="T315" s="210"/>
      <c r="AT315" s="205" t="s">
        <v>176</v>
      </c>
      <c r="AU315" s="205" t="s">
        <v>84</v>
      </c>
      <c r="AV315" s="14" t="s">
        <v>81</v>
      </c>
      <c r="AW315" s="14" t="s">
        <v>34</v>
      </c>
      <c r="AX315" s="14" t="s">
        <v>73</v>
      </c>
      <c r="AY315" s="205" t="s">
        <v>133</v>
      </c>
    </row>
    <row r="316" s="12" customFormat="1">
      <c r="B316" s="188"/>
      <c r="D316" s="184" t="s">
        <v>176</v>
      </c>
      <c r="E316" s="189" t="s">
        <v>3</v>
      </c>
      <c r="F316" s="190" t="s">
        <v>1020</v>
      </c>
      <c r="H316" s="191">
        <v>12.6</v>
      </c>
      <c r="I316" s="192"/>
      <c r="L316" s="188"/>
      <c r="M316" s="193"/>
      <c r="N316" s="194"/>
      <c r="O316" s="194"/>
      <c r="P316" s="194"/>
      <c r="Q316" s="194"/>
      <c r="R316" s="194"/>
      <c r="S316" s="194"/>
      <c r="T316" s="195"/>
      <c r="AT316" s="189" t="s">
        <v>176</v>
      </c>
      <c r="AU316" s="189" t="s">
        <v>84</v>
      </c>
      <c r="AV316" s="12" t="s">
        <v>84</v>
      </c>
      <c r="AW316" s="12" t="s">
        <v>34</v>
      </c>
      <c r="AX316" s="12" t="s">
        <v>81</v>
      </c>
      <c r="AY316" s="189" t="s">
        <v>133</v>
      </c>
    </row>
    <row r="317" s="1" customFormat="1" ht="16.5" customHeight="1">
      <c r="B317" s="170"/>
      <c r="C317" s="171" t="s">
        <v>529</v>
      </c>
      <c r="D317" s="171" t="s">
        <v>136</v>
      </c>
      <c r="E317" s="172" t="s">
        <v>610</v>
      </c>
      <c r="F317" s="173" t="s">
        <v>611</v>
      </c>
      <c r="G317" s="174" t="s">
        <v>279</v>
      </c>
      <c r="H317" s="175">
        <v>16.199999999999999</v>
      </c>
      <c r="I317" s="176"/>
      <c r="J317" s="177">
        <f>ROUND(I317*H317,2)</f>
        <v>0</v>
      </c>
      <c r="K317" s="173" t="s">
        <v>171</v>
      </c>
      <c r="L317" s="38"/>
      <c r="M317" s="178" t="s">
        <v>3</v>
      </c>
      <c r="N317" s="179" t="s">
        <v>44</v>
      </c>
      <c r="O317" s="71"/>
      <c r="P317" s="180">
        <f>O317*H317</f>
        <v>0</v>
      </c>
      <c r="Q317" s="180">
        <v>0.00071000000000000002</v>
      </c>
      <c r="R317" s="180">
        <f>Q317*H317</f>
        <v>0.011502</v>
      </c>
      <c r="S317" s="180">
        <v>0</v>
      </c>
      <c r="T317" s="181">
        <f>S317*H317</f>
        <v>0</v>
      </c>
      <c r="AR317" s="182" t="s">
        <v>139</v>
      </c>
      <c r="AT317" s="182" t="s">
        <v>136</v>
      </c>
      <c r="AU317" s="182" t="s">
        <v>84</v>
      </c>
      <c r="AY317" s="19" t="s">
        <v>133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9" t="s">
        <v>81</v>
      </c>
      <c r="BK317" s="183">
        <f>ROUND(I317*H317,2)</f>
        <v>0</v>
      </c>
      <c r="BL317" s="19" t="s">
        <v>139</v>
      </c>
      <c r="BM317" s="182" t="s">
        <v>612</v>
      </c>
    </row>
    <row r="318" s="1" customFormat="1">
      <c r="B318" s="38"/>
      <c r="D318" s="184" t="s">
        <v>141</v>
      </c>
      <c r="F318" s="185" t="s">
        <v>613</v>
      </c>
      <c r="I318" s="115"/>
      <c r="L318" s="38"/>
      <c r="M318" s="186"/>
      <c r="N318" s="71"/>
      <c r="O318" s="71"/>
      <c r="P318" s="71"/>
      <c r="Q318" s="71"/>
      <c r="R318" s="71"/>
      <c r="S318" s="71"/>
      <c r="T318" s="72"/>
      <c r="AT318" s="19" t="s">
        <v>141</v>
      </c>
      <c r="AU318" s="19" t="s">
        <v>84</v>
      </c>
    </row>
    <row r="319" s="14" customFormat="1">
      <c r="B319" s="204"/>
      <c r="D319" s="184" t="s">
        <v>176</v>
      </c>
      <c r="E319" s="205" t="s">
        <v>3</v>
      </c>
      <c r="F319" s="206" t="s">
        <v>600</v>
      </c>
      <c r="H319" s="205" t="s">
        <v>3</v>
      </c>
      <c r="I319" s="207"/>
      <c r="L319" s="204"/>
      <c r="M319" s="208"/>
      <c r="N319" s="209"/>
      <c r="O319" s="209"/>
      <c r="P319" s="209"/>
      <c r="Q319" s="209"/>
      <c r="R319" s="209"/>
      <c r="S319" s="209"/>
      <c r="T319" s="210"/>
      <c r="AT319" s="205" t="s">
        <v>176</v>
      </c>
      <c r="AU319" s="205" t="s">
        <v>84</v>
      </c>
      <c r="AV319" s="14" t="s">
        <v>81</v>
      </c>
      <c r="AW319" s="14" t="s">
        <v>34</v>
      </c>
      <c r="AX319" s="14" t="s">
        <v>73</v>
      </c>
      <c r="AY319" s="205" t="s">
        <v>133</v>
      </c>
    </row>
    <row r="320" s="12" customFormat="1">
      <c r="B320" s="188"/>
      <c r="D320" s="184" t="s">
        <v>176</v>
      </c>
      <c r="E320" s="189" t="s">
        <v>3</v>
      </c>
      <c r="F320" s="190" t="s">
        <v>1021</v>
      </c>
      <c r="H320" s="191">
        <v>16.199999999999999</v>
      </c>
      <c r="I320" s="192"/>
      <c r="L320" s="188"/>
      <c r="M320" s="193"/>
      <c r="N320" s="194"/>
      <c r="O320" s="194"/>
      <c r="P320" s="194"/>
      <c r="Q320" s="194"/>
      <c r="R320" s="194"/>
      <c r="S320" s="194"/>
      <c r="T320" s="195"/>
      <c r="AT320" s="189" t="s">
        <v>176</v>
      </c>
      <c r="AU320" s="189" t="s">
        <v>84</v>
      </c>
      <c r="AV320" s="12" t="s">
        <v>84</v>
      </c>
      <c r="AW320" s="12" t="s">
        <v>34</v>
      </c>
      <c r="AX320" s="12" t="s">
        <v>81</v>
      </c>
      <c r="AY320" s="189" t="s">
        <v>133</v>
      </c>
    </row>
    <row r="321" s="1" customFormat="1" ht="16.5" customHeight="1">
      <c r="B321" s="170"/>
      <c r="C321" s="171" t="s">
        <v>533</v>
      </c>
      <c r="D321" s="171" t="s">
        <v>136</v>
      </c>
      <c r="E321" s="172" t="s">
        <v>616</v>
      </c>
      <c r="F321" s="173" t="s">
        <v>617</v>
      </c>
      <c r="G321" s="174" t="s">
        <v>279</v>
      </c>
      <c r="H321" s="175">
        <v>16.199999999999999</v>
      </c>
      <c r="I321" s="176"/>
      <c r="J321" s="177">
        <f>ROUND(I321*H321,2)</f>
        <v>0</v>
      </c>
      <c r="K321" s="173" t="s">
        <v>171</v>
      </c>
      <c r="L321" s="38"/>
      <c r="M321" s="178" t="s">
        <v>3</v>
      </c>
      <c r="N321" s="179" t="s">
        <v>44</v>
      </c>
      <c r="O321" s="71"/>
      <c r="P321" s="180">
        <f>O321*H321</f>
        <v>0</v>
      </c>
      <c r="Q321" s="180">
        <v>0.26375999999999999</v>
      </c>
      <c r="R321" s="180">
        <f>Q321*H321</f>
        <v>4.2729119999999998</v>
      </c>
      <c r="S321" s="180">
        <v>0</v>
      </c>
      <c r="T321" s="181">
        <f>S321*H321</f>
        <v>0</v>
      </c>
      <c r="AR321" s="182" t="s">
        <v>139</v>
      </c>
      <c r="AT321" s="182" t="s">
        <v>136</v>
      </c>
      <c r="AU321" s="182" t="s">
        <v>84</v>
      </c>
      <c r="AY321" s="19" t="s">
        <v>133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19" t="s">
        <v>81</v>
      </c>
      <c r="BK321" s="183">
        <f>ROUND(I321*H321,2)</f>
        <v>0</v>
      </c>
      <c r="BL321" s="19" t="s">
        <v>139</v>
      </c>
      <c r="BM321" s="182" t="s">
        <v>618</v>
      </c>
    </row>
    <row r="322" s="1" customFormat="1">
      <c r="B322" s="38"/>
      <c r="D322" s="184" t="s">
        <v>141</v>
      </c>
      <c r="F322" s="185" t="s">
        <v>619</v>
      </c>
      <c r="I322" s="115"/>
      <c r="L322" s="38"/>
      <c r="M322" s="186"/>
      <c r="N322" s="71"/>
      <c r="O322" s="71"/>
      <c r="P322" s="71"/>
      <c r="Q322" s="71"/>
      <c r="R322" s="71"/>
      <c r="S322" s="71"/>
      <c r="T322" s="72"/>
      <c r="AT322" s="19" t="s">
        <v>141</v>
      </c>
      <c r="AU322" s="19" t="s">
        <v>84</v>
      </c>
    </row>
    <row r="323" s="1" customFormat="1">
      <c r="B323" s="38"/>
      <c r="D323" s="184" t="s">
        <v>174</v>
      </c>
      <c r="F323" s="187" t="s">
        <v>620</v>
      </c>
      <c r="I323" s="115"/>
      <c r="L323" s="38"/>
      <c r="M323" s="186"/>
      <c r="N323" s="71"/>
      <c r="O323" s="71"/>
      <c r="P323" s="71"/>
      <c r="Q323" s="71"/>
      <c r="R323" s="71"/>
      <c r="S323" s="71"/>
      <c r="T323" s="72"/>
      <c r="AT323" s="19" t="s">
        <v>174</v>
      </c>
      <c r="AU323" s="19" t="s">
        <v>84</v>
      </c>
    </row>
    <row r="324" s="14" customFormat="1">
      <c r="B324" s="204"/>
      <c r="D324" s="184" t="s">
        <v>176</v>
      </c>
      <c r="E324" s="205" t="s">
        <v>3</v>
      </c>
      <c r="F324" s="206" t="s">
        <v>600</v>
      </c>
      <c r="H324" s="205" t="s">
        <v>3</v>
      </c>
      <c r="I324" s="207"/>
      <c r="L324" s="204"/>
      <c r="M324" s="208"/>
      <c r="N324" s="209"/>
      <c r="O324" s="209"/>
      <c r="P324" s="209"/>
      <c r="Q324" s="209"/>
      <c r="R324" s="209"/>
      <c r="S324" s="209"/>
      <c r="T324" s="210"/>
      <c r="AT324" s="205" t="s">
        <v>176</v>
      </c>
      <c r="AU324" s="205" t="s">
        <v>84</v>
      </c>
      <c r="AV324" s="14" t="s">
        <v>81</v>
      </c>
      <c r="AW324" s="14" t="s">
        <v>34</v>
      </c>
      <c r="AX324" s="14" t="s">
        <v>73</v>
      </c>
      <c r="AY324" s="205" t="s">
        <v>133</v>
      </c>
    </row>
    <row r="325" s="12" customFormat="1">
      <c r="B325" s="188"/>
      <c r="D325" s="184" t="s">
        <v>176</v>
      </c>
      <c r="E325" s="189" t="s">
        <v>3</v>
      </c>
      <c r="F325" s="190" t="s">
        <v>1021</v>
      </c>
      <c r="H325" s="191">
        <v>16.199999999999999</v>
      </c>
      <c r="I325" s="192"/>
      <c r="L325" s="188"/>
      <c r="M325" s="193"/>
      <c r="N325" s="194"/>
      <c r="O325" s="194"/>
      <c r="P325" s="194"/>
      <c r="Q325" s="194"/>
      <c r="R325" s="194"/>
      <c r="S325" s="194"/>
      <c r="T325" s="195"/>
      <c r="AT325" s="189" t="s">
        <v>176</v>
      </c>
      <c r="AU325" s="189" t="s">
        <v>84</v>
      </c>
      <c r="AV325" s="12" t="s">
        <v>84</v>
      </c>
      <c r="AW325" s="12" t="s">
        <v>34</v>
      </c>
      <c r="AX325" s="12" t="s">
        <v>81</v>
      </c>
      <c r="AY325" s="189" t="s">
        <v>133</v>
      </c>
    </row>
    <row r="326" s="1" customFormat="1" ht="16.5" customHeight="1">
      <c r="B326" s="170"/>
      <c r="C326" s="171" t="s">
        <v>539</v>
      </c>
      <c r="D326" s="171" t="s">
        <v>136</v>
      </c>
      <c r="E326" s="172" t="s">
        <v>610</v>
      </c>
      <c r="F326" s="173" t="s">
        <v>611</v>
      </c>
      <c r="G326" s="174" t="s">
        <v>279</v>
      </c>
      <c r="H326" s="175">
        <v>19.800000000000001</v>
      </c>
      <c r="I326" s="176"/>
      <c r="J326" s="177">
        <f>ROUND(I326*H326,2)</f>
        <v>0</v>
      </c>
      <c r="K326" s="173" t="s">
        <v>171</v>
      </c>
      <c r="L326" s="38"/>
      <c r="M326" s="178" t="s">
        <v>3</v>
      </c>
      <c r="N326" s="179" t="s">
        <v>44</v>
      </c>
      <c r="O326" s="71"/>
      <c r="P326" s="180">
        <f>O326*H326</f>
        <v>0</v>
      </c>
      <c r="Q326" s="180">
        <v>0.00071000000000000002</v>
      </c>
      <c r="R326" s="180">
        <f>Q326*H326</f>
        <v>0.014058000000000001</v>
      </c>
      <c r="S326" s="180">
        <v>0</v>
      </c>
      <c r="T326" s="181">
        <f>S326*H326</f>
        <v>0</v>
      </c>
      <c r="AR326" s="182" t="s">
        <v>139</v>
      </c>
      <c r="AT326" s="182" t="s">
        <v>136</v>
      </c>
      <c r="AU326" s="182" t="s">
        <v>84</v>
      </c>
      <c r="AY326" s="19" t="s">
        <v>133</v>
      </c>
      <c r="BE326" s="183">
        <f>IF(N326="základní",J326,0)</f>
        <v>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19" t="s">
        <v>81</v>
      </c>
      <c r="BK326" s="183">
        <f>ROUND(I326*H326,2)</f>
        <v>0</v>
      </c>
      <c r="BL326" s="19" t="s">
        <v>139</v>
      </c>
      <c r="BM326" s="182" t="s">
        <v>622</v>
      </c>
    </row>
    <row r="327" s="1" customFormat="1">
      <c r="B327" s="38"/>
      <c r="D327" s="184" t="s">
        <v>141</v>
      </c>
      <c r="F327" s="185" t="s">
        <v>613</v>
      </c>
      <c r="I327" s="115"/>
      <c r="L327" s="38"/>
      <c r="M327" s="186"/>
      <c r="N327" s="71"/>
      <c r="O327" s="71"/>
      <c r="P327" s="71"/>
      <c r="Q327" s="71"/>
      <c r="R327" s="71"/>
      <c r="S327" s="71"/>
      <c r="T327" s="72"/>
      <c r="AT327" s="19" t="s">
        <v>141</v>
      </c>
      <c r="AU327" s="19" t="s">
        <v>84</v>
      </c>
    </row>
    <row r="328" s="14" customFormat="1">
      <c r="B328" s="204"/>
      <c r="D328" s="184" t="s">
        <v>176</v>
      </c>
      <c r="E328" s="205" t="s">
        <v>3</v>
      </c>
      <c r="F328" s="206" t="s">
        <v>600</v>
      </c>
      <c r="H328" s="205" t="s">
        <v>3</v>
      </c>
      <c r="I328" s="207"/>
      <c r="L328" s="204"/>
      <c r="M328" s="208"/>
      <c r="N328" s="209"/>
      <c r="O328" s="209"/>
      <c r="P328" s="209"/>
      <c r="Q328" s="209"/>
      <c r="R328" s="209"/>
      <c r="S328" s="209"/>
      <c r="T328" s="210"/>
      <c r="AT328" s="205" t="s">
        <v>176</v>
      </c>
      <c r="AU328" s="205" t="s">
        <v>84</v>
      </c>
      <c r="AV328" s="14" t="s">
        <v>81</v>
      </c>
      <c r="AW328" s="14" t="s">
        <v>34</v>
      </c>
      <c r="AX328" s="14" t="s">
        <v>73</v>
      </c>
      <c r="AY328" s="205" t="s">
        <v>133</v>
      </c>
    </row>
    <row r="329" s="12" customFormat="1">
      <c r="B329" s="188"/>
      <c r="D329" s="184" t="s">
        <v>176</v>
      </c>
      <c r="E329" s="189" t="s">
        <v>3</v>
      </c>
      <c r="F329" s="190" t="s">
        <v>1022</v>
      </c>
      <c r="H329" s="191">
        <v>19.800000000000001</v>
      </c>
      <c r="I329" s="192"/>
      <c r="L329" s="188"/>
      <c r="M329" s="193"/>
      <c r="N329" s="194"/>
      <c r="O329" s="194"/>
      <c r="P329" s="194"/>
      <c r="Q329" s="194"/>
      <c r="R329" s="194"/>
      <c r="S329" s="194"/>
      <c r="T329" s="195"/>
      <c r="AT329" s="189" t="s">
        <v>176</v>
      </c>
      <c r="AU329" s="189" t="s">
        <v>84</v>
      </c>
      <c r="AV329" s="12" t="s">
        <v>84</v>
      </c>
      <c r="AW329" s="12" t="s">
        <v>34</v>
      </c>
      <c r="AX329" s="12" t="s">
        <v>81</v>
      </c>
      <c r="AY329" s="189" t="s">
        <v>133</v>
      </c>
    </row>
    <row r="330" s="1" customFormat="1" ht="16.5" customHeight="1">
      <c r="B330" s="170"/>
      <c r="C330" s="171" t="s">
        <v>544</v>
      </c>
      <c r="D330" s="171" t="s">
        <v>136</v>
      </c>
      <c r="E330" s="172" t="s">
        <v>625</v>
      </c>
      <c r="F330" s="173" t="s">
        <v>626</v>
      </c>
      <c r="G330" s="174" t="s">
        <v>279</v>
      </c>
      <c r="H330" s="175">
        <v>19.800000000000001</v>
      </c>
      <c r="I330" s="176"/>
      <c r="J330" s="177">
        <f>ROUND(I330*H330,2)</f>
        <v>0</v>
      </c>
      <c r="K330" s="173" t="s">
        <v>171</v>
      </c>
      <c r="L330" s="38"/>
      <c r="M330" s="178" t="s">
        <v>3</v>
      </c>
      <c r="N330" s="179" t="s">
        <v>44</v>
      </c>
      <c r="O330" s="71"/>
      <c r="P330" s="180">
        <f>O330*H330</f>
        <v>0</v>
      </c>
      <c r="Q330" s="180">
        <v>0.12966</v>
      </c>
      <c r="R330" s="180">
        <f>Q330*H330</f>
        <v>2.5672679999999999</v>
      </c>
      <c r="S330" s="180">
        <v>0</v>
      </c>
      <c r="T330" s="181">
        <f>S330*H330</f>
        <v>0</v>
      </c>
      <c r="AR330" s="182" t="s">
        <v>139</v>
      </c>
      <c r="AT330" s="182" t="s">
        <v>136</v>
      </c>
      <c r="AU330" s="182" t="s">
        <v>84</v>
      </c>
      <c r="AY330" s="19" t="s">
        <v>133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19" t="s">
        <v>81</v>
      </c>
      <c r="BK330" s="183">
        <f>ROUND(I330*H330,2)</f>
        <v>0</v>
      </c>
      <c r="BL330" s="19" t="s">
        <v>139</v>
      </c>
      <c r="BM330" s="182" t="s">
        <v>627</v>
      </c>
    </row>
    <row r="331" s="1" customFormat="1">
      <c r="B331" s="38"/>
      <c r="D331" s="184" t="s">
        <v>141</v>
      </c>
      <c r="F331" s="185" t="s">
        <v>628</v>
      </c>
      <c r="I331" s="115"/>
      <c r="L331" s="38"/>
      <c r="M331" s="186"/>
      <c r="N331" s="71"/>
      <c r="O331" s="71"/>
      <c r="P331" s="71"/>
      <c r="Q331" s="71"/>
      <c r="R331" s="71"/>
      <c r="S331" s="71"/>
      <c r="T331" s="72"/>
      <c r="AT331" s="19" t="s">
        <v>141</v>
      </c>
      <c r="AU331" s="19" t="s">
        <v>84</v>
      </c>
    </row>
    <row r="332" s="1" customFormat="1">
      <c r="B332" s="38"/>
      <c r="D332" s="184" t="s">
        <v>174</v>
      </c>
      <c r="F332" s="187" t="s">
        <v>629</v>
      </c>
      <c r="I332" s="115"/>
      <c r="L332" s="38"/>
      <c r="M332" s="186"/>
      <c r="N332" s="71"/>
      <c r="O332" s="71"/>
      <c r="P332" s="71"/>
      <c r="Q332" s="71"/>
      <c r="R332" s="71"/>
      <c r="S332" s="71"/>
      <c r="T332" s="72"/>
      <c r="AT332" s="19" t="s">
        <v>174</v>
      </c>
      <c r="AU332" s="19" t="s">
        <v>84</v>
      </c>
    </row>
    <row r="333" s="14" customFormat="1">
      <c r="B333" s="204"/>
      <c r="D333" s="184" t="s">
        <v>176</v>
      </c>
      <c r="E333" s="205" t="s">
        <v>3</v>
      </c>
      <c r="F333" s="206" t="s">
        <v>600</v>
      </c>
      <c r="H333" s="205" t="s">
        <v>3</v>
      </c>
      <c r="I333" s="207"/>
      <c r="L333" s="204"/>
      <c r="M333" s="208"/>
      <c r="N333" s="209"/>
      <c r="O333" s="209"/>
      <c r="P333" s="209"/>
      <c r="Q333" s="209"/>
      <c r="R333" s="209"/>
      <c r="S333" s="209"/>
      <c r="T333" s="210"/>
      <c r="AT333" s="205" t="s">
        <v>176</v>
      </c>
      <c r="AU333" s="205" t="s">
        <v>84</v>
      </c>
      <c r="AV333" s="14" t="s">
        <v>81</v>
      </c>
      <c r="AW333" s="14" t="s">
        <v>34</v>
      </c>
      <c r="AX333" s="14" t="s">
        <v>73</v>
      </c>
      <c r="AY333" s="205" t="s">
        <v>133</v>
      </c>
    </row>
    <row r="334" s="12" customFormat="1">
      <c r="B334" s="188"/>
      <c r="D334" s="184" t="s">
        <v>176</v>
      </c>
      <c r="E334" s="189" t="s">
        <v>3</v>
      </c>
      <c r="F334" s="190" t="s">
        <v>1022</v>
      </c>
      <c r="H334" s="191">
        <v>19.800000000000001</v>
      </c>
      <c r="I334" s="192"/>
      <c r="L334" s="188"/>
      <c r="M334" s="193"/>
      <c r="N334" s="194"/>
      <c r="O334" s="194"/>
      <c r="P334" s="194"/>
      <c r="Q334" s="194"/>
      <c r="R334" s="194"/>
      <c r="S334" s="194"/>
      <c r="T334" s="195"/>
      <c r="AT334" s="189" t="s">
        <v>176</v>
      </c>
      <c r="AU334" s="189" t="s">
        <v>84</v>
      </c>
      <c r="AV334" s="12" t="s">
        <v>84</v>
      </c>
      <c r="AW334" s="12" t="s">
        <v>34</v>
      </c>
      <c r="AX334" s="12" t="s">
        <v>81</v>
      </c>
      <c r="AY334" s="189" t="s">
        <v>133</v>
      </c>
    </row>
    <row r="335" s="1" customFormat="1" ht="16.5" customHeight="1">
      <c r="B335" s="170"/>
      <c r="C335" s="171" t="s">
        <v>550</v>
      </c>
      <c r="D335" s="171" t="s">
        <v>136</v>
      </c>
      <c r="E335" s="172" t="s">
        <v>631</v>
      </c>
      <c r="F335" s="173" t="s">
        <v>632</v>
      </c>
      <c r="G335" s="174" t="s">
        <v>189</v>
      </c>
      <c r="H335" s="175">
        <v>12</v>
      </c>
      <c r="I335" s="176"/>
      <c r="J335" s="177">
        <f>ROUND(I335*H335,2)</f>
        <v>0</v>
      </c>
      <c r="K335" s="173" t="s">
        <v>3</v>
      </c>
      <c r="L335" s="38"/>
      <c r="M335" s="178" t="s">
        <v>3</v>
      </c>
      <c r="N335" s="179" t="s">
        <v>44</v>
      </c>
      <c r="O335" s="71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AR335" s="182" t="s">
        <v>139</v>
      </c>
      <c r="AT335" s="182" t="s">
        <v>136</v>
      </c>
      <c r="AU335" s="182" t="s">
        <v>84</v>
      </c>
      <c r="AY335" s="19" t="s">
        <v>133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9" t="s">
        <v>81</v>
      </c>
      <c r="BK335" s="183">
        <f>ROUND(I335*H335,2)</f>
        <v>0</v>
      </c>
      <c r="BL335" s="19" t="s">
        <v>139</v>
      </c>
      <c r="BM335" s="182" t="s">
        <v>633</v>
      </c>
    </row>
    <row r="336" s="14" customFormat="1">
      <c r="B336" s="204"/>
      <c r="D336" s="184" t="s">
        <v>176</v>
      </c>
      <c r="E336" s="205" t="s">
        <v>3</v>
      </c>
      <c r="F336" s="206" t="s">
        <v>600</v>
      </c>
      <c r="H336" s="205" t="s">
        <v>3</v>
      </c>
      <c r="I336" s="207"/>
      <c r="L336" s="204"/>
      <c r="M336" s="208"/>
      <c r="N336" s="209"/>
      <c r="O336" s="209"/>
      <c r="P336" s="209"/>
      <c r="Q336" s="209"/>
      <c r="R336" s="209"/>
      <c r="S336" s="209"/>
      <c r="T336" s="210"/>
      <c r="AT336" s="205" t="s">
        <v>176</v>
      </c>
      <c r="AU336" s="205" t="s">
        <v>84</v>
      </c>
      <c r="AV336" s="14" t="s">
        <v>81</v>
      </c>
      <c r="AW336" s="14" t="s">
        <v>34</v>
      </c>
      <c r="AX336" s="14" t="s">
        <v>73</v>
      </c>
      <c r="AY336" s="205" t="s">
        <v>133</v>
      </c>
    </row>
    <row r="337" s="12" customFormat="1">
      <c r="B337" s="188"/>
      <c r="D337" s="184" t="s">
        <v>176</v>
      </c>
      <c r="E337" s="189" t="s">
        <v>3</v>
      </c>
      <c r="F337" s="190" t="s">
        <v>1023</v>
      </c>
      <c r="H337" s="191">
        <v>12</v>
      </c>
      <c r="I337" s="192"/>
      <c r="L337" s="188"/>
      <c r="M337" s="193"/>
      <c r="N337" s="194"/>
      <c r="O337" s="194"/>
      <c r="P337" s="194"/>
      <c r="Q337" s="194"/>
      <c r="R337" s="194"/>
      <c r="S337" s="194"/>
      <c r="T337" s="195"/>
      <c r="AT337" s="189" t="s">
        <v>176</v>
      </c>
      <c r="AU337" s="189" t="s">
        <v>84</v>
      </c>
      <c r="AV337" s="12" t="s">
        <v>84</v>
      </c>
      <c r="AW337" s="12" t="s">
        <v>34</v>
      </c>
      <c r="AX337" s="12" t="s">
        <v>81</v>
      </c>
      <c r="AY337" s="189" t="s">
        <v>133</v>
      </c>
    </row>
    <row r="338" s="1" customFormat="1" ht="16.5" customHeight="1">
      <c r="B338" s="170"/>
      <c r="C338" s="171" t="s">
        <v>557</v>
      </c>
      <c r="D338" s="171" t="s">
        <v>136</v>
      </c>
      <c r="E338" s="172" t="s">
        <v>664</v>
      </c>
      <c r="F338" s="173" t="s">
        <v>665</v>
      </c>
      <c r="G338" s="174" t="s">
        <v>364</v>
      </c>
      <c r="H338" s="175">
        <v>15.914999999999999</v>
      </c>
      <c r="I338" s="176"/>
      <c r="J338" s="177">
        <f>ROUND(I338*H338,2)</f>
        <v>0</v>
      </c>
      <c r="K338" s="173" t="s">
        <v>171</v>
      </c>
      <c r="L338" s="38"/>
      <c r="M338" s="178" t="s">
        <v>3</v>
      </c>
      <c r="N338" s="179" t="s">
        <v>44</v>
      </c>
      <c r="O338" s="71"/>
      <c r="P338" s="180">
        <f>O338*H338</f>
        <v>0</v>
      </c>
      <c r="Q338" s="180">
        <v>0</v>
      </c>
      <c r="R338" s="180">
        <f>Q338*H338</f>
        <v>0</v>
      </c>
      <c r="S338" s="180">
        <v>0</v>
      </c>
      <c r="T338" s="181">
        <f>S338*H338</f>
        <v>0</v>
      </c>
      <c r="AR338" s="182" t="s">
        <v>139</v>
      </c>
      <c r="AT338" s="182" t="s">
        <v>136</v>
      </c>
      <c r="AU338" s="182" t="s">
        <v>84</v>
      </c>
      <c r="AY338" s="19" t="s">
        <v>133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9" t="s">
        <v>81</v>
      </c>
      <c r="BK338" s="183">
        <f>ROUND(I338*H338,2)</f>
        <v>0</v>
      </c>
      <c r="BL338" s="19" t="s">
        <v>139</v>
      </c>
      <c r="BM338" s="182" t="s">
        <v>666</v>
      </c>
    </row>
    <row r="339" s="1" customFormat="1">
      <c r="B339" s="38"/>
      <c r="D339" s="184" t="s">
        <v>141</v>
      </c>
      <c r="F339" s="185" t="s">
        <v>667</v>
      </c>
      <c r="I339" s="115"/>
      <c r="L339" s="38"/>
      <c r="M339" s="186"/>
      <c r="N339" s="71"/>
      <c r="O339" s="71"/>
      <c r="P339" s="71"/>
      <c r="Q339" s="71"/>
      <c r="R339" s="71"/>
      <c r="S339" s="71"/>
      <c r="T339" s="72"/>
      <c r="AT339" s="19" t="s">
        <v>141</v>
      </c>
      <c r="AU339" s="19" t="s">
        <v>84</v>
      </c>
    </row>
    <row r="340" s="1" customFormat="1">
      <c r="B340" s="38"/>
      <c r="D340" s="184" t="s">
        <v>174</v>
      </c>
      <c r="F340" s="187" t="s">
        <v>668</v>
      </c>
      <c r="I340" s="115"/>
      <c r="L340" s="38"/>
      <c r="M340" s="186"/>
      <c r="N340" s="71"/>
      <c r="O340" s="71"/>
      <c r="P340" s="71"/>
      <c r="Q340" s="71"/>
      <c r="R340" s="71"/>
      <c r="S340" s="71"/>
      <c r="T340" s="72"/>
      <c r="AT340" s="19" t="s">
        <v>174</v>
      </c>
      <c r="AU340" s="19" t="s">
        <v>84</v>
      </c>
    </row>
    <row r="341" s="11" customFormat="1" ht="22.8" customHeight="1">
      <c r="B341" s="157"/>
      <c r="D341" s="158" t="s">
        <v>72</v>
      </c>
      <c r="E341" s="168" t="s">
        <v>669</v>
      </c>
      <c r="F341" s="168" t="s">
        <v>670</v>
      </c>
      <c r="I341" s="160"/>
      <c r="J341" s="169">
        <f>BK341</f>
        <v>0</v>
      </c>
      <c r="L341" s="157"/>
      <c r="M341" s="162"/>
      <c r="N341" s="163"/>
      <c r="O341" s="163"/>
      <c r="P341" s="164">
        <f>SUM(P342:P392)</f>
        <v>0</v>
      </c>
      <c r="Q341" s="163"/>
      <c r="R341" s="164">
        <f>SUM(R342:R392)</f>
        <v>0.00098999999999999999</v>
      </c>
      <c r="S341" s="163"/>
      <c r="T341" s="165">
        <f>SUM(T342:T392)</f>
        <v>12.362399999999999</v>
      </c>
      <c r="AR341" s="158" t="s">
        <v>81</v>
      </c>
      <c r="AT341" s="166" t="s">
        <v>72</v>
      </c>
      <c r="AU341" s="166" t="s">
        <v>81</v>
      </c>
      <c r="AY341" s="158" t="s">
        <v>133</v>
      </c>
      <c r="BK341" s="167">
        <f>SUM(BK342:BK392)</f>
        <v>0</v>
      </c>
    </row>
    <row r="342" s="1" customFormat="1" ht="16.5" customHeight="1">
      <c r="B342" s="170"/>
      <c r="C342" s="171" t="s">
        <v>562</v>
      </c>
      <c r="D342" s="171" t="s">
        <v>136</v>
      </c>
      <c r="E342" s="172" t="s">
        <v>672</v>
      </c>
      <c r="F342" s="173" t="s">
        <v>673</v>
      </c>
      <c r="G342" s="174" t="s">
        <v>279</v>
      </c>
      <c r="H342" s="175">
        <v>21.600000000000001</v>
      </c>
      <c r="I342" s="176"/>
      <c r="J342" s="177">
        <f>ROUND(I342*H342,2)</f>
        <v>0</v>
      </c>
      <c r="K342" s="173" t="s">
        <v>171</v>
      </c>
      <c r="L342" s="38"/>
      <c r="M342" s="178" t="s">
        <v>3</v>
      </c>
      <c r="N342" s="179" t="s">
        <v>44</v>
      </c>
      <c r="O342" s="71"/>
      <c r="P342" s="180">
        <f>O342*H342</f>
        <v>0</v>
      </c>
      <c r="Q342" s="180">
        <v>0</v>
      </c>
      <c r="R342" s="180">
        <f>Q342*H342</f>
        <v>0</v>
      </c>
      <c r="S342" s="180">
        <v>0.28999999999999998</v>
      </c>
      <c r="T342" s="181">
        <f>S342*H342</f>
        <v>6.2640000000000002</v>
      </c>
      <c r="AR342" s="182" t="s">
        <v>139</v>
      </c>
      <c r="AT342" s="182" t="s">
        <v>136</v>
      </c>
      <c r="AU342" s="182" t="s">
        <v>84</v>
      </c>
      <c r="AY342" s="19" t="s">
        <v>133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9" t="s">
        <v>81</v>
      </c>
      <c r="BK342" s="183">
        <f>ROUND(I342*H342,2)</f>
        <v>0</v>
      </c>
      <c r="BL342" s="19" t="s">
        <v>139</v>
      </c>
      <c r="BM342" s="182" t="s">
        <v>674</v>
      </c>
    </row>
    <row r="343" s="1" customFormat="1">
      <c r="B343" s="38"/>
      <c r="D343" s="184" t="s">
        <v>141</v>
      </c>
      <c r="F343" s="185" t="s">
        <v>675</v>
      </c>
      <c r="I343" s="115"/>
      <c r="L343" s="38"/>
      <c r="M343" s="186"/>
      <c r="N343" s="71"/>
      <c r="O343" s="71"/>
      <c r="P343" s="71"/>
      <c r="Q343" s="71"/>
      <c r="R343" s="71"/>
      <c r="S343" s="71"/>
      <c r="T343" s="72"/>
      <c r="AT343" s="19" t="s">
        <v>141</v>
      </c>
      <c r="AU343" s="19" t="s">
        <v>84</v>
      </c>
    </row>
    <row r="344" s="1" customFormat="1">
      <c r="B344" s="38"/>
      <c r="D344" s="184" t="s">
        <v>174</v>
      </c>
      <c r="F344" s="187" t="s">
        <v>676</v>
      </c>
      <c r="I344" s="115"/>
      <c r="L344" s="38"/>
      <c r="M344" s="186"/>
      <c r="N344" s="71"/>
      <c r="O344" s="71"/>
      <c r="P344" s="71"/>
      <c r="Q344" s="71"/>
      <c r="R344" s="71"/>
      <c r="S344" s="71"/>
      <c r="T344" s="72"/>
      <c r="AT344" s="19" t="s">
        <v>174</v>
      </c>
      <c r="AU344" s="19" t="s">
        <v>84</v>
      </c>
    </row>
    <row r="345" s="14" customFormat="1">
      <c r="B345" s="204"/>
      <c r="D345" s="184" t="s">
        <v>176</v>
      </c>
      <c r="E345" s="205" t="s">
        <v>3</v>
      </c>
      <c r="F345" s="206" t="s">
        <v>600</v>
      </c>
      <c r="H345" s="205" t="s">
        <v>3</v>
      </c>
      <c r="I345" s="207"/>
      <c r="L345" s="204"/>
      <c r="M345" s="208"/>
      <c r="N345" s="209"/>
      <c r="O345" s="209"/>
      <c r="P345" s="209"/>
      <c r="Q345" s="209"/>
      <c r="R345" s="209"/>
      <c r="S345" s="209"/>
      <c r="T345" s="210"/>
      <c r="AT345" s="205" t="s">
        <v>176</v>
      </c>
      <c r="AU345" s="205" t="s">
        <v>84</v>
      </c>
      <c r="AV345" s="14" t="s">
        <v>81</v>
      </c>
      <c r="AW345" s="14" t="s">
        <v>34</v>
      </c>
      <c r="AX345" s="14" t="s">
        <v>73</v>
      </c>
      <c r="AY345" s="205" t="s">
        <v>133</v>
      </c>
    </row>
    <row r="346" s="12" customFormat="1">
      <c r="B346" s="188"/>
      <c r="D346" s="184" t="s">
        <v>176</v>
      </c>
      <c r="E346" s="189" t="s">
        <v>3</v>
      </c>
      <c r="F346" s="190" t="s">
        <v>1019</v>
      </c>
      <c r="H346" s="191">
        <v>9</v>
      </c>
      <c r="I346" s="192"/>
      <c r="L346" s="188"/>
      <c r="M346" s="193"/>
      <c r="N346" s="194"/>
      <c r="O346" s="194"/>
      <c r="P346" s="194"/>
      <c r="Q346" s="194"/>
      <c r="R346" s="194"/>
      <c r="S346" s="194"/>
      <c r="T346" s="195"/>
      <c r="AT346" s="189" t="s">
        <v>176</v>
      </c>
      <c r="AU346" s="189" t="s">
        <v>84</v>
      </c>
      <c r="AV346" s="12" t="s">
        <v>84</v>
      </c>
      <c r="AW346" s="12" t="s">
        <v>34</v>
      </c>
      <c r="AX346" s="12" t="s">
        <v>73</v>
      </c>
      <c r="AY346" s="189" t="s">
        <v>133</v>
      </c>
    </row>
    <row r="347" s="12" customFormat="1">
      <c r="B347" s="188"/>
      <c r="D347" s="184" t="s">
        <v>176</v>
      </c>
      <c r="E347" s="189" t="s">
        <v>3</v>
      </c>
      <c r="F347" s="190" t="s">
        <v>1020</v>
      </c>
      <c r="H347" s="191">
        <v>12.6</v>
      </c>
      <c r="I347" s="192"/>
      <c r="L347" s="188"/>
      <c r="M347" s="193"/>
      <c r="N347" s="194"/>
      <c r="O347" s="194"/>
      <c r="P347" s="194"/>
      <c r="Q347" s="194"/>
      <c r="R347" s="194"/>
      <c r="S347" s="194"/>
      <c r="T347" s="195"/>
      <c r="AT347" s="189" t="s">
        <v>176</v>
      </c>
      <c r="AU347" s="189" t="s">
        <v>84</v>
      </c>
      <c r="AV347" s="12" t="s">
        <v>84</v>
      </c>
      <c r="AW347" s="12" t="s">
        <v>34</v>
      </c>
      <c r="AX347" s="12" t="s">
        <v>73</v>
      </c>
      <c r="AY347" s="189" t="s">
        <v>133</v>
      </c>
    </row>
    <row r="348" s="13" customFormat="1">
      <c r="B348" s="196"/>
      <c r="D348" s="184" t="s">
        <v>176</v>
      </c>
      <c r="E348" s="197" t="s">
        <v>3</v>
      </c>
      <c r="F348" s="198" t="s">
        <v>195</v>
      </c>
      <c r="H348" s="199">
        <v>21.600000000000001</v>
      </c>
      <c r="I348" s="200"/>
      <c r="L348" s="196"/>
      <c r="M348" s="201"/>
      <c r="N348" s="202"/>
      <c r="O348" s="202"/>
      <c r="P348" s="202"/>
      <c r="Q348" s="202"/>
      <c r="R348" s="202"/>
      <c r="S348" s="202"/>
      <c r="T348" s="203"/>
      <c r="AT348" s="197" t="s">
        <v>176</v>
      </c>
      <c r="AU348" s="197" t="s">
        <v>84</v>
      </c>
      <c r="AV348" s="13" t="s">
        <v>139</v>
      </c>
      <c r="AW348" s="13" t="s">
        <v>34</v>
      </c>
      <c r="AX348" s="13" t="s">
        <v>81</v>
      </c>
      <c r="AY348" s="197" t="s">
        <v>133</v>
      </c>
    </row>
    <row r="349" s="1" customFormat="1" ht="16.5" customHeight="1">
      <c r="B349" s="170"/>
      <c r="C349" s="171" t="s">
        <v>568</v>
      </c>
      <c r="D349" s="171" t="s">
        <v>136</v>
      </c>
      <c r="E349" s="172" t="s">
        <v>678</v>
      </c>
      <c r="F349" s="173" t="s">
        <v>679</v>
      </c>
      <c r="G349" s="174" t="s">
        <v>279</v>
      </c>
      <c r="H349" s="175">
        <v>16.199999999999999</v>
      </c>
      <c r="I349" s="176"/>
      <c r="J349" s="177">
        <f>ROUND(I349*H349,2)</f>
        <v>0</v>
      </c>
      <c r="K349" s="173" t="s">
        <v>171</v>
      </c>
      <c r="L349" s="38"/>
      <c r="M349" s="178" t="s">
        <v>3</v>
      </c>
      <c r="N349" s="179" t="s">
        <v>44</v>
      </c>
      <c r="O349" s="71"/>
      <c r="P349" s="180">
        <f>O349*H349</f>
        <v>0</v>
      </c>
      <c r="Q349" s="180">
        <v>0</v>
      </c>
      <c r="R349" s="180">
        <f>Q349*H349</f>
        <v>0</v>
      </c>
      <c r="S349" s="180">
        <v>0.22</v>
      </c>
      <c r="T349" s="181">
        <f>S349*H349</f>
        <v>3.5640000000000001</v>
      </c>
      <c r="AR349" s="182" t="s">
        <v>139</v>
      </c>
      <c r="AT349" s="182" t="s">
        <v>136</v>
      </c>
      <c r="AU349" s="182" t="s">
        <v>84</v>
      </c>
      <c r="AY349" s="19" t="s">
        <v>133</v>
      </c>
      <c r="BE349" s="183">
        <f>IF(N349="základní",J349,0)</f>
        <v>0</v>
      </c>
      <c r="BF349" s="183">
        <f>IF(N349="snížená",J349,0)</f>
        <v>0</v>
      </c>
      <c r="BG349" s="183">
        <f>IF(N349="zákl. přenesená",J349,0)</f>
        <v>0</v>
      </c>
      <c r="BH349" s="183">
        <f>IF(N349="sníž. přenesená",J349,0)</f>
        <v>0</v>
      </c>
      <c r="BI349" s="183">
        <f>IF(N349="nulová",J349,0)</f>
        <v>0</v>
      </c>
      <c r="BJ349" s="19" t="s">
        <v>81</v>
      </c>
      <c r="BK349" s="183">
        <f>ROUND(I349*H349,2)</f>
        <v>0</v>
      </c>
      <c r="BL349" s="19" t="s">
        <v>139</v>
      </c>
      <c r="BM349" s="182" t="s">
        <v>680</v>
      </c>
    </row>
    <row r="350" s="1" customFormat="1">
      <c r="B350" s="38"/>
      <c r="D350" s="184" t="s">
        <v>141</v>
      </c>
      <c r="F350" s="185" t="s">
        <v>681</v>
      </c>
      <c r="I350" s="115"/>
      <c r="L350" s="38"/>
      <c r="M350" s="186"/>
      <c r="N350" s="71"/>
      <c r="O350" s="71"/>
      <c r="P350" s="71"/>
      <c r="Q350" s="71"/>
      <c r="R350" s="71"/>
      <c r="S350" s="71"/>
      <c r="T350" s="72"/>
      <c r="AT350" s="19" t="s">
        <v>141</v>
      </c>
      <c r="AU350" s="19" t="s">
        <v>84</v>
      </c>
    </row>
    <row r="351" s="1" customFormat="1">
      <c r="B351" s="38"/>
      <c r="D351" s="184" t="s">
        <v>174</v>
      </c>
      <c r="F351" s="187" t="s">
        <v>676</v>
      </c>
      <c r="I351" s="115"/>
      <c r="L351" s="38"/>
      <c r="M351" s="186"/>
      <c r="N351" s="71"/>
      <c r="O351" s="71"/>
      <c r="P351" s="71"/>
      <c r="Q351" s="71"/>
      <c r="R351" s="71"/>
      <c r="S351" s="71"/>
      <c r="T351" s="72"/>
      <c r="AT351" s="19" t="s">
        <v>174</v>
      </c>
      <c r="AU351" s="19" t="s">
        <v>84</v>
      </c>
    </row>
    <row r="352" s="14" customFormat="1">
      <c r="B352" s="204"/>
      <c r="D352" s="184" t="s">
        <v>176</v>
      </c>
      <c r="E352" s="205" t="s">
        <v>3</v>
      </c>
      <c r="F352" s="206" t="s">
        <v>600</v>
      </c>
      <c r="H352" s="205" t="s">
        <v>3</v>
      </c>
      <c r="I352" s="207"/>
      <c r="L352" s="204"/>
      <c r="M352" s="208"/>
      <c r="N352" s="209"/>
      <c r="O352" s="209"/>
      <c r="P352" s="209"/>
      <c r="Q352" s="209"/>
      <c r="R352" s="209"/>
      <c r="S352" s="209"/>
      <c r="T352" s="210"/>
      <c r="AT352" s="205" t="s">
        <v>176</v>
      </c>
      <c r="AU352" s="205" t="s">
        <v>84</v>
      </c>
      <c r="AV352" s="14" t="s">
        <v>81</v>
      </c>
      <c r="AW352" s="14" t="s">
        <v>34</v>
      </c>
      <c r="AX352" s="14" t="s">
        <v>73</v>
      </c>
      <c r="AY352" s="205" t="s">
        <v>133</v>
      </c>
    </row>
    <row r="353" s="12" customFormat="1">
      <c r="B353" s="188"/>
      <c r="D353" s="184" t="s">
        <v>176</v>
      </c>
      <c r="E353" s="189" t="s">
        <v>3</v>
      </c>
      <c r="F353" s="190" t="s">
        <v>1021</v>
      </c>
      <c r="H353" s="191">
        <v>16.199999999999999</v>
      </c>
      <c r="I353" s="192"/>
      <c r="L353" s="188"/>
      <c r="M353" s="193"/>
      <c r="N353" s="194"/>
      <c r="O353" s="194"/>
      <c r="P353" s="194"/>
      <c r="Q353" s="194"/>
      <c r="R353" s="194"/>
      <c r="S353" s="194"/>
      <c r="T353" s="195"/>
      <c r="AT353" s="189" t="s">
        <v>176</v>
      </c>
      <c r="AU353" s="189" t="s">
        <v>84</v>
      </c>
      <c r="AV353" s="12" t="s">
        <v>84</v>
      </c>
      <c r="AW353" s="12" t="s">
        <v>34</v>
      </c>
      <c r="AX353" s="12" t="s">
        <v>81</v>
      </c>
      <c r="AY353" s="189" t="s">
        <v>133</v>
      </c>
    </row>
    <row r="354" s="1" customFormat="1" ht="16.5" customHeight="1">
      <c r="B354" s="170"/>
      <c r="C354" s="171" t="s">
        <v>573</v>
      </c>
      <c r="D354" s="171" t="s">
        <v>136</v>
      </c>
      <c r="E354" s="172" t="s">
        <v>683</v>
      </c>
      <c r="F354" s="173" t="s">
        <v>684</v>
      </c>
      <c r="G354" s="174" t="s">
        <v>189</v>
      </c>
      <c r="H354" s="175">
        <v>12</v>
      </c>
      <c r="I354" s="176"/>
      <c r="J354" s="177">
        <f>ROUND(I354*H354,2)</f>
        <v>0</v>
      </c>
      <c r="K354" s="173" t="s">
        <v>171</v>
      </c>
      <c r="L354" s="38"/>
      <c r="M354" s="178" t="s">
        <v>3</v>
      </c>
      <c r="N354" s="179" t="s">
        <v>44</v>
      </c>
      <c r="O354" s="71"/>
      <c r="P354" s="180">
        <f>O354*H354</f>
        <v>0</v>
      </c>
      <c r="Q354" s="180">
        <v>0</v>
      </c>
      <c r="R354" s="180">
        <f>Q354*H354</f>
        <v>0</v>
      </c>
      <c r="S354" s="180">
        <v>0</v>
      </c>
      <c r="T354" s="181">
        <f>S354*H354</f>
        <v>0</v>
      </c>
      <c r="AR354" s="182" t="s">
        <v>139</v>
      </c>
      <c r="AT354" s="182" t="s">
        <v>136</v>
      </c>
      <c r="AU354" s="182" t="s">
        <v>84</v>
      </c>
      <c r="AY354" s="19" t="s">
        <v>133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9" t="s">
        <v>81</v>
      </c>
      <c r="BK354" s="183">
        <f>ROUND(I354*H354,2)</f>
        <v>0</v>
      </c>
      <c r="BL354" s="19" t="s">
        <v>139</v>
      </c>
      <c r="BM354" s="182" t="s">
        <v>685</v>
      </c>
    </row>
    <row r="355" s="1" customFormat="1">
      <c r="B355" s="38"/>
      <c r="D355" s="184" t="s">
        <v>141</v>
      </c>
      <c r="F355" s="185" t="s">
        <v>686</v>
      </c>
      <c r="I355" s="115"/>
      <c r="L355" s="38"/>
      <c r="M355" s="186"/>
      <c r="N355" s="71"/>
      <c r="O355" s="71"/>
      <c r="P355" s="71"/>
      <c r="Q355" s="71"/>
      <c r="R355" s="71"/>
      <c r="S355" s="71"/>
      <c r="T355" s="72"/>
      <c r="AT355" s="19" t="s">
        <v>141</v>
      </c>
      <c r="AU355" s="19" t="s">
        <v>84</v>
      </c>
    </row>
    <row r="356" s="1" customFormat="1">
      <c r="B356" s="38"/>
      <c r="D356" s="184" t="s">
        <v>174</v>
      </c>
      <c r="F356" s="187" t="s">
        <v>687</v>
      </c>
      <c r="I356" s="115"/>
      <c r="L356" s="38"/>
      <c r="M356" s="186"/>
      <c r="N356" s="71"/>
      <c r="O356" s="71"/>
      <c r="P356" s="71"/>
      <c r="Q356" s="71"/>
      <c r="R356" s="71"/>
      <c r="S356" s="71"/>
      <c r="T356" s="72"/>
      <c r="AT356" s="19" t="s">
        <v>174</v>
      </c>
      <c r="AU356" s="19" t="s">
        <v>84</v>
      </c>
    </row>
    <row r="357" s="14" customFormat="1">
      <c r="B357" s="204"/>
      <c r="D357" s="184" t="s">
        <v>176</v>
      </c>
      <c r="E357" s="205" t="s">
        <v>3</v>
      </c>
      <c r="F357" s="206" t="s">
        <v>600</v>
      </c>
      <c r="H357" s="205" t="s">
        <v>3</v>
      </c>
      <c r="I357" s="207"/>
      <c r="L357" s="204"/>
      <c r="M357" s="208"/>
      <c r="N357" s="209"/>
      <c r="O357" s="209"/>
      <c r="P357" s="209"/>
      <c r="Q357" s="209"/>
      <c r="R357" s="209"/>
      <c r="S357" s="209"/>
      <c r="T357" s="210"/>
      <c r="AT357" s="205" t="s">
        <v>176</v>
      </c>
      <c r="AU357" s="205" t="s">
        <v>84</v>
      </c>
      <c r="AV357" s="14" t="s">
        <v>81</v>
      </c>
      <c r="AW357" s="14" t="s">
        <v>34</v>
      </c>
      <c r="AX357" s="14" t="s">
        <v>73</v>
      </c>
      <c r="AY357" s="205" t="s">
        <v>133</v>
      </c>
    </row>
    <row r="358" s="12" customFormat="1">
      <c r="B358" s="188"/>
      <c r="D358" s="184" t="s">
        <v>176</v>
      </c>
      <c r="E358" s="189" t="s">
        <v>3</v>
      </c>
      <c r="F358" s="190" t="s">
        <v>1023</v>
      </c>
      <c r="H358" s="191">
        <v>12</v>
      </c>
      <c r="I358" s="192"/>
      <c r="L358" s="188"/>
      <c r="M358" s="193"/>
      <c r="N358" s="194"/>
      <c r="O358" s="194"/>
      <c r="P358" s="194"/>
      <c r="Q358" s="194"/>
      <c r="R358" s="194"/>
      <c r="S358" s="194"/>
      <c r="T358" s="195"/>
      <c r="AT358" s="189" t="s">
        <v>176</v>
      </c>
      <c r="AU358" s="189" t="s">
        <v>84</v>
      </c>
      <c r="AV358" s="12" t="s">
        <v>84</v>
      </c>
      <c r="AW358" s="12" t="s">
        <v>34</v>
      </c>
      <c r="AX358" s="12" t="s">
        <v>81</v>
      </c>
      <c r="AY358" s="189" t="s">
        <v>133</v>
      </c>
    </row>
    <row r="359" s="1" customFormat="1" ht="16.5" customHeight="1">
      <c r="B359" s="170"/>
      <c r="C359" s="171" t="s">
        <v>579</v>
      </c>
      <c r="D359" s="171" t="s">
        <v>136</v>
      </c>
      <c r="E359" s="172" t="s">
        <v>689</v>
      </c>
      <c r="F359" s="173" t="s">
        <v>690</v>
      </c>
      <c r="G359" s="174" t="s">
        <v>279</v>
      </c>
      <c r="H359" s="175">
        <v>19.800000000000001</v>
      </c>
      <c r="I359" s="176"/>
      <c r="J359" s="177">
        <f>ROUND(I359*H359,2)</f>
        <v>0</v>
      </c>
      <c r="K359" s="173" t="s">
        <v>171</v>
      </c>
      <c r="L359" s="38"/>
      <c r="M359" s="178" t="s">
        <v>3</v>
      </c>
      <c r="N359" s="179" t="s">
        <v>44</v>
      </c>
      <c r="O359" s="71"/>
      <c r="P359" s="180">
        <f>O359*H359</f>
        <v>0</v>
      </c>
      <c r="Q359" s="180">
        <v>5.0000000000000002E-05</v>
      </c>
      <c r="R359" s="180">
        <f>Q359*H359</f>
        <v>0.00098999999999999999</v>
      </c>
      <c r="S359" s="180">
        <v>0.128</v>
      </c>
      <c r="T359" s="181">
        <f>S359*H359</f>
        <v>2.5344000000000002</v>
      </c>
      <c r="AR359" s="182" t="s">
        <v>139</v>
      </c>
      <c r="AT359" s="182" t="s">
        <v>136</v>
      </c>
      <c r="AU359" s="182" t="s">
        <v>84</v>
      </c>
      <c r="AY359" s="19" t="s">
        <v>133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9" t="s">
        <v>81</v>
      </c>
      <c r="BK359" s="183">
        <f>ROUND(I359*H359,2)</f>
        <v>0</v>
      </c>
      <c r="BL359" s="19" t="s">
        <v>139</v>
      </c>
      <c r="BM359" s="182" t="s">
        <v>691</v>
      </c>
    </row>
    <row r="360" s="1" customFormat="1">
      <c r="B360" s="38"/>
      <c r="D360" s="184" t="s">
        <v>141</v>
      </c>
      <c r="F360" s="185" t="s">
        <v>692</v>
      </c>
      <c r="I360" s="115"/>
      <c r="L360" s="38"/>
      <c r="M360" s="186"/>
      <c r="N360" s="71"/>
      <c r="O360" s="71"/>
      <c r="P360" s="71"/>
      <c r="Q360" s="71"/>
      <c r="R360" s="71"/>
      <c r="S360" s="71"/>
      <c r="T360" s="72"/>
      <c r="AT360" s="19" t="s">
        <v>141</v>
      </c>
      <c r="AU360" s="19" t="s">
        <v>84</v>
      </c>
    </row>
    <row r="361" s="1" customFormat="1">
      <c r="B361" s="38"/>
      <c r="D361" s="184" t="s">
        <v>174</v>
      </c>
      <c r="F361" s="187" t="s">
        <v>693</v>
      </c>
      <c r="I361" s="115"/>
      <c r="L361" s="38"/>
      <c r="M361" s="186"/>
      <c r="N361" s="71"/>
      <c r="O361" s="71"/>
      <c r="P361" s="71"/>
      <c r="Q361" s="71"/>
      <c r="R361" s="71"/>
      <c r="S361" s="71"/>
      <c r="T361" s="72"/>
      <c r="AT361" s="19" t="s">
        <v>174</v>
      </c>
      <c r="AU361" s="19" t="s">
        <v>84</v>
      </c>
    </row>
    <row r="362" s="14" customFormat="1">
      <c r="B362" s="204"/>
      <c r="D362" s="184" t="s">
        <v>176</v>
      </c>
      <c r="E362" s="205" t="s">
        <v>3</v>
      </c>
      <c r="F362" s="206" t="s">
        <v>600</v>
      </c>
      <c r="H362" s="205" t="s">
        <v>3</v>
      </c>
      <c r="I362" s="207"/>
      <c r="L362" s="204"/>
      <c r="M362" s="208"/>
      <c r="N362" s="209"/>
      <c r="O362" s="209"/>
      <c r="P362" s="209"/>
      <c r="Q362" s="209"/>
      <c r="R362" s="209"/>
      <c r="S362" s="209"/>
      <c r="T362" s="210"/>
      <c r="AT362" s="205" t="s">
        <v>176</v>
      </c>
      <c r="AU362" s="205" t="s">
        <v>84</v>
      </c>
      <c r="AV362" s="14" t="s">
        <v>81</v>
      </c>
      <c r="AW362" s="14" t="s">
        <v>34</v>
      </c>
      <c r="AX362" s="14" t="s">
        <v>73</v>
      </c>
      <c r="AY362" s="205" t="s">
        <v>133</v>
      </c>
    </row>
    <row r="363" s="12" customFormat="1">
      <c r="B363" s="188"/>
      <c r="D363" s="184" t="s">
        <v>176</v>
      </c>
      <c r="E363" s="189" t="s">
        <v>3</v>
      </c>
      <c r="F363" s="190" t="s">
        <v>1022</v>
      </c>
      <c r="H363" s="191">
        <v>19.800000000000001</v>
      </c>
      <c r="I363" s="192"/>
      <c r="L363" s="188"/>
      <c r="M363" s="193"/>
      <c r="N363" s="194"/>
      <c r="O363" s="194"/>
      <c r="P363" s="194"/>
      <c r="Q363" s="194"/>
      <c r="R363" s="194"/>
      <c r="S363" s="194"/>
      <c r="T363" s="195"/>
      <c r="AT363" s="189" t="s">
        <v>176</v>
      </c>
      <c r="AU363" s="189" t="s">
        <v>84</v>
      </c>
      <c r="AV363" s="12" t="s">
        <v>84</v>
      </c>
      <c r="AW363" s="12" t="s">
        <v>34</v>
      </c>
      <c r="AX363" s="12" t="s">
        <v>81</v>
      </c>
      <c r="AY363" s="189" t="s">
        <v>133</v>
      </c>
    </row>
    <row r="364" s="1" customFormat="1" ht="16.5" customHeight="1">
      <c r="B364" s="170"/>
      <c r="C364" s="171" t="s">
        <v>590</v>
      </c>
      <c r="D364" s="171" t="s">
        <v>136</v>
      </c>
      <c r="E364" s="172" t="s">
        <v>695</v>
      </c>
      <c r="F364" s="173" t="s">
        <v>696</v>
      </c>
      <c r="G364" s="174" t="s">
        <v>189</v>
      </c>
      <c r="H364" s="175">
        <v>12</v>
      </c>
      <c r="I364" s="176"/>
      <c r="J364" s="177">
        <f>ROUND(I364*H364,2)</f>
        <v>0</v>
      </c>
      <c r="K364" s="173" t="s">
        <v>171</v>
      </c>
      <c r="L364" s="38"/>
      <c r="M364" s="178" t="s">
        <v>3</v>
      </c>
      <c r="N364" s="179" t="s">
        <v>44</v>
      </c>
      <c r="O364" s="71"/>
      <c r="P364" s="180">
        <f>O364*H364</f>
        <v>0</v>
      </c>
      <c r="Q364" s="180">
        <v>0</v>
      </c>
      <c r="R364" s="180">
        <f>Q364*H364</f>
        <v>0</v>
      </c>
      <c r="S364" s="180">
        <v>0</v>
      </c>
      <c r="T364" s="181">
        <f>S364*H364</f>
        <v>0</v>
      </c>
      <c r="AR364" s="182" t="s">
        <v>139</v>
      </c>
      <c r="AT364" s="182" t="s">
        <v>136</v>
      </c>
      <c r="AU364" s="182" t="s">
        <v>84</v>
      </c>
      <c r="AY364" s="19" t="s">
        <v>133</v>
      </c>
      <c r="BE364" s="183">
        <f>IF(N364="základní",J364,0)</f>
        <v>0</v>
      </c>
      <c r="BF364" s="183">
        <f>IF(N364="snížená",J364,0)</f>
        <v>0</v>
      </c>
      <c r="BG364" s="183">
        <f>IF(N364="zákl. přenesená",J364,0)</f>
        <v>0</v>
      </c>
      <c r="BH364" s="183">
        <f>IF(N364="sníž. přenesená",J364,0)</f>
        <v>0</v>
      </c>
      <c r="BI364" s="183">
        <f>IF(N364="nulová",J364,0)</f>
        <v>0</v>
      </c>
      <c r="BJ364" s="19" t="s">
        <v>81</v>
      </c>
      <c r="BK364" s="183">
        <f>ROUND(I364*H364,2)</f>
        <v>0</v>
      </c>
      <c r="BL364" s="19" t="s">
        <v>139</v>
      </c>
      <c r="BM364" s="182" t="s">
        <v>697</v>
      </c>
    </row>
    <row r="365" s="1" customFormat="1">
      <c r="B365" s="38"/>
      <c r="D365" s="184" t="s">
        <v>141</v>
      </c>
      <c r="F365" s="185" t="s">
        <v>698</v>
      </c>
      <c r="I365" s="115"/>
      <c r="L365" s="38"/>
      <c r="M365" s="186"/>
      <c r="N365" s="71"/>
      <c r="O365" s="71"/>
      <c r="P365" s="71"/>
      <c r="Q365" s="71"/>
      <c r="R365" s="71"/>
      <c r="S365" s="71"/>
      <c r="T365" s="72"/>
      <c r="AT365" s="19" t="s">
        <v>141</v>
      </c>
      <c r="AU365" s="19" t="s">
        <v>84</v>
      </c>
    </row>
    <row r="366" s="1" customFormat="1">
      <c r="B366" s="38"/>
      <c r="D366" s="184" t="s">
        <v>174</v>
      </c>
      <c r="F366" s="187" t="s">
        <v>687</v>
      </c>
      <c r="I366" s="115"/>
      <c r="L366" s="38"/>
      <c r="M366" s="186"/>
      <c r="N366" s="71"/>
      <c r="O366" s="71"/>
      <c r="P366" s="71"/>
      <c r="Q366" s="71"/>
      <c r="R366" s="71"/>
      <c r="S366" s="71"/>
      <c r="T366" s="72"/>
      <c r="AT366" s="19" t="s">
        <v>174</v>
      </c>
      <c r="AU366" s="19" t="s">
        <v>84</v>
      </c>
    </row>
    <row r="367" s="14" customFormat="1">
      <c r="B367" s="204"/>
      <c r="D367" s="184" t="s">
        <v>176</v>
      </c>
      <c r="E367" s="205" t="s">
        <v>3</v>
      </c>
      <c r="F367" s="206" t="s">
        <v>600</v>
      </c>
      <c r="H367" s="205" t="s">
        <v>3</v>
      </c>
      <c r="I367" s="207"/>
      <c r="L367" s="204"/>
      <c r="M367" s="208"/>
      <c r="N367" s="209"/>
      <c r="O367" s="209"/>
      <c r="P367" s="209"/>
      <c r="Q367" s="209"/>
      <c r="R367" s="209"/>
      <c r="S367" s="209"/>
      <c r="T367" s="210"/>
      <c r="AT367" s="205" t="s">
        <v>176</v>
      </c>
      <c r="AU367" s="205" t="s">
        <v>84</v>
      </c>
      <c r="AV367" s="14" t="s">
        <v>81</v>
      </c>
      <c r="AW367" s="14" t="s">
        <v>34</v>
      </c>
      <c r="AX367" s="14" t="s">
        <v>73</v>
      </c>
      <c r="AY367" s="205" t="s">
        <v>133</v>
      </c>
    </row>
    <row r="368" s="12" customFormat="1">
      <c r="B368" s="188"/>
      <c r="D368" s="184" t="s">
        <v>176</v>
      </c>
      <c r="E368" s="189" t="s">
        <v>3</v>
      </c>
      <c r="F368" s="190" t="s">
        <v>1023</v>
      </c>
      <c r="H368" s="191">
        <v>12</v>
      </c>
      <c r="I368" s="192"/>
      <c r="L368" s="188"/>
      <c r="M368" s="193"/>
      <c r="N368" s="194"/>
      <c r="O368" s="194"/>
      <c r="P368" s="194"/>
      <c r="Q368" s="194"/>
      <c r="R368" s="194"/>
      <c r="S368" s="194"/>
      <c r="T368" s="195"/>
      <c r="AT368" s="189" t="s">
        <v>176</v>
      </c>
      <c r="AU368" s="189" t="s">
        <v>84</v>
      </c>
      <c r="AV368" s="12" t="s">
        <v>84</v>
      </c>
      <c r="AW368" s="12" t="s">
        <v>34</v>
      </c>
      <c r="AX368" s="12" t="s">
        <v>81</v>
      </c>
      <c r="AY368" s="189" t="s">
        <v>133</v>
      </c>
    </row>
    <row r="369" s="1" customFormat="1" ht="16.5" customHeight="1">
      <c r="B369" s="170"/>
      <c r="C369" s="171" t="s">
        <v>595</v>
      </c>
      <c r="D369" s="171" t="s">
        <v>136</v>
      </c>
      <c r="E369" s="172" t="s">
        <v>700</v>
      </c>
      <c r="F369" s="173" t="s">
        <v>701</v>
      </c>
      <c r="G369" s="174" t="s">
        <v>364</v>
      </c>
      <c r="H369" s="175">
        <v>12.362</v>
      </c>
      <c r="I369" s="176"/>
      <c r="J369" s="177">
        <f>ROUND(I369*H369,2)</f>
        <v>0</v>
      </c>
      <c r="K369" s="173" t="s">
        <v>171</v>
      </c>
      <c r="L369" s="38"/>
      <c r="M369" s="178" t="s">
        <v>3</v>
      </c>
      <c r="N369" s="179" t="s">
        <v>44</v>
      </c>
      <c r="O369" s="71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AR369" s="182" t="s">
        <v>139</v>
      </c>
      <c r="AT369" s="182" t="s">
        <v>136</v>
      </c>
      <c r="AU369" s="182" t="s">
        <v>84</v>
      </c>
      <c r="AY369" s="19" t="s">
        <v>133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9" t="s">
        <v>81</v>
      </c>
      <c r="BK369" s="183">
        <f>ROUND(I369*H369,2)</f>
        <v>0</v>
      </c>
      <c r="BL369" s="19" t="s">
        <v>139</v>
      </c>
      <c r="BM369" s="182" t="s">
        <v>702</v>
      </c>
    </row>
    <row r="370" s="1" customFormat="1">
      <c r="B370" s="38"/>
      <c r="D370" s="184" t="s">
        <v>141</v>
      </c>
      <c r="F370" s="185" t="s">
        <v>703</v>
      </c>
      <c r="I370" s="115"/>
      <c r="L370" s="38"/>
      <c r="M370" s="186"/>
      <c r="N370" s="71"/>
      <c r="O370" s="71"/>
      <c r="P370" s="71"/>
      <c r="Q370" s="71"/>
      <c r="R370" s="71"/>
      <c r="S370" s="71"/>
      <c r="T370" s="72"/>
      <c r="AT370" s="19" t="s">
        <v>141</v>
      </c>
      <c r="AU370" s="19" t="s">
        <v>84</v>
      </c>
    </row>
    <row r="371" s="1" customFormat="1">
      <c r="B371" s="38"/>
      <c r="D371" s="184" t="s">
        <v>174</v>
      </c>
      <c r="F371" s="187" t="s">
        <v>704</v>
      </c>
      <c r="I371" s="115"/>
      <c r="L371" s="38"/>
      <c r="M371" s="186"/>
      <c r="N371" s="71"/>
      <c r="O371" s="71"/>
      <c r="P371" s="71"/>
      <c r="Q371" s="71"/>
      <c r="R371" s="71"/>
      <c r="S371" s="71"/>
      <c r="T371" s="72"/>
      <c r="AT371" s="19" t="s">
        <v>174</v>
      </c>
      <c r="AU371" s="19" t="s">
        <v>84</v>
      </c>
    </row>
    <row r="372" s="14" customFormat="1">
      <c r="B372" s="204"/>
      <c r="D372" s="184" t="s">
        <v>176</v>
      </c>
      <c r="E372" s="205" t="s">
        <v>3</v>
      </c>
      <c r="F372" s="206" t="s">
        <v>600</v>
      </c>
      <c r="H372" s="205" t="s">
        <v>3</v>
      </c>
      <c r="I372" s="207"/>
      <c r="L372" s="204"/>
      <c r="M372" s="208"/>
      <c r="N372" s="209"/>
      <c r="O372" s="209"/>
      <c r="P372" s="209"/>
      <c r="Q372" s="209"/>
      <c r="R372" s="209"/>
      <c r="S372" s="209"/>
      <c r="T372" s="210"/>
      <c r="AT372" s="205" t="s">
        <v>176</v>
      </c>
      <c r="AU372" s="205" t="s">
        <v>84</v>
      </c>
      <c r="AV372" s="14" t="s">
        <v>81</v>
      </c>
      <c r="AW372" s="14" t="s">
        <v>34</v>
      </c>
      <c r="AX372" s="14" t="s">
        <v>73</v>
      </c>
      <c r="AY372" s="205" t="s">
        <v>133</v>
      </c>
    </row>
    <row r="373" s="12" customFormat="1">
      <c r="B373" s="188"/>
      <c r="D373" s="184" t="s">
        <v>176</v>
      </c>
      <c r="E373" s="189" t="s">
        <v>3</v>
      </c>
      <c r="F373" s="190" t="s">
        <v>1024</v>
      </c>
      <c r="H373" s="191">
        <v>6.2640000000000002</v>
      </c>
      <c r="I373" s="192"/>
      <c r="L373" s="188"/>
      <c r="M373" s="193"/>
      <c r="N373" s="194"/>
      <c r="O373" s="194"/>
      <c r="P373" s="194"/>
      <c r="Q373" s="194"/>
      <c r="R373" s="194"/>
      <c r="S373" s="194"/>
      <c r="T373" s="195"/>
      <c r="AT373" s="189" t="s">
        <v>176</v>
      </c>
      <c r="AU373" s="189" t="s">
        <v>84</v>
      </c>
      <c r="AV373" s="12" t="s">
        <v>84</v>
      </c>
      <c r="AW373" s="12" t="s">
        <v>34</v>
      </c>
      <c r="AX373" s="12" t="s">
        <v>73</v>
      </c>
      <c r="AY373" s="189" t="s">
        <v>133</v>
      </c>
    </row>
    <row r="374" s="12" customFormat="1">
      <c r="B374" s="188"/>
      <c r="D374" s="184" t="s">
        <v>176</v>
      </c>
      <c r="E374" s="189" t="s">
        <v>3</v>
      </c>
      <c r="F374" s="190" t="s">
        <v>1025</v>
      </c>
      <c r="H374" s="191">
        <v>2.5339999999999998</v>
      </c>
      <c r="I374" s="192"/>
      <c r="L374" s="188"/>
      <c r="M374" s="193"/>
      <c r="N374" s="194"/>
      <c r="O374" s="194"/>
      <c r="P374" s="194"/>
      <c r="Q374" s="194"/>
      <c r="R374" s="194"/>
      <c r="S374" s="194"/>
      <c r="T374" s="195"/>
      <c r="AT374" s="189" t="s">
        <v>176</v>
      </c>
      <c r="AU374" s="189" t="s">
        <v>84</v>
      </c>
      <c r="AV374" s="12" t="s">
        <v>84</v>
      </c>
      <c r="AW374" s="12" t="s">
        <v>34</v>
      </c>
      <c r="AX374" s="12" t="s">
        <v>73</v>
      </c>
      <c r="AY374" s="189" t="s">
        <v>133</v>
      </c>
    </row>
    <row r="375" s="12" customFormat="1">
      <c r="B375" s="188"/>
      <c r="D375" s="184" t="s">
        <v>176</v>
      </c>
      <c r="E375" s="189" t="s">
        <v>3</v>
      </c>
      <c r="F375" s="190" t="s">
        <v>1026</v>
      </c>
      <c r="H375" s="191">
        <v>3.5640000000000001</v>
      </c>
      <c r="I375" s="192"/>
      <c r="L375" s="188"/>
      <c r="M375" s="193"/>
      <c r="N375" s="194"/>
      <c r="O375" s="194"/>
      <c r="P375" s="194"/>
      <c r="Q375" s="194"/>
      <c r="R375" s="194"/>
      <c r="S375" s="194"/>
      <c r="T375" s="195"/>
      <c r="AT375" s="189" t="s">
        <v>176</v>
      </c>
      <c r="AU375" s="189" t="s">
        <v>84</v>
      </c>
      <c r="AV375" s="12" t="s">
        <v>84</v>
      </c>
      <c r="AW375" s="12" t="s">
        <v>34</v>
      </c>
      <c r="AX375" s="12" t="s">
        <v>73</v>
      </c>
      <c r="AY375" s="189" t="s">
        <v>133</v>
      </c>
    </row>
    <row r="376" s="13" customFormat="1">
      <c r="B376" s="196"/>
      <c r="D376" s="184" t="s">
        <v>176</v>
      </c>
      <c r="E376" s="197" t="s">
        <v>3</v>
      </c>
      <c r="F376" s="198" t="s">
        <v>195</v>
      </c>
      <c r="H376" s="199">
        <v>12.362</v>
      </c>
      <c r="I376" s="200"/>
      <c r="L376" s="196"/>
      <c r="M376" s="201"/>
      <c r="N376" s="202"/>
      <c r="O376" s="202"/>
      <c r="P376" s="202"/>
      <c r="Q376" s="202"/>
      <c r="R376" s="202"/>
      <c r="S376" s="202"/>
      <c r="T376" s="203"/>
      <c r="AT376" s="197" t="s">
        <v>176</v>
      </c>
      <c r="AU376" s="197" t="s">
        <v>84</v>
      </c>
      <c r="AV376" s="13" t="s">
        <v>139</v>
      </c>
      <c r="AW376" s="13" t="s">
        <v>34</v>
      </c>
      <c r="AX376" s="13" t="s">
        <v>81</v>
      </c>
      <c r="AY376" s="197" t="s">
        <v>133</v>
      </c>
    </row>
    <row r="377" s="1" customFormat="1" ht="16.5" customHeight="1">
      <c r="B377" s="170"/>
      <c r="C377" s="171" t="s">
        <v>602</v>
      </c>
      <c r="D377" s="171" t="s">
        <v>136</v>
      </c>
      <c r="E377" s="172" t="s">
        <v>709</v>
      </c>
      <c r="F377" s="173" t="s">
        <v>710</v>
      </c>
      <c r="G377" s="174" t="s">
        <v>364</v>
      </c>
      <c r="H377" s="175">
        <v>86.534000000000006</v>
      </c>
      <c r="I377" s="176"/>
      <c r="J377" s="177">
        <f>ROUND(I377*H377,2)</f>
        <v>0</v>
      </c>
      <c r="K377" s="173" t="s">
        <v>171</v>
      </c>
      <c r="L377" s="38"/>
      <c r="M377" s="178" t="s">
        <v>3</v>
      </c>
      <c r="N377" s="179" t="s">
        <v>44</v>
      </c>
      <c r="O377" s="71"/>
      <c r="P377" s="180">
        <f>O377*H377</f>
        <v>0</v>
      </c>
      <c r="Q377" s="180">
        <v>0</v>
      </c>
      <c r="R377" s="180">
        <f>Q377*H377</f>
        <v>0</v>
      </c>
      <c r="S377" s="180">
        <v>0</v>
      </c>
      <c r="T377" s="181">
        <f>S377*H377</f>
        <v>0</v>
      </c>
      <c r="AR377" s="182" t="s">
        <v>139</v>
      </c>
      <c r="AT377" s="182" t="s">
        <v>136</v>
      </c>
      <c r="AU377" s="182" t="s">
        <v>84</v>
      </c>
      <c r="AY377" s="19" t="s">
        <v>133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9" t="s">
        <v>81</v>
      </c>
      <c r="BK377" s="183">
        <f>ROUND(I377*H377,2)</f>
        <v>0</v>
      </c>
      <c r="BL377" s="19" t="s">
        <v>139</v>
      </c>
      <c r="BM377" s="182" t="s">
        <v>711</v>
      </c>
    </row>
    <row r="378" s="1" customFormat="1">
      <c r="B378" s="38"/>
      <c r="D378" s="184" t="s">
        <v>141</v>
      </c>
      <c r="F378" s="185" t="s">
        <v>712</v>
      </c>
      <c r="I378" s="115"/>
      <c r="L378" s="38"/>
      <c r="M378" s="186"/>
      <c r="N378" s="71"/>
      <c r="O378" s="71"/>
      <c r="P378" s="71"/>
      <c r="Q378" s="71"/>
      <c r="R378" s="71"/>
      <c r="S378" s="71"/>
      <c r="T378" s="72"/>
      <c r="AT378" s="19" t="s">
        <v>141</v>
      </c>
      <c r="AU378" s="19" t="s">
        <v>84</v>
      </c>
    </row>
    <row r="379" s="1" customFormat="1">
      <c r="B379" s="38"/>
      <c r="D379" s="184" t="s">
        <v>174</v>
      </c>
      <c r="F379" s="187" t="s">
        <v>704</v>
      </c>
      <c r="I379" s="115"/>
      <c r="L379" s="38"/>
      <c r="M379" s="186"/>
      <c r="N379" s="71"/>
      <c r="O379" s="71"/>
      <c r="P379" s="71"/>
      <c r="Q379" s="71"/>
      <c r="R379" s="71"/>
      <c r="S379" s="71"/>
      <c r="T379" s="72"/>
      <c r="AT379" s="19" t="s">
        <v>174</v>
      </c>
      <c r="AU379" s="19" t="s">
        <v>84</v>
      </c>
    </row>
    <row r="380" s="12" customFormat="1">
      <c r="B380" s="188"/>
      <c r="D380" s="184" t="s">
        <v>176</v>
      </c>
      <c r="E380" s="189" t="s">
        <v>3</v>
      </c>
      <c r="F380" s="190" t="s">
        <v>1027</v>
      </c>
      <c r="H380" s="191">
        <v>86.534000000000006</v>
      </c>
      <c r="I380" s="192"/>
      <c r="L380" s="188"/>
      <c r="M380" s="193"/>
      <c r="N380" s="194"/>
      <c r="O380" s="194"/>
      <c r="P380" s="194"/>
      <c r="Q380" s="194"/>
      <c r="R380" s="194"/>
      <c r="S380" s="194"/>
      <c r="T380" s="195"/>
      <c r="AT380" s="189" t="s">
        <v>176</v>
      </c>
      <c r="AU380" s="189" t="s">
        <v>84</v>
      </c>
      <c r="AV380" s="12" t="s">
        <v>84</v>
      </c>
      <c r="AW380" s="12" t="s">
        <v>34</v>
      </c>
      <c r="AX380" s="12" t="s">
        <v>81</v>
      </c>
      <c r="AY380" s="189" t="s">
        <v>133</v>
      </c>
    </row>
    <row r="381" s="1" customFormat="1" ht="16.5" customHeight="1">
      <c r="B381" s="170"/>
      <c r="C381" s="171" t="s">
        <v>609</v>
      </c>
      <c r="D381" s="171" t="s">
        <v>136</v>
      </c>
      <c r="E381" s="172" t="s">
        <v>715</v>
      </c>
      <c r="F381" s="173" t="s">
        <v>716</v>
      </c>
      <c r="G381" s="174" t="s">
        <v>364</v>
      </c>
      <c r="H381" s="175">
        <v>6.0979999999999999</v>
      </c>
      <c r="I381" s="176"/>
      <c r="J381" s="177">
        <f>ROUND(I381*H381,2)</f>
        <v>0</v>
      </c>
      <c r="K381" s="173" t="s">
        <v>171</v>
      </c>
      <c r="L381" s="38"/>
      <c r="M381" s="178" t="s">
        <v>3</v>
      </c>
      <c r="N381" s="179" t="s">
        <v>44</v>
      </c>
      <c r="O381" s="71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AR381" s="182" t="s">
        <v>139</v>
      </c>
      <c r="AT381" s="182" t="s">
        <v>136</v>
      </c>
      <c r="AU381" s="182" t="s">
        <v>84</v>
      </c>
      <c r="AY381" s="19" t="s">
        <v>133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9" t="s">
        <v>81</v>
      </c>
      <c r="BK381" s="183">
        <f>ROUND(I381*H381,2)</f>
        <v>0</v>
      </c>
      <c r="BL381" s="19" t="s">
        <v>139</v>
      </c>
      <c r="BM381" s="182" t="s">
        <v>717</v>
      </c>
    </row>
    <row r="382" s="1" customFormat="1">
      <c r="B382" s="38"/>
      <c r="D382" s="184" t="s">
        <v>141</v>
      </c>
      <c r="F382" s="185" t="s">
        <v>718</v>
      </c>
      <c r="I382" s="115"/>
      <c r="L382" s="38"/>
      <c r="M382" s="186"/>
      <c r="N382" s="71"/>
      <c r="O382" s="71"/>
      <c r="P382" s="71"/>
      <c r="Q382" s="71"/>
      <c r="R382" s="71"/>
      <c r="S382" s="71"/>
      <c r="T382" s="72"/>
      <c r="AT382" s="19" t="s">
        <v>141</v>
      </c>
      <c r="AU382" s="19" t="s">
        <v>84</v>
      </c>
    </row>
    <row r="383" s="1" customFormat="1">
      <c r="B383" s="38"/>
      <c r="D383" s="184" t="s">
        <v>174</v>
      </c>
      <c r="F383" s="187" t="s">
        <v>719</v>
      </c>
      <c r="I383" s="115"/>
      <c r="L383" s="38"/>
      <c r="M383" s="186"/>
      <c r="N383" s="71"/>
      <c r="O383" s="71"/>
      <c r="P383" s="71"/>
      <c r="Q383" s="71"/>
      <c r="R383" s="71"/>
      <c r="S383" s="71"/>
      <c r="T383" s="72"/>
      <c r="AT383" s="19" t="s">
        <v>174</v>
      </c>
      <c r="AU383" s="19" t="s">
        <v>84</v>
      </c>
    </row>
    <row r="384" s="14" customFormat="1">
      <c r="B384" s="204"/>
      <c r="D384" s="184" t="s">
        <v>176</v>
      </c>
      <c r="E384" s="205" t="s">
        <v>3</v>
      </c>
      <c r="F384" s="206" t="s">
        <v>600</v>
      </c>
      <c r="H384" s="205" t="s">
        <v>3</v>
      </c>
      <c r="I384" s="207"/>
      <c r="L384" s="204"/>
      <c r="M384" s="208"/>
      <c r="N384" s="209"/>
      <c r="O384" s="209"/>
      <c r="P384" s="209"/>
      <c r="Q384" s="209"/>
      <c r="R384" s="209"/>
      <c r="S384" s="209"/>
      <c r="T384" s="210"/>
      <c r="AT384" s="205" t="s">
        <v>176</v>
      </c>
      <c r="AU384" s="205" t="s">
        <v>84</v>
      </c>
      <c r="AV384" s="14" t="s">
        <v>81</v>
      </c>
      <c r="AW384" s="14" t="s">
        <v>34</v>
      </c>
      <c r="AX384" s="14" t="s">
        <v>73</v>
      </c>
      <c r="AY384" s="205" t="s">
        <v>133</v>
      </c>
    </row>
    <row r="385" s="12" customFormat="1">
      <c r="B385" s="188"/>
      <c r="D385" s="184" t="s">
        <v>176</v>
      </c>
      <c r="E385" s="189" t="s">
        <v>3</v>
      </c>
      <c r="F385" s="190" t="s">
        <v>1025</v>
      </c>
      <c r="H385" s="191">
        <v>2.5339999999999998</v>
      </c>
      <c r="I385" s="192"/>
      <c r="L385" s="188"/>
      <c r="M385" s="193"/>
      <c r="N385" s="194"/>
      <c r="O385" s="194"/>
      <c r="P385" s="194"/>
      <c r="Q385" s="194"/>
      <c r="R385" s="194"/>
      <c r="S385" s="194"/>
      <c r="T385" s="195"/>
      <c r="AT385" s="189" t="s">
        <v>176</v>
      </c>
      <c r="AU385" s="189" t="s">
        <v>84</v>
      </c>
      <c r="AV385" s="12" t="s">
        <v>84</v>
      </c>
      <c r="AW385" s="12" t="s">
        <v>34</v>
      </c>
      <c r="AX385" s="12" t="s">
        <v>73</v>
      </c>
      <c r="AY385" s="189" t="s">
        <v>133</v>
      </c>
    </row>
    <row r="386" s="12" customFormat="1">
      <c r="B386" s="188"/>
      <c r="D386" s="184" t="s">
        <v>176</v>
      </c>
      <c r="E386" s="189" t="s">
        <v>3</v>
      </c>
      <c r="F386" s="190" t="s">
        <v>1026</v>
      </c>
      <c r="H386" s="191">
        <v>3.5640000000000001</v>
      </c>
      <c r="I386" s="192"/>
      <c r="L386" s="188"/>
      <c r="M386" s="193"/>
      <c r="N386" s="194"/>
      <c r="O386" s="194"/>
      <c r="P386" s="194"/>
      <c r="Q386" s="194"/>
      <c r="R386" s="194"/>
      <c r="S386" s="194"/>
      <c r="T386" s="195"/>
      <c r="AT386" s="189" t="s">
        <v>176</v>
      </c>
      <c r="AU386" s="189" t="s">
        <v>84</v>
      </c>
      <c r="AV386" s="12" t="s">
        <v>84</v>
      </c>
      <c r="AW386" s="12" t="s">
        <v>34</v>
      </c>
      <c r="AX386" s="12" t="s">
        <v>73</v>
      </c>
      <c r="AY386" s="189" t="s">
        <v>133</v>
      </c>
    </row>
    <row r="387" s="13" customFormat="1">
      <c r="B387" s="196"/>
      <c r="D387" s="184" t="s">
        <v>176</v>
      </c>
      <c r="E387" s="197" t="s">
        <v>3</v>
      </c>
      <c r="F387" s="198" t="s">
        <v>195</v>
      </c>
      <c r="H387" s="199">
        <v>6.0979999999999999</v>
      </c>
      <c r="I387" s="200"/>
      <c r="L387" s="196"/>
      <c r="M387" s="201"/>
      <c r="N387" s="202"/>
      <c r="O387" s="202"/>
      <c r="P387" s="202"/>
      <c r="Q387" s="202"/>
      <c r="R387" s="202"/>
      <c r="S387" s="202"/>
      <c r="T387" s="203"/>
      <c r="AT387" s="197" t="s">
        <v>176</v>
      </c>
      <c r="AU387" s="197" t="s">
        <v>84</v>
      </c>
      <c r="AV387" s="13" t="s">
        <v>139</v>
      </c>
      <c r="AW387" s="13" t="s">
        <v>34</v>
      </c>
      <c r="AX387" s="13" t="s">
        <v>81</v>
      </c>
      <c r="AY387" s="197" t="s">
        <v>133</v>
      </c>
    </row>
    <row r="388" s="1" customFormat="1" ht="16.5" customHeight="1">
      <c r="B388" s="170"/>
      <c r="C388" s="171" t="s">
        <v>615</v>
      </c>
      <c r="D388" s="171" t="s">
        <v>136</v>
      </c>
      <c r="E388" s="172" t="s">
        <v>721</v>
      </c>
      <c r="F388" s="173" t="s">
        <v>722</v>
      </c>
      <c r="G388" s="174" t="s">
        <v>364</v>
      </c>
      <c r="H388" s="175">
        <v>6.2640000000000002</v>
      </c>
      <c r="I388" s="176"/>
      <c r="J388" s="177">
        <f>ROUND(I388*H388,2)</f>
        <v>0</v>
      </c>
      <c r="K388" s="173" t="s">
        <v>171</v>
      </c>
      <c r="L388" s="38"/>
      <c r="M388" s="178" t="s">
        <v>3</v>
      </c>
      <c r="N388" s="179" t="s">
        <v>44</v>
      </c>
      <c r="O388" s="71"/>
      <c r="P388" s="180">
        <f>O388*H388</f>
        <v>0</v>
      </c>
      <c r="Q388" s="180">
        <v>0</v>
      </c>
      <c r="R388" s="180">
        <f>Q388*H388</f>
        <v>0</v>
      </c>
      <c r="S388" s="180">
        <v>0</v>
      </c>
      <c r="T388" s="181">
        <f>S388*H388</f>
        <v>0</v>
      </c>
      <c r="AR388" s="182" t="s">
        <v>139</v>
      </c>
      <c r="AT388" s="182" t="s">
        <v>136</v>
      </c>
      <c r="AU388" s="182" t="s">
        <v>84</v>
      </c>
      <c r="AY388" s="19" t="s">
        <v>133</v>
      </c>
      <c r="BE388" s="183">
        <f>IF(N388="základní",J388,0)</f>
        <v>0</v>
      </c>
      <c r="BF388" s="183">
        <f>IF(N388="snížená",J388,0)</f>
        <v>0</v>
      </c>
      <c r="BG388" s="183">
        <f>IF(N388="zákl. přenesená",J388,0)</f>
        <v>0</v>
      </c>
      <c r="BH388" s="183">
        <f>IF(N388="sníž. přenesená",J388,0)</f>
        <v>0</v>
      </c>
      <c r="BI388" s="183">
        <f>IF(N388="nulová",J388,0)</f>
        <v>0</v>
      </c>
      <c r="BJ388" s="19" t="s">
        <v>81</v>
      </c>
      <c r="BK388" s="183">
        <f>ROUND(I388*H388,2)</f>
        <v>0</v>
      </c>
      <c r="BL388" s="19" t="s">
        <v>139</v>
      </c>
      <c r="BM388" s="182" t="s">
        <v>723</v>
      </c>
    </row>
    <row r="389" s="1" customFormat="1">
      <c r="B389" s="38"/>
      <c r="D389" s="184" t="s">
        <v>141</v>
      </c>
      <c r="F389" s="185" t="s">
        <v>366</v>
      </c>
      <c r="I389" s="115"/>
      <c r="L389" s="38"/>
      <c r="M389" s="186"/>
      <c r="N389" s="71"/>
      <c r="O389" s="71"/>
      <c r="P389" s="71"/>
      <c r="Q389" s="71"/>
      <c r="R389" s="71"/>
      <c r="S389" s="71"/>
      <c r="T389" s="72"/>
      <c r="AT389" s="19" t="s">
        <v>141</v>
      </c>
      <c r="AU389" s="19" t="s">
        <v>84</v>
      </c>
    </row>
    <row r="390" s="1" customFormat="1">
      <c r="B390" s="38"/>
      <c r="D390" s="184" t="s">
        <v>174</v>
      </c>
      <c r="F390" s="187" t="s">
        <v>719</v>
      </c>
      <c r="I390" s="115"/>
      <c r="L390" s="38"/>
      <c r="M390" s="186"/>
      <c r="N390" s="71"/>
      <c r="O390" s="71"/>
      <c r="P390" s="71"/>
      <c r="Q390" s="71"/>
      <c r="R390" s="71"/>
      <c r="S390" s="71"/>
      <c r="T390" s="72"/>
      <c r="AT390" s="19" t="s">
        <v>174</v>
      </c>
      <c r="AU390" s="19" t="s">
        <v>84</v>
      </c>
    </row>
    <row r="391" s="14" customFormat="1">
      <c r="B391" s="204"/>
      <c r="D391" s="184" t="s">
        <v>176</v>
      </c>
      <c r="E391" s="205" t="s">
        <v>3</v>
      </c>
      <c r="F391" s="206" t="s">
        <v>600</v>
      </c>
      <c r="H391" s="205" t="s">
        <v>3</v>
      </c>
      <c r="I391" s="207"/>
      <c r="L391" s="204"/>
      <c r="M391" s="208"/>
      <c r="N391" s="209"/>
      <c r="O391" s="209"/>
      <c r="P391" s="209"/>
      <c r="Q391" s="209"/>
      <c r="R391" s="209"/>
      <c r="S391" s="209"/>
      <c r="T391" s="210"/>
      <c r="AT391" s="205" t="s">
        <v>176</v>
      </c>
      <c r="AU391" s="205" t="s">
        <v>84</v>
      </c>
      <c r="AV391" s="14" t="s">
        <v>81</v>
      </c>
      <c r="AW391" s="14" t="s">
        <v>34</v>
      </c>
      <c r="AX391" s="14" t="s">
        <v>73</v>
      </c>
      <c r="AY391" s="205" t="s">
        <v>133</v>
      </c>
    </row>
    <row r="392" s="12" customFormat="1">
      <c r="B392" s="188"/>
      <c r="D392" s="184" t="s">
        <v>176</v>
      </c>
      <c r="E392" s="189" t="s">
        <v>3</v>
      </c>
      <c r="F392" s="190" t="s">
        <v>1024</v>
      </c>
      <c r="H392" s="191">
        <v>6.2640000000000002</v>
      </c>
      <c r="I392" s="192"/>
      <c r="L392" s="188"/>
      <c r="M392" s="229"/>
      <c r="N392" s="230"/>
      <c r="O392" s="230"/>
      <c r="P392" s="230"/>
      <c r="Q392" s="230"/>
      <c r="R392" s="230"/>
      <c r="S392" s="230"/>
      <c r="T392" s="231"/>
      <c r="AT392" s="189" t="s">
        <v>176</v>
      </c>
      <c r="AU392" s="189" t="s">
        <v>84</v>
      </c>
      <c r="AV392" s="12" t="s">
        <v>84</v>
      </c>
      <c r="AW392" s="12" t="s">
        <v>34</v>
      </c>
      <c r="AX392" s="12" t="s">
        <v>81</v>
      </c>
      <c r="AY392" s="189" t="s">
        <v>133</v>
      </c>
    </row>
    <row r="393" s="1" customFormat="1" ht="6.96" customHeight="1">
      <c r="B393" s="54"/>
      <c r="C393" s="55"/>
      <c r="D393" s="55"/>
      <c r="E393" s="55"/>
      <c r="F393" s="55"/>
      <c r="G393" s="55"/>
      <c r="H393" s="55"/>
      <c r="I393" s="132"/>
      <c r="J393" s="55"/>
      <c r="K393" s="55"/>
      <c r="L393" s="38"/>
    </row>
  </sheetData>
  <autoFilter ref="C91:K392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96</v>
      </c>
    </row>
    <row r="3" ht="6.96" customHeight="1">
      <c r="B3" s="20"/>
      <c r="C3" s="21"/>
      <c r="D3" s="21"/>
      <c r="E3" s="21"/>
      <c r="F3" s="21"/>
      <c r="G3" s="21"/>
      <c r="H3" s="21"/>
      <c r="I3" s="112"/>
      <c r="J3" s="21"/>
      <c r="K3" s="21"/>
      <c r="L3" s="22"/>
      <c r="AT3" s="19" t="s">
        <v>84</v>
      </c>
    </row>
    <row r="4" ht="24.96" customHeight="1">
      <c r="B4" s="22"/>
      <c r="D4" s="23" t="s">
        <v>97</v>
      </c>
      <c r="L4" s="22"/>
      <c r="M4" s="113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2" t="s">
        <v>17</v>
      </c>
      <c r="L6" s="22"/>
    </row>
    <row r="7" ht="16.5" customHeight="1">
      <c r="B7" s="22"/>
      <c r="E7" s="114" t="str">
        <f>'Rekapitulace stavby'!K6</f>
        <v>Tišnov, ul.Na Mlékárně - rekonstrukce a doplnění kanalizace</v>
      </c>
      <c r="F7" s="32"/>
      <c r="G7" s="32"/>
      <c r="H7" s="32"/>
      <c r="L7" s="22"/>
    </row>
    <row r="8" s="1" customFormat="1" ht="12" customHeight="1">
      <c r="B8" s="38"/>
      <c r="D8" s="32" t="s">
        <v>98</v>
      </c>
      <c r="I8" s="115"/>
      <c r="L8" s="38"/>
    </row>
    <row r="9" s="1" customFormat="1" ht="36.96" customHeight="1">
      <c r="B9" s="38"/>
      <c r="E9" s="61" t="s">
        <v>1028</v>
      </c>
      <c r="F9" s="1"/>
      <c r="G9" s="1"/>
      <c r="H9" s="1"/>
      <c r="I9" s="115"/>
      <c r="L9" s="38"/>
    </row>
    <row r="10" s="1" customFormat="1">
      <c r="B10" s="38"/>
      <c r="I10" s="115"/>
      <c r="L10" s="38"/>
    </row>
    <row r="11" s="1" customFormat="1" ht="12" customHeight="1">
      <c r="B11" s="38"/>
      <c r="D11" s="32" t="s">
        <v>19</v>
      </c>
      <c r="F11" s="27" t="s">
        <v>83</v>
      </c>
      <c r="I11" s="116" t="s">
        <v>20</v>
      </c>
      <c r="J11" s="27" t="s">
        <v>100</v>
      </c>
      <c r="L11" s="38"/>
    </row>
    <row r="12" s="1" customFormat="1" ht="12" customHeight="1">
      <c r="B12" s="38"/>
      <c r="D12" s="32" t="s">
        <v>21</v>
      </c>
      <c r="F12" s="27" t="s">
        <v>22</v>
      </c>
      <c r="I12" s="116" t="s">
        <v>23</v>
      </c>
      <c r="J12" s="63" t="str">
        <f>'Rekapitulace stavby'!AN8</f>
        <v>12. 6. 2019</v>
      </c>
      <c r="L12" s="38"/>
    </row>
    <row r="13" s="1" customFormat="1" ht="10.8" customHeight="1">
      <c r="B13" s="38"/>
      <c r="I13" s="115"/>
      <c r="L13" s="38"/>
    </row>
    <row r="14" s="1" customFormat="1" ht="12" customHeight="1">
      <c r="B14" s="38"/>
      <c r="D14" s="32" t="s">
        <v>25</v>
      </c>
      <c r="I14" s="116" t="s">
        <v>26</v>
      </c>
      <c r="J14" s="27" t="s">
        <v>3</v>
      </c>
      <c r="L14" s="38"/>
    </row>
    <row r="15" s="1" customFormat="1" ht="18" customHeight="1">
      <c r="B15" s="38"/>
      <c r="E15" s="27" t="s">
        <v>28</v>
      </c>
      <c r="I15" s="116" t="s">
        <v>29</v>
      </c>
      <c r="J15" s="27" t="s">
        <v>3</v>
      </c>
      <c r="L15" s="38"/>
    </row>
    <row r="16" s="1" customFormat="1" ht="6.96" customHeight="1">
      <c r="B16" s="38"/>
      <c r="I16" s="115"/>
      <c r="L16" s="38"/>
    </row>
    <row r="17" s="1" customFormat="1" ht="12" customHeight="1">
      <c r="B17" s="38"/>
      <c r="D17" s="32" t="s">
        <v>30</v>
      </c>
      <c r="I17" s="116" t="s">
        <v>26</v>
      </c>
      <c r="J17" s="33" t="str">
        <f>'Rekapitulace stavby'!AN13</f>
        <v>Vyplň údaj</v>
      </c>
      <c r="L17" s="38"/>
    </row>
    <row r="18" s="1" customFormat="1" ht="18" customHeight="1">
      <c r="B18" s="38"/>
      <c r="E18" s="33" t="str">
        <f>'Rekapitulace stavby'!E14</f>
        <v>Vyplň údaj</v>
      </c>
      <c r="F18" s="27"/>
      <c r="G18" s="27"/>
      <c r="H18" s="27"/>
      <c r="I18" s="116" t="s">
        <v>29</v>
      </c>
      <c r="J18" s="33" t="str">
        <f>'Rekapitulace stavby'!AN14</f>
        <v>Vyplň údaj</v>
      </c>
      <c r="L18" s="38"/>
    </row>
    <row r="19" s="1" customFormat="1" ht="6.96" customHeight="1">
      <c r="B19" s="38"/>
      <c r="I19" s="115"/>
      <c r="L19" s="38"/>
    </row>
    <row r="20" s="1" customFormat="1" ht="12" customHeight="1">
      <c r="B20" s="38"/>
      <c r="D20" s="32" t="s">
        <v>32</v>
      </c>
      <c r="I20" s="116" t="s">
        <v>26</v>
      </c>
      <c r="J20" s="27" t="s">
        <v>3</v>
      </c>
      <c r="L20" s="38"/>
    </row>
    <row r="21" s="1" customFormat="1" ht="18" customHeight="1">
      <c r="B21" s="38"/>
      <c r="E21" s="27" t="s">
        <v>33</v>
      </c>
      <c r="I21" s="116" t="s">
        <v>29</v>
      </c>
      <c r="J21" s="27" t="s">
        <v>3</v>
      </c>
      <c r="L21" s="38"/>
    </row>
    <row r="22" s="1" customFormat="1" ht="6.96" customHeight="1">
      <c r="B22" s="38"/>
      <c r="I22" s="115"/>
      <c r="L22" s="38"/>
    </row>
    <row r="23" s="1" customFormat="1" ht="12" customHeight="1">
      <c r="B23" s="38"/>
      <c r="D23" s="32" t="s">
        <v>35</v>
      </c>
      <c r="I23" s="116" t="s">
        <v>26</v>
      </c>
      <c r="J23" s="27" t="str">
        <f>IF('Rekapitulace stavby'!AN19="","",'Rekapitulace stavby'!AN19)</f>
        <v/>
      </c>
      <c r="L23" s="38"/>
    </row>
    <row r="24" s="1" customFormat="1" ht="18" customHeight="1">
      <c r="B24" s="38"/>
      <c r="E24" s="27" t="str">
        <f>IF('Rekapitulace stavby'!E20="","",'Rekapitulace stavby'!E20)</f>
        <v xml:space="preserve"> </v>
      </c>
      <c r="I24" s="116" t="s">
        <v>29</v>
      </c>
      <c r="J24" s="27" t="str">
        <f>IF('Rekapitulace stavby'!AN20="","",'Rekapitulace stavby'!AN20)</f>
        <v/>
      </c>
      <c r="L24" s="38"/>
    </row>
    <row r="25" s="1" customFormat="1" ht="6.96" customHeight="1">
      <c r="B25" s="38"/>
      <c r="I25" s="115"/>
      <c r="L25" s="38"/>
    </row>
    <row r="26" s="1" customFormat="1" ht="12" customHeight="1">
      <c r="B26" s="38"/>
      <c r="D26" s="32" t="s">
        <v>37</v>
      </c>
      <c r="I26" s="115"/>
      <c r="L26" s="38"/>
    </row>
    <row r="27" s="7" customFormat="1" ht="51" customHeight="1">
      <c r="B27" s="117"/>
      <c r="E27" s="36" t="s">
        <v>38</v>
      </c>
      <c r="F27" s="36"/>
      <c r="G27" s="36"/>
      <c r="H27" s="36"/>
      <c r="I27" s="118"/>
      <c r="L27" s="117"/>
    </row>
    <row r="28" s="1" customFormat="1" ht="6.96" customHeight="1">
      <c r="B28" s="38"/>
      <c r="I28" s="115"/>
      <c r="L28" s="38"/>
    </row>
    <row r="29" s="1" customFormat="1" ht="6.96" customHeight="1">
      <c r="B29" s="38"/>
      <c r="D29" s="67"/>
      <c r="E29" s="67"/>
      <c r="F29" s="67"/>
      <c r="G29" s="67"/>
      <c r="H29" s="67"/>
      <c r="I29" s="119"/>
      <c r="J29" s="67"/>
      <c r="K29" s="67"/>
      <c r="L29" s="38"/>
    </row>
    <row r="30" s="1" customFormat="1" ht="25.44" customHeight="1">
      <c r="B30" s="38"/>
      <c r="D30" s="120" t="s">
        <v>39</v>
      </c>
      <c r="I30" s="115"/>
      <c r="J30" s="87">
        <f>ROUNDUP(J94, 2)</f>
        <v>0</v>
      </c>
      <c r="L30" s="38"/>
    </row>
    <row r="31" s="1" customFormat="1" ht="6.96" customHeight="1">
      <c r="B31" s="38"/>
      <c r="D31" s="67"/>
      <c r="E31" s="67"/>
      <c r="F31" s="67"/>
      <c r="G31" s="67"/>
      <c r="H31" s="67"/>
      <c r="I31" s="119"/>
      <c r="J31" s="67"/>
      <c r="K31" s="67"/>
      <c r="L31" s="38"/>
    </row>
    <row r="32" s="1" customFormat="1" ht="14.4" customHeight="1">
      <c r="B32" s="38"/>
      <c r="F32" s="42" t="s">
        <v>41</v>
      </c>
      <c r="I32" s="121" t="s">
        <v>40</v>
      </c>
      <c r="J32" s="42" t="s">
        <v>42</v>
      </c>
      <c r="L32" s="38"/>
    </row>
    <row r="33" s="1" customFormat="1" ht="14.4" customHeight="1">
      <c r="B33" s="38"/>
      <c r="D33" s="122" t="s">
        <v>43</v>
      </c>
      <c r="E33" s="32" t="s">
        <v>44</v>
      </c>
      <c r="F33" s="123">
        <f>ROUNDUP((SUM(BE94:BE645)),  2)</f>
        <v>0</v>
      </c>
      <c r="I33" s="124">
        <v>0.20999999999999999</v>
      </c>
      <c r="J33" s="123">
        <f>ROUNDUP(((SUM(BE94:BE645))*I33),  2)</f>
        <v>0</v>
      </c>
      <c r="L33" s="38"/>
    </row>
    <row r="34" s="1" customFormat="1" ht="14.4" customHeight="1">
      <c r="B34" s="38"/>
      <c r="E34" s="32" t="s">
        <v>45</v>
      </c>
      <c r="F34" s="123">
        <f>ROUNDUP((SUM(BF94:BF645)),  2)</f>
        <v>0</v>
      </c>
      <c r="I34" s="124">
        <v>0.14999999999999999</v>
      </c>
      <c r="J34" s="123">
        <f>ROUNDUP(((SUM(BF94:BF645))*I34),  2)</f>
        <v>0</v>
      </c>
      <c r="L34" s="38"/>
    </row>
    <row r="35" hidden="1" s="1" customFormat="1" ht="14.4" customHeight="1">
      <c r="B35" s="38"/>
      <c r="E35" s="32" t="s">
        <v>46</v>
      </c>
      <c r="F35" s="123">
        <f>ROUNDUP((SUM(BG94:BG645)),  2)</f>
        <v>0</v>
      </c>
      <c r="I35" s="124">
        <v>0.20999999999999999</v>
      </c>
      <c r="J35" s="123">
        <f>0</f>
        <v>0</v>
      </c>
      <c r="L35" s="38"/>
    </row>
    <row r="36" hidden="1" s="1" customFormat="1" ht="14.4" customHeight="1">
      <c r="B36" s="38"/>
      <c r="E36" s="32" t="s">
        <v>47</v>
      </c>
      <c r="F36" s="123">
        <f>ROUNDUP((SUM(BH94:BH645)),  2)</f>
        <v>0</v>
      </c>
      <c r="I36" s="124">
        <v>0.14999999999999999</v>
      </c>
      <c r="J36" s="123">
        <f>0</f>
        <v>0</v>
      </c>
      <c r="L36" s="38"/>
    </row>
    <row r="37" hidden="1" s="1" customFormat="1" ht="14.4" customHeight="1">
      <c r="B37" s="38"/>
      <c r="E37" s="32" t="s">
        <v>48</v>
      </c>
      <c r="F37" s="123">
        <f>ROUNDUP((SUM(BI94:BI645)),  2)</f>
        <v>0</v>
      </c>
      <c r="I37" s="124">
        <v>0</v>
      </c>
      <c r="J37" s="123">
        <f>0</f>
        <v>0</v>
      </c>
      <c r="L37" s="38"/>
    </row>
    <row r="38" s="1" customFormat="1" ht="6.96" customHeight="1">
      <c r="B38" s="38"/>
      <c r="I38" s="115"/>
      <c r="L38" s="38"/>
    </row>
    <row r="39" s="1" customFormat="1" ht="25.44" customHeight="1">
      <c r="B39" s="38"/>
      <c r="C39" s="125"/>
      <c r="D39" s="126" t="s">
        <v>49</v>
      </c>
      <c r="E39" s="75"/>
      <c r="F39" s="75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38"/>
    </row>
    <row r="40" s="1" customFormat="1" ht="14.4" customHeight="1">
      <c r="B40" s="54"/>
      <c r="C40" s="55"/>
      <c r="D40" s="55"/>
      <c r="E40" s="55"/>
      <c r="F40" s="55"/>
      <c r="G40" s="55"/>
      <c r="H40" s="55"/>
      <c r="I40" s="132"/>
      <c r="J40" s="55"/>
      <c r="K40" s="55"/>
      <c r="L40" s="38"/>
    </row>
    <row r="44" s="1" customFormat="1" ht="6.96" customHeight="1">
      <c r="B44" s="56"/>
      <c r="C44" s="57"/>
      <c r="D44" s="57"/>
      <c r="E44" s="57"/>
      <c r="F44" s="57"/>
      <c r="G44" s="57"/>
      <c r="H44" s="57"/>
      <c r="I44" s="133"/>
      <c r="J44" s="57"/>
      <c r="K44" s="57"/>
      <c r="L44" s="38"/>
    </row>
    <row r="45" s="1" customFormat="1" ht="24.96" customHeight="1">
      <c r="B45" s="38"/>
      <c r="C45" s="23" t="s">
        <v>101</v>
      </c>
      <c r="I45" s="115"/>
      <c r="L45" s="38"/>
    </row>
    <row r="46" s="1" customFormat="1" ht="6.96" customHeight="1">
      <c r="B46" s="38"/>
      <c r="I46" s="115"/>
      <c r="L46" s="38"/>
    </row>
    <row r="47" s="1" customFormat="1" ht="12" customHeight="1">
      <c r="B47" s="38"/>
      <c r="C47" s="32" t="s">
        <v>17</v>
      </c>
      <c r="I47" s="115"/>
      <c r="L47" s="38"/>
    </row>
    <row r="48" s="1" customFormat="1" ht="16.5" customHeight="1">
      <c r="B48" s="38"/>
      <c r="E48" s="114" t="str">
        <f>E7</f>
        <v>Tišnov, ul.Na Mlékárně - rekonstrukce a doplnění kanalizace</v>
      </c>
      <c r="F48" s="32"/>
      <c r="G48" s="32"/>
      <c r="H48" s="32"/>
      <c r="I48" s="115"/>
      <c r="L48" s="38"/>
    </row>
    <row r="49" s="1" customFormat="1" ht="12" customHeight="1">
      <c r="B49" s="38"/>
      <c r="C49" s="32" t="s">
        <v>98</v>
      </c>
      <c r="I49" s="115"/>
      <c r="L49" s="38"/>
    </row>
    <row r="50" s="1" customFormat="1" ht="16.5" customHeight="1">
      <c r="B50" s="38"/>
      <c r="E50" s="61" t="str">
        <f>E9</f>
        <v>SO-02 - Čerpací stanice, výtlak odpadních vod, oplocení</v>
      </c>
      <c r="F50" s="1"/>
      <c r="G50" s="1"/>
      <c r="H50" s="1"/>
      <c r="I50" s="115"/>
      <c r="L50" s="38"/>
    </row>
    <row r="51" s="1" customFormat="1" ht="6.96" customHeight="1">
      <c r="B51" s="38"/>
      <c r="I51" s="115"/>
      <c r="L51" s="38"/>
    </row>
    <row r="52" s="1" customFormat="1" ht="12" customHeight="1">
      <c r="B52" s="38"/>
      <c r="C52" s="32" t="s">
        <v>21</v>
      </c>
      <c r="F52" s="27" t="str">
        <f>F12</f>
        <v>Tišnov</v>
      </c>
      <c r="I52" s="116" t="s">
        <v>23</v>
      </c>
      <c r="J52" s="63" t="str">
        <f>IF(J12="","",J12)</f>
        <v>12. 6. 2019</v>
      </c>
      <c r="L52" s="38"/>
    </row>
    <row r="53" s="1" customFormat="1" ht="6.96" customHeight="1">
      <c r="B53" s="38"/>
      <c r="I53" s="115"/>
      <c r="L53" s="38"/>
    </row>
    <row r="54" s="1" customFormat="1" ht="15.15" customHeight="1">
      <c r="B54" s="38"/>
      <c r="C54" s="32" t="s">
        <v>25</v>
      </c>
      <c r="F54" s="27" t="str">
        <f>E15</f>
        <v>Město Tišnov</v>
      </c>
      <c r="I54" s="116" t="s">
        <v>32</v>
      </c>
      <c r="J54" s="36" t="str">
        <f>E21</f>
        <v>Marcela Skříčková</v>
      </c>
      <c r="L54" s="38"/>
    </row>
    <row r="55" s="1" customFormat="1" ht="15.15" customHeight="1">
      <c r="B55" s="38"/>
      <c r="C55" s="32" t="s">
        <v>30</v>
      </c>
      <c r="F55" s="27" t="str">
        <f>IF(E18="","",E18)</f>
        <v>Vyplň údaj</v>
      </c>
      <c r="I55" s="116" t="s">
        <v>35</v>
      </c>
      <c r="J55" s="36" t="str">
        <f>E24</f>
        <v xml:space="preserve"> </v>
      </c>
      <c r="L55" s="38"/>
    </row>
    <row r="56" s="1" customFormat="1" ht="10.32" customHeight="1">
      <c r="B56" s="38"/>
      <c r="I56" s="115"/>
      <c r="L56" s="38"/>
    </row>
    <row r="57" s="1" customFormat="1" ht="29.28" customHeight="1">
      <c r="B57" s="38"/>
      <c r="C57" s="134" t="s">
        <v>102</v>
      </c>
      <c r="D57" s="125"/>
      <c r="E57" s="125"/>
      <c r="F57" s="125"/>
      <c r="G57" s="125"/>
      <c r="H57" s="125"/>
      <c r="I57" s="135"/>
      <c r="J57" s="136" t="s">
        <v>103</v>
      </c>
      <c r="K57" s="125"/>
      <c r="L57" s="38"/>
    </row>
    <row r="58" s="1" customFormat="1" ht="10.32" customHeight="1">
      <c r="B58" s="38"/>
      <c r="I58" s="115"/>
      <c r="L58" s="38"/>
    </row>
    <row r="59" s="1" customFormat="1" ht="22.8" customHeight="1">
      <c r="B59" s="38"/>
      <c r="C59" s="137" t="s">
        <v>71</v>
      </c>
      <c r="I59" s="115"/>
      <c r="J59" s="87">
        <f>J94</f>
        <v>0</v>
      </c>
      <c r="L59" s="38"/>
      <c r="AU59" s="19" t="s">
        <v>104</v>
      </c>
    </row>
    <row r="60" s="8" customFormat="1" ht="24.96" customHeight="1">
      <c r="B60" s="138"/>
      <c r="D60" s="139" t="s">
        <v>105</v>
      </c>
      <c r="E60" s="140"/>
      <c r="F60" s="140"/>
      <c r="G60" s="140"/>
      <c r="H60" s="140"/>
      <c r="I60" s="141"/>
      <c r="J60" s="142">
        <f>J95</f>
        <v>0</v>
      </c>
      <c r="L60" s="138"/>
    </row>
    <row r="61" s="9" customFormat="1" ht="19.92" customHeight="1">
      <c r="B61" s="143"/>
      <c r="D61" s="144" t="s">
        <v>106</v>
      </c>
      <c r="E61" s="145"/>
      <c r="F61" s="145"/>
      <c r="G61" s="145"/>
      <c r="H61" s="145"/>
      <c r="I61" s="146"/>
      <c r="J61" s="147">
        <f>J96</f>
        <v>0</v>
      </c>
      <c r="L61" s="143"/>
    </row>
    <row r="62" s="9" customFormat="1" ht="19.92" customHeight="1">
      <c r="B62" s="143"/>
      <c r="D62" s="144" t="s">
        <v>107</v>
      </c>
      <c r="E62" s="145"/>
      <c r="F62" s="145"/>
      <c r="G62" s="145"/>
      <c r="H62" s="145"/>
      <c r="I62" s="146"/>
      <c r="J62" s="147">
        <f>J109</f>
        <v>0</v>
      </c>
      <c r="L62" s="143"/>
    </row>
    <row r="63" s="9" customFormat="1" ht="19.92" customHeight="1">
      <c r="B63" s="143"/>
      <c r="D63" s="144" t="s">
        <v>108</v>
      </c>
      <c r="E63" s="145"/>
      <c r="F63" s="145"/>
      <c r="G63" s="145"/>
      <c r="H63" s="145"/>
      <c r="I63" s="146"/>
      <c r="J63" s="147">
        <f>J233</f>
        <v>0</v>
      </c>
      <c r="L63" s="143"/>
    </row>
    <row r="64" s="9" customFormat="1" ht="19.92" customHeight="1">
      <c r="B64" s="143"/>
      <c r="D64" s="144" t="s">
        <v>109</v>
      </c>
      <c r="E64" s="145"/>
      <c r="F64" s="145"/>
      <c r="G64" s="145"/>
      <c r="H64" s="145"/>
      <c r="I64" s="146"/>
      <c r="J64" s="147">
        <f>J238</f>
        <v>0</v>
      </c>
      <c r="L64" s="143"/>
    </row>
    <row r="65" s="9" customFormat="1" ht="14.88" customHeight="1">
      <c r="B65" s="143"/>
      <c r="D65" s="144" t="s">
        <v>110</v>
      </c>
      <c r="E65" s="145"/>
      <c r="F65" s="145"/>
      <c r="G65" s="145"/>
      <c r="H65" s="145"/>
      <c r="I65" s="146"/>
      <c r="J65" s="147">
        <f>J240</f>
        <v>0</v>
      </c>
      <c r="L65" s="143"/>
    </row>
    <row r="66" s="9" customFormat="1" ht="14.88" customHeight="1">
      <c r="B66" s="143"/>
      <c r="D66" s="144" t="s">
        <v>111</v>
      </c>
      <c r="E66" s="145"/>
      <c r="F66" s="145"/>
      <c r="G66" s="145"/>
      <c r="H66" s="145"/>
      <c r="I66" s="146"/>
      <c r="J66" s="147">
        <f>J265</f>
        <v>0</v>
      </c>
      <c r="L66" s="143"/>
    </row>
    <row r="67" s="9" customFormat="1" ht="14.88" customHeight="1">
      <c r="B67" s="143"/>
      <c r="D67" s="144" t="s">
        <v>112</v>
      </c>
      <c r="E67" s="145"/>
      <c r="F67" s="145"/>
      <c r="G67" s="145"/>
      <c r="H67" s="145"/>
      <c r="I67" s="146"/>
      <c r="J67" s="147">
        <f>J289</f>
        <v>0</v>
      </c>
      <c r="L67" s="143"/>
    </row>
    <row r="68" s="9" customFormat="1" ht="14.88" customHeight="1">
      <c r="B68" s="143"/>
      <c r="D68" s="144" t="s">
        <v>113</v>
      </c>
      <c r="E68" s="145"/>
      <c r="F68" s="145"/>
      <c r="G68" s="145"/>
      <c r="H68" s="145"/>
      <c r="I68" s="146"/>
      <c r="J68" s="147">
        <f>J293</f>
        <v>0</v>
      </c>
      <c r="L68" s="143"/>
    </row>
    <row r="69" s="9" customFormat="1" ht="19.92" customHeight="1">
      <c r="B69" s="143"/>
      <c r="D69" s="144" t="s">
        <v>114</v>
      </c>
      <c r="E69" s="145"/>
      <c r="F69" s="145"/>
      <c r="G69" s="145"/>
      <c r="H69" s="145"/>
      <c r="I69" s="146"/>
      <c r="J69" s="147">
        <f>J296</f>
        <v>0</v>
      </c>
      <c r="L69" s="143"/>
    </row>
    <row r="70" s="9" customFormat="1" ht="19.92" customHeight="1">
      <c r="B70" s="143"/>
      <c r="D70" s="144" t="s">
        <v>115</v>
      </c>
      <c r="E70" s="145"/>
      <c r="F70" s="145"/>
      <c r="G70" s="145"/>
      <c r="H70" s="145"/>
      <c r="I70" s="146"/>
      <c r="J70" s="147">
        <f>J300</f>
        <v>0</v>
      </c>
      <c r="L70" s="143"/>
    </row>
    <row r="71" s="9" customFormat="1" ht="19.92" customHeight="1">
      <c r="B71" s="143"/>
      <c r="D71" s="144" t="s">
        <v>116</v>
      </c>
      <c r="E71" s="145"/>
      <c r="F71" s="145"/>
      <c r="G71" s="145"/>
      <c r="H71" s="145"/>
      <c r="I71" s="146"/>
      <c r="J71" s="147">
        <f>J305</f>
        <v>0</v>
      </c>
      <c r="L71" s="143"/>
    </row>
    <row r="72" s="9" customFormat="1" ht="19.92" customHeight="1">
      <c r="B72" s="143"/>
      <c r="D72" s="144" t="s">
        <v>117</v>
      </c>
      <c r="E72" s="145"/>
      <c r="F72" s="145"/>
      <c r="G72" s="145"/>
      <c r="H72" s="145"/>
      <c r="I72" s="146"/>
      <c r="J72" s="147">
        <f>J355</f>
        <v>0</v>
      </c>
      <c r="L72" s="143"/>
    </row>
    <row r="73" s="9" customFormat="1" ht="19.92" customHeight="1">
      <c r="B73" s="143"/>
      <c r="D73" s="144" t="s">
        <v>1029</v>
      </c>
      <c r="E73" s="145"/>
      <c r="F73" s="145"/>
      <c r="G73" s="145"/>
      <c r="H73" s="145"/>
      <c r="I73" s="146"/>
      <c r="J73" s="147">
        <f>J407</f>
        <v>0</v>
      </c>
      <c r="L73" s="143"/>
    </row>
    <row r="74" s="9" customFormat="1" ht="19.92" customHeight="1">
      <c r="B74" s="143"/>
      <c r="D74" s="144" t="s">
        <v>1030</v>
      </c>
      <c r="E74" s="145"/>
      <c r="F74" s="145"/>
      <c r="G74" s="145"/>
      <c r="H74" s="145"/>
      <c r="I74" s="146"/>
      <c r="J74" s="147">
        <f>J565</f>
        <v>0</v>
      </c>
      <c r="L74" s="143"/>
    </row>
    <row r="75" s="1" customFormat="1" ht="21.84" customHeight="1">
      <c r="B75" s="38"/>
      <c r="I75" s="115"/>
      <c r="L75" s="38"/>
    </row>
    <row r="76" s="1" customFormat="1" ht="6.96" customHeight="1">
      <c r="B76" s="54"/>
      <c r="C76" s="55"/>
      <c r="D76" s="55"/>
      <c r="E76" s="55"/>
      <c r="F76" s="55"/>
      <c r="G76" s="55"/>
      <c r="H76" s="55"/>
      <c r="I76" s="132"/>
      <c r="J76" s="55"/>
      <c r="K76" s="55"/>
      <c r="L76" s="38"/>
    </row>
    <row r="80" s="1" customFormat="1" ht="6.96" customHeight="1">
      <c r="B80" s="56"/>
      <c r="C80" s="57"/>
      <c r="D80" s="57"/>
      <c r="E80" s="57"/>
      <c r="F80" s="57"/>
      <c r="G80" s="57"/>
      <c r="H80" s="57"/>
      <c r="I80" s="133"/>
      <c r="J80" s="57"/>
      <c r="K80" s="57"/>
      <c r="L80" s="38"/>
    </row>
    <row r="81" s="1" customFormat="1" ht="24.96" customHeight="1">
      <c r="B81" s="38"/>
      <c r="C81" s="23" t="s">
        <v>118</v>
      </c>
      <c r="I81" s="115"/>
      <c r="L81" s="38"/>
    </row>
    <row r="82" s="1" customFormat="1" ht="6.96" customHeight="1">
      <c r="B82" s="38"/>
      <c r="I82" s="115"/>
      <c r="L82" s="38"/>
    </row>
    <row r="83" s="1" customFormat="1" ht="12" customHeight="1">
      <c r="B83" s="38"/>
      <c r="C83" s="32" t="s">
        <v>17</v>
      </c>
      <c r="I83" s="115"/>
      <c r="L83" s="38"/>
    </row>
    <row r="84" s="1" customFormat="1" ht="16.5" customHeight="1">
      <c r="B84" s="38"/>
      <c r="E84" s="114" t="str">
        <f>E7</f>
        <v>Tišnov, ul.Na Mlékárně - rekonstrukce a doplnění kanalizace</v>
      </c>
      <c r="F84" s="32"/>
      <c r="G84" s="32"/>
      <c r="H84" s="32"/>
      <c r="I84" s="115"/>
      <c r="L84" s="38"/>
    </row>
    <row r="85" s="1" customFormat="1" ht="12" customHeight="1">
      <c r="B85" s="38"/>
      <c r="C85" s="32" t="s">
        <v>98</v>
      </c>
      <c r="I85" s="115"/>
      <c r="L85" s="38"/>
    </row>
    <row r="86" s="1" customFormat="1" ht="16.5" customHeight="1">
      <c r="B86" s="38"/>
      <c r="E86" s="61" t="str">
        <f>E9</f>
        <v>SO-02 - Čerpací stanice, výtlak odpadních vod, oplocení</v>
      </c>
      <c r="F86" s="1"/>
      <c r="G86" s="1"/>
      <c r="H86" s="1"/>
      <c r="I86" s="115"/>
      <c r="L86" s="38"/>
    </row>
    <row r="87" s="1" customFormat="1" ht="6.96" customHeight="1">
      <c r="B87" s="38"/>
      <c r="I87" s="115"/>
      <c r="L87" s="38"/>
    </row>
    <row r="88" s="1" customFormat="1" ht="12" customHeight="1">
      <c r="B88" s="38"/>
      <c r="C88" s="32" t="s">
        <v>21</v>
      </c>
      <c r="F88" s="27" t="str">
        <f>F12</f>
        <v>Tišnov</v>
      </c>
      <c r="I88" s="116" t="s">
        <v>23</v>
      </c>
      <c r="J88" s="63" t="str">
        <f>IF(J12="","",J12)</f>
        <v>12. 6. 2019</v>
      </c>
      <c r="L88" s="38"/>
    </row>
    <row r="89" s="1" customFormat="1" ht="6.96" customHeight="1">
      <c r="B89" s="38"/>
      <c r="I89" s="115"/>
      <c r="L89" s="38"/>
    </row>
    <row r="90" s="1" customFormat="1" ht="15.15" customHeight="1">
      <c r="B90" s="38"/>
      <c r="C90" s="32" t="s">
        <v>25</v>
      </c>
      <c r="F90" s="27" t="str">
        <f>E15</f>
        <v>Město Tišnov</v>
      </c>
      <c r="I90" s="116" t="s">
        <v>32</v>
      </c>
      <c r="J90" s="36" t="str">
        <f>E21</f>
        <v>Marcela Skříčková</v>
      </c>
      <c r="L90" s="38"/>
    </row>
    <row r="91" s="1" customFormat="1" ht="15.15" customHeight="1">
      <c r="B91" s="38"/>
      <c r="C91" s="32" t="s">
        <v>30</v>
      </c>
      <c r="F91" s="27" t="str">
        <f>IF(E18="","",E18)</f>
        <v>Vyplň údaj</v>
      </c>
      <c r="I91" s="116" t="s">
        <v>35</v>
      </c>
      <c r="J91" s="36" t="str">
        <f>E24</f>
        <v xml:space="preserve"> </v>
      </c>
      <c r="L91" s="38"/>
    </row>
    <row r="92" s="1" customFormat="1" ht="10.32" customHeight="1">
      <c r="B92" s="38"/>
      <c r="I92" s="115"/>
      <c r="L92" s="38"/>
    </row>
    <row r="93" s="10" customFormat="1" ht="29.28" customHeight="1">
      <c r="B93" s="148"/>
      <c r="C93" s="149" t="s">
        <v>119</v>
      </c>
      <c r="D93" s="150" t="s">
        <v>58</v>
      </c>
      <c r="E93" s="150" t="s">
        <v>54</v>
      </c>
      <c r="F93" s="150" t="s">
        <v>55</v>
      </c>
      <c r="G93" s="150" t="s">
        <v>120</v>
      </c>
      <c r="H93" s="150" t="s">
        <v>121</v>
      </c>
      <c r="I93" s="151" t="s">
        <v>122</v>
      </c>
      <c r="J93" s="150" t="s">
        <v>103</v>
      </c>
      <c r="K93" s="152" t="s">
        <v>123</v>
      </c>
      <c r="L93" s="148"/>
      <c r="M93" s="79" t="s">
        <v>3</v>
      </c>
      <c r="N93" s="80" t="s">
        <v>43</v>
      </c>
      <c r="O93" s="80" t="s">
        <v>124</v>
      </c>
      <c r="P93" s="80" t="s">
        <v>125</v>
      </c>
      <c r="Q93" s="80" t="s">
        <v>126</v>
      </c>
      <c r="R93" s="80" t="s">
        <v>127</v>
      </c>
      <c r="S93" s="80" t="s">
        <v>128</v>
      </c>
      <c r="T93" s="81" t="s">
        <v>129</v>
      </c>
    </row>
    <row r="94" s="1" customFormat="1" ht="22.8" customHeight="1">
      <c r="B94" s="38"/>
      <c r="C94" s="84" t="s">
        <v>130</v>
      </c>
      <c r="I94" s="115"/>
      <c r="J94" s="153">
        <f>BK94</f>
        <v>0</v>
      </c>
      <c r="L94" s="38"/>
      <c r="M94" s="82"/>
      <c r="N94" s="67"/>
      <c r="O94" s="67"/>
      <c r="P94" s="154">
        <f>P95</f>
        <v>0</v>
      </c>
      <c r="Q94" s="67"/>
      <c r="R94" s="154">
        <f>R95</f>
        <v>26.000181130000001</v>
      </c>
      <c r="S94" s="67"/>
      <c r="T94" s="155">
        <f>T95</f>
        <v>7.8703999999999992</v>
      </c>
      <c r="AT94" s="19" t="s">
        <v>72</v>
      </c>
      <c r="AU94" s="19" t="s">
        <v>104</v>
      </c>
      <c r="BK94" s="156">
        <f>BK95</f>
        <v>0</v>
      </c>
    </row>
    <row r="95" s="11" customFormat="1" ht="25.92" customHeight="1">
      <c r="B95" s="157"/>
      <c r="D95" s="158" t="s">
        <v>72</v>
      </c>
      <c r="E95" s="159" t="s">
        <v>131</v>
      </c>
      <c r="F95" s="159" t="s">
        <v>132</v>
      </c>
      <c r="I95" s="160"/>
      <c r="J95" s="161">
        <f>BK95</f>
        <v>0</v>
      </c>
      <c r="L95" s="157"/>
      <c r="M95" s="162"/>
      <c r="N95" s="163"/>
      <c r="O95" s="163"/>
      <c r="P95" s="164">
        <f>P96+P109+P233+P238+P296+P300+P305+P355+P407+P565</f>
        <v>0</v>
      </c>
      <c r="Q95" s="163"/>
      <c r="R95" s="164">
        <f>R96+R109+R233+R238+R296+R300+R305+R355+R407+R565</f>
        <v>26.000181130000001</v>
      </c>
      <c r="S95" s="163"/>
      <c r="T95" s="165">
        <f>T96+T109+T233+T238+T296+T300+T305+T355+T407+T565</f>
        <v>7.8703999999999992</v>
      </c>
      <c r="AR95" s="158" t="s">
        <v>81</v>
      </c>
      <c r="AT95" s="166" t="s">
        <v>72</v>
      </c>
      <c r="AU95" s="166" t="s">
        <v>73</v>
      </c>
      <c r="AY95" s="158" t="s">
        <v>133</v>
      </c>
      <c r="BK95" s="167">
        <f>BK96+BK109+BK233+BK238+BK296+BK300+BK305+BK355+BK407+BK565</f>
        <v>0</v>
      </c>
    </row>
    <row r="96" s="11" customFormat="1" ht="22.8" customHeight="1">
      <c r="B96" s="157"/>
      <c r="D96" s="158" t="s">
        <v>72</v>
      </c>
      <c r="E96" s="168" t="s">
        <v>134</v>
      </c>
      <c r="F96" s="168" t="s">
        <v>135</v>
      </c>
      <c r="I96" s="160"/>
      <c r="J96" s="169">
        <f>BK96</f>
        <v>0</v>
      </c>
      <c r="L96" s="157"/>
      <c r="M96" s="162"/>
      <c r="N96" s="163"/>
      <c r="O96" s="163"/>
      <c r="P96" s="164">
        <f>SUM(P97:P108)</f>
        <v>0</v>
      </c>
      <c r="Q96" s="163"/>
      <c r="R96" s="164">
        <f>SUM(R97:R108)</f>
        <v>0</v>
      </c>
      <c r="S96" s="163"/>
      <c r="T96" s="165">
        <f>SUM(T97:T108)</f>
        <v>0</v>
      </c>
      <c r="AR96" s="158" t="s">
        <v>81</v>
      </c>
      <c r="AT96" s="166" t="s">
        <v>72</v>
      </c>
      <c r="AU96" s="166" t="s">
        <v>81</v>
      </c>
      <c r="AY96" s="158" t="s">
        <v>133</v>
      </c>
      <c r="BK96" s="167">
        <f>SUM(BK97:BK108)</f>
        <v>0</v>
      </c>
    </row>
    <row r="97" s="1" customFormat="1" ht="16.5" customHeight="1">
      <c r="B97" s="170"/>
      <c r="C97" s="171" t="s">
        <v>81</v>
      </c>
      <c r="D97" s="171" t="s">
        <v>136</v>
      </c>
      <c r="E97" s="172" t="s">
        <v>137</v>
      </c>
      <c r="F97" s="173" t="s">
        <v>138</v>
      </c>
      <c r="G97" s="174" t="s">
        <v>3</v>
      </c>
      <c r="H97" s="175">
        <v>0</v>
      </c>
      <c r="I97" s="176"/>
      <c r="J97" s="177">
        <f>ROUND(I97*H97,2)</f>
        <v>0</v>
      </c>
      <c r="K97" s="173" t="s">
        <v>3</v>
      </c>
      <c r="L97" s="38"/>
      <c r="M97" s="178" t="s">
        <v>3</v>
      </c>
      <c r="N97" s="179" t="s">
        <v>44</v>
      </c>
      <c r="O97" s="71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82" t="s">
        <v>139</v>
      </c>
      <c r="AT97" s="182" t="s">
        <v>136</v>
      </c>
      <c r="AU97" s="182" t="s">
        <v>84</v>
      </c>
      <c r="AY97" s="19" t="s">
        <v>133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9" t="s">
        <v>81</v>
      </c>
      <c r="BK97" s="183">
        <f>ROUND(I97*H97,2)</f>
        <v>0</v>
      </c>
      <c r="BL97" s="19" t="s">
        <v>139</v>
      </c>
      <c r="BM97" s="182" t="s">
        <v>140</v>
      </c>
    </row>
    <row r="98" s="1" customFormat="1">
      <c r="B98" s="38"/>
      <c r="D98" s="184" t="s">
        <v>141</v>
      </c>
      <c r="F98" s="185" t="s">
        <v>142</v>
      </c>
      <c r="I98" s="115"/>
      <c r="L98" s="38"/>
      <c r="M98" s="186"/>
      <c r="N98" s="71"/>
      <c r="O98" s="71"/>
      <c r="P98" s="71"/>
      <c r="Q98" s="71"/>
      <c r="R98" s="71"/>
      <c r="S98" s="71"/>
      <c r="T98" s="72"/>
      <c r="AT98" s="19" t="s">
        <v>141</v>
      </c>
      <c r="AU98" s="19" t="s">
        <v>84</v>
      </c>
    </row>
    <row r="99" s="1" customFormat="1" ht="16.5" customHeight="1">
      <c r="B99" s="170"/>
      <c r="C99" s="171" t="s">
        <v>84</v>
      </c>
      <c r="D99" s="171" t="s">
        <v>136</v>
      </c>
      <c r="E99" s="172" t="s">
        <v>143</v>
      </c>
      <c r="F99" s="173" t="s">
        <v>144</v>
      </c>
      <c r="G99" s="174" t="s">
        <v>3</v>
      </c>
      <c r="H99" s="175">
        <v>0</v>
      </c>
      <c r="I99" s="176"/>
      <c r="J99" s="177">
        <f>ROUND(I99*H99,2)</f>
        <v>0</v>
      </c>
      <c r="K99" s="173" t="s">
        <v>3</v>
      </c>
      <c r="L99" s="38"/>
      <c r="M99" s="178" t="s">
        <v>3</v>
      </c>
      <c r="N99" s="179" t="s">
        <v>44</v>
      </c>
      <c r="O99" s="71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AR99" s="182" t="s">
        <v>139</v>
      </c>
      <c r="AT99" s="182" t="s">
        <v>136</v>
      </c>
      <c r="AU99" s="182" t="s">
        <v>84</v>
      </c>
      <c r="AY99" s="19" t="s">
        <v>133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9" t="s">
        <v>81</v>
      </c>
      <c r="BK99" s="183">
        <f>ROUND(I99*H99,2)</f>
        <v>0</v>
      </c>
      <c r="BL99" s="19" t="s">
        <v>139</v>
      </c>
      <c r="BM99" s="182" t="s">
        <v>145</v>
      </c>
    </row>
    <row r="100" s="1" customFormat="1">
      <c r="B100" s="38"/>
      <c r="D100" s="184" t="s">
        <v>141</v>
      </c>
      <c r="F100" s="185" t="s">
        <v>146</v>
      </c>
      <c r="I100" s="115"/>
      <c r="L100" s="38"/>
      <c r="M100" s="186"/>
      <c r="N100" s="71"/>
      <c r="O100" s="71"/>
      <c r="P100" s="71"/>
      <c r="Q100" s="71"/>
      <c r="R100" s="71"/>
      <c r="S100" s="71"/>
      <c r="T100" s="72"/>
      <c r="AT100" s="19" t="s">
        <v>141</v>
      </c>
      <c r="AU100" s="19" t="s">
        <v>84</v>
      </c>
    </row>
    <row r="101" s="1" customFormat="1" ht="16.5" customHeight="1">
      <c r="B101" s="170"/>
      <c r="C101" s="171" t="s">
        <v>147</v>
      </c>
      <c r="D101" s="171" t="s">
        <v>136</v>
      </c>
      <c r="E101" s="172" t="s">
        <v>148</v>
      </c>
      <c r="F101" s="173" t="s">
        <v>149</v>
      </c>
      <c r="G101" s="174" t="s">
        <v>3</v>
      </c>
      <c r="H101" s="175">
        <v>0</v>
      </c>
      <c r="I101" s="176"/>
      <c r="J101" s="177">
        <f>ROUND(I101*H101,2)</f>
        <v>0</v>
      </c>
      <c r="K101" s="173" t="s">
        <v>3</v>
      </c>
      <c r="L101" s="38"/>
      <c r="M101" s="178" t="s">
        <v>3</v>
      </c>
      <c r="N101" s="179" t="s">
        <v>44</v>
      </c>
      <c r="O101" s="71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182" t="s">
        <v>139</v>
      </c>
      <c r="AT101" s="182" t="s">
        <v>136</v>
      </c>
      <c r="AU101" s="182" t="s">
        <v>84</v>
      </c>
      <c r="AY101" s="19" t="s">
        <v>133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9" t="s">
        <v>81</v>
      </c>
      <c r="BK101" s="183">
        <f>ROUND(I101*H101,2)</f>
        <v>0</v>
      </c>
      <c r="BL101" s="19" t="s">
        <v>139</v>
      </c>
      <c r="BM101" s="182" t="s">
        <v>150</v>
      </c>
    </row>
    <row r="102" s="1" customFormat="1">
      <c r="B102" s="38"/>
      <c r="D102" s="184" t="s">
        <v>141</v>
      </c>
      <c r="F102" s="185" t="s">
        <v>151</v>
      </c>
      <c r="I102" s="115"/>
      <c r="L102" s="38"/>
      <c r="M102" s="186"/>
      <c r="N102" s="71"/>
      <c r="O102" s="71"/>
      <c r="P102" s="71"/>
      <c r="Q102" s="71"/>
      <c r="R102" s="71"/>
      <c r="S102" s="71"/>
      <c r="T102" s="72"/>
      <c r="AT102" s="19" t="s">
        <v>141</v>
      </c>
      <c r="AU102" s="19" t="s">
        <v>84</v>
      </c>
    </row>
    <row r="103" s="1" customFormat="1" ht="16.5" customHeight="1">
      <c r="B103" s="170"/>
      <c r="C103" s="171" t="s">
        <v>139</v>
      </c>
      <c r="D103" s="171" t="s">
        <v>136</v>
      </c>
      <c r="E103" s="172" t="s">
        <v>152</v>
      </c>
      <c r="F103" s="173" t="s">
        <v>153</v>
      </c>
      <c r="G103" s="174" t="s">
        <v>3</v>
      </c>
      <c r="H103" s="175">
        <v>0</v>
      </c>
      <c r="I103" s="176"/>
      <c r="J103" s="177">
        <f>ROUND(I103*H103,2)</f>
        <v>0</v>
      </c>
      <c r="K103" s="173" t="s">
        <v>3</v>
      </c>
      <c r="L103" s="38"/>
      <c r="M103" s="178" t="s">
        <v>3</v>
      </c>
      <c r="N103" s="179" t="s">
        <v>44</v>
      </c>
      <c r="O103" s="71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182" t="s">
        <v>139</v>
      </c>
      <c r="AT103" s="182" t="s">
        <v>136</v>
      </c>
      <c r="AU103" s="182" t="s">
        <v>84</v>
      </c>
      <c r="AY103" s="19" t="s">
        <v>133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9" t="s">
        <v>81</v>
      </c>
      <c r="BK103" s="183">
        <f>ROUND(I103*H103,2)</f>
        <v>0</v>
      </c>
      <c r="BL103" s="19" t="s">
        <v>139</v>
      </c>
      <c r="BM103" s="182" t="s">
        <v>154</v>
      </c>
    </row>
    <row r="104" s="1" customFormat="1">
      <c r="B104" s="38"/>
      <c r="D104" s="184" t="s">
        <v>141</v>
      </c>
      <c r="F104" s="185" t="s">
        <v>155</v>
      </c>
      <c r="I104" s="115"/>
      <c r="L104" s="38"/>
      <c r="M104" s="186"/>
      <c r="N104" s="71"/>
      <c r="O104" s="71"/>
      <c r="P104" s="71"/>
      <c r="Q104" s="71"/>
      <c r="R104" s="71"/>
      <c r="S104" s="71"/>
      <c r="T104" s="72"/>
      <c r="AT104" s="19" t="s">
        <v>141</v>
      </c>
      <c r="AU104" s="19" t="s">
        <v>84</v>
      </c>
    </row>
    <row r="105" s="1" customFormat="1" ht="16.5" customHeight="1">
      <c r="B105" s="170"/>
      <c r="C105" s="171" t="s">
        <v>156</v>
      </c>
      <c r="D105" s="171" t="s">
        <v>136</v>
      </c>
      <c r="E105" s="172" t="s">
        <v>157</v>
      </c>
      <c r="F105" s="173" t="s">
        <v>158</v>
      </c>
      <c r="G105" s="174" t="s">
        <v>3</v>
      </c>
      <c r="H105" s="175">
        <v>0</v>
      </c>
      <c r="I105" s="176"/>
      <c r="J105" s="177">
        <f>ROUND(I105*H105,2)</f>
        <v>0</v>
      </c>
      <c r="K105" s="173" t="s">
        <v>3</v>
      </c>
      <c r="L105" s="38"/>
      <c r="M105" s="178" t="s">
        <v>3</v>
      </c>
      <c r="N105" s="179" t="s">
        <v>44</v>
      </c>
      <c r="O105" s="71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182" t="s">
        <v>139</v>
      </c>
      <c r="AT105" s="182" t="s">
        <v>136</v>
      </c>
      <c r="AU105" s="182" t="s">
        <v>84</v>
      </c>
      <c r="AY105" s="19" t="s">
        <v>133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9" t="s">
        <v>81</v>
      </c>
      <c r="BK105" s="183">
        <f>ROUND(I105*H105,2)</f>
        <v>0</v>
      </c>
      <c r="BL105" s="19" t="s">
        <v>139</v>
      </c>
      <c r="BM105" s="182" t="s">
        <v>159</v>
      </c>
    </row>
    <row r="106" s="1" customFormat="1">
      <c r="B106" s="38"/>
      <c r="D106" s="184" t="s">
        <v>141</v>
      </c>
      <c r="F106" s="185" t="s">
        <v>160</v>
      </c>
      <c r="I106" s="115"/>
      <c r="L106" s="38"/>
      <c r="M106" s="186"/>
      <c r="N106" s="71"/>
      <c r="O106" s="71"/>
      <c r="P106" s="71"/>
      <c r="Q106" s="71"/>
      <c r="R106" s="71"/>
      <c r="S106" s="71"/>
      <c r="T106" s="72"/>
      <c r="AT106" s="19" t="s">
        <v>141</v>
      </c>
      <c r="AU106" s="19" t="s">
        <v>84</v>
      </c>
    </row>
    <row r="107" s="1" customFormat="1" ht="16.5" customHeight="1">
      <c r="B107" s="170"/>
      <c r="C107" s="171" t="s">
        <v>161</v>
      </c>
      <c r="D107" s="171" t="s">
        <v>136</v>
      </c>
      <c r="E107" s="172" t="s">
        <v>162</v>
      </c>
      <c r="F107" s="173" t="s">
        <v>163</v>
      </c>
      <c r="G107" s="174" t="s">
        <v>3</v>
      </c>
      <c r="H107" s="175">
        <v>0</v>
      </c>
      <c r="I107" s="176"/>
      <c r="J107" s="177">
        <f>ROUND(I107*H107,2)</f>
        <v>0</v>
      </c>
      <c r="K107" s="173" t="s">
        <v>3</v>
      </c>
      <c r="L107" s="38"/>
      <c r="M107" s="178" t="s">
        <v>3</v>
      </c>
      <c r="N107" s="179" t="s">
        <v>44</v>
      </c>
      <c r="O107" s="71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182" t="s">
        <v>139</v>
      </c>
      <c r="AT107" s="182" t="s">
        <v>136</v>
      </c>
      <c r="AU107" s="182" t="s">
        <v>84</v>
      </c>
      <c r="AY107" s="19" t="s">
        <v>133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9" t="s">
        <v>81</v>
      </c>
      <c r="BK107" s="183">
        <f>ROUND(I107*H107,2)</f>
        <v>0</v>
      </c>
      <c r="BL107" s="19" t="s">
        <v>139</v>
      </c>
      <c r="BM107" s="182" t="s">
        <v>164</v>
      </c>
    </row>
    <row r="108" s="1" customFormat="1">
      <c r="B108" s="38"/>
      <c r="D108" s="184" t="s">
        <v>141</v>
      </c>
      <c r="F108" s="185" t="s">
        <v>165</v>
      </c>
      <c r="I108" s="115"/>
      <c r="L108" s="38"/>
      <c r="M108" s="186"/>
      <c r="N108" s="71"/>
      <c r="O108" s="71"/>
      <c r="P108" s="71"/>
      <c r="Q108" s="71"/>
      <c r="R108" s="71"/>
      <c r="S108" s="71"/>
      <c r="T108" s="72"/>
      <c r="AT108" s="19" t="s">
        <v>141</v>
      </c>
      <c r="AU108" s="19" t="s">
        <v>84</v>
      </c>
    </row>
    <row r="109" s="11" customFormat="1" ht="22.8" customHeight="1">
      <c r="B109" s="157"/>
      <c r="D109" s="158" t="s">
        <v>72</v>
      </c>
      <c r="E109" s="168" t="s">
        <v>81</v>
      </c>
      <c r="F109" s="168" t="s">
        <v>166</v>
      </c>
      <c r="I109" s="160"/>
      <c r="J109" s="169">
        <f>BK109</f>
        <v>0</v>
      </c>
      <c r="L109" s="157"/>
      <c r="M109" s="162"/>
      <c r="N109" s="163"/>
      <c r="O109" s="163"/>
      <c r="P109" s="164">
        <f>SUM(P110:P232)</f>
        <v>0</v>
      </c>
      <c r="Q109" s="163"/>
      <c r="R109" s="164">
        <f>SUM(R110:R232)</f>
        <v>1.0292125999999999</v>
      </c>
      <c r="S109" s="163"/>
      <c r="T109" s="165">
        <f>SUM(T110:T232)</f>
        <v>0</v>
      </c>
      <c r="AR109" s="158" t="s">
        <v>81</v>
      </c>
      <c r="AT109" s="166" t="s">
        <v>72</v>
      </c>
      <c r="AU109" s="166" t="s">
        <v>81</v>
      </c>
      <c r="AY109" s="158" t="s">
        <v>133</v>
      </c>
      <c r="BK109" s="167">
        <f>SUM(BK110:BK232)</f>
        <v>0</v>
      </c>
    </row>
    <row r="110" s="1" customFormat="1" ht="16.5" customHeight="1">
      <c r="B110" s="170"/>
      <c r="C110" s="171" t="s">
        <v>167</v>
      </c>
      <c r="D110" s="171" t="s">
        <v>136</v>
      </c>
      <c r="E110" s="172" t="s">
        <v>203</v>
      </c>
      <c r="F110" s="173" t="s">
        <v>204</v>
      </c>
      <c r="G110" s="174" t="s">
        <v>189</v>
      </c>
      <c r="H110" s="175">
        <v>0.80000000000000004</v>
      </c>
      <c r="I110" s="176"/>
      <c r="J110" s="177">
        <f>ROUND(I110*H110,2)</f>
        <v>0</v>
      </c>
      <c r="K110" s="173" t="s">
        <v>171</v>
      </c>
      <c r="L110" s="38"/>
      <c r="M110" s="178" t="s">
        <v>3</v>
      </c>
      <c r="N110" s="179" t="s">
        <v>44</v>
      </c>
      <c r="O110" s="71"/>
      <c r="P110" s="180">
        <f>O110*H110</f>
        <v>0</v>
      </c>
      <c r="Q110" s="180">
        <v>0.036900000000000002</v>
      </c>
      <c r="R110" s="180">
        <f>Q110*H110</f>
        <v>0.029520000000000005</v>
      </c>
      <c r="S110" s="180">
        <v>0</v>
      </c>
      <c r="T110" s="181">
        <f>S110*H110</f>
        <v>0</v>
      </c>
      <c r="AR110" s="182" t="s">
        <v>139</v>
      </c>
      <c r="AT110" s="182" t="s">
        <v>136</v>
      </c>
      <c r="AU110" s="182" t="s">
        <v>84</v>
      </c>
      <c r="AY110" s="19" t="s">
        <v>133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9" t="s">
        <v>81</v>
      </c>
      <c r="BK110" s="183">
        <f>ROUND(I110*H110,2)</f>
        <v>0</v>
      </c>
      <c r="BL110" s="19" t="s">
        <v>139</v>
      </c>
      <c r="BM110" s="182" t="s">
        <v>205</v>
      </c>
    </row>
    <row r="111" s="1" customFormat="1">
      <c r="B111" s="38"/>
      <c r="D111" s="184" t="s">
        <v>141</v>
      </c>
      <c r="F111" s="185" t="s">
        <v>206</v>
      </c>
      <c r="I111" s="115"/>
      <c r="L111" s="38"/>
      <c r="M111" s="186"/>
      <c r="N111" s="71"/>
      <c r="O111" s="71"/>
      <c r="P111" s="71"/>
      <c r="Q111" s="71"/>
      <c r="R111" s="71"/>
      <c r="S111" s="71"/>
      <c r="T111" s="72"/>
      <c r="AT111" s="19" t="s">
        <v>141</v>
      </c>
      <c r="AU111" s="19" t="s">
        <v>84</v>
      </c>
    </row>
    <row r="112" s="1" customFormat="1">
      <c r="B112" s="38"/>
      <c r="D112" s="184" t="s">
        <v>174</v>
      </c>
      <c r="F112" s="187" t="s">
        <v>192</v>
      </c>
      <c r="I112" s="115"/>
      <c r="L112" s="38"/>
      <c r="M112" s="186"/>
      <c r="N112" s="71"/>
      <c r="O112" s="71"/>
      <c r="P112" s="71"/>
      <c r="Q112" s="71"/>
      <c r="R112" s="71"/>
      <c r="S112" s="71"/>
      <c r="T112" s="72"/>
      <c r="AT112" s="19" t="s">
        <v>174</v>
      </c>
      <c r="AU112" s="19" t="s">
        <v>84</v>
      </c>
    </row>
    <row r="113" s="12" customFormat="1">
      <c r="B113" s="188"/>
      <c r="D113" s="184" t="s">
        <v>176</v>
      </c>
      <c r="E113" s="189" t="s">
        <v>3</v>
      </c>
      <c r="F113" s="190" t="s">
        <v>1031</v>
      </c>
      <c r="H113" s="191">
        <v>0.80000000000000004</v>
      </c>
      <c r="I113" s="192"/>
      <c r="L113" s="188"/>
      <c r="M113" s="193"/>
      <c r="N113" s="194"/>
      <c r="O113" s="194"/>
      <c r="P113" s="194"/>
      <c r="Q113" s="194"/>
      <c r="R113" s="194"/>
      <c r="S113" s="194"/>
      <c r="T113" s="195"/>
      <c r="AT113" s="189" t="s">
        <v>176</v>
      </c>
      <c r="AU113" s="189" t="s">
        <v>84</v>
      </c>
      <c r="AV113" s="12" t="s">
        <v>84</v>
      </c>
      <c r="AW113" s="12" t="s">
        <v>34</v>
      </c>
      <c r="AX113" s="12" t="s">
        <v>81</v>
      </c>
      <c r="AY113" s="189" t="s">
        <v>133</v>
      </c>
    </row>
    <row r="114" s="1" customFormat="1" ht="16.5" customHeight="1">
      <c r="B114" s="170"/>
      <c r="C114" s="171" t="s">
        <v>178</v>
      </c>
      <c r="D114" s="171" t="s">
        <v>136</v>
      </c>
      <c r="E114" s="172" t="s">
        <v>209</v>
      </c>
      <c r="F114" s="173" t="s">
        <v>210</v>
      </c>
      <c r="G114" s="174" t="s">
        <v>211</v>
      </c>
      <c r="H114" s="175">
        <v>0.96799999999999997</v>
      </c>
      <c r="I114" s="176"/>
      <c r="J114" s="177">
        <f>ROUND(I114*H114,2)</f>
        <v>0</v>
      </c>
      <c r="K114" s="173" t="s">
        <v>171</v>
      </c>
      <c r="L114" s="38"/>
      <c r="M114" s="178" t="s">
        <v>3</v>
      </c>
      <c r="N114" s="179" t="s">
        <v>44</v>
      </c>
      <c r="O114" s="71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182" t="s">
        <v>139</v>
      </c>
      <c r="AT114" s="182" t="s">
        <v>136</v>
      </c>
      <c r="AU114" s="182" t="s">
        <v>84</v>
      </c>
      <c r="AY114" s="19" t="s">
        <v>133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9" t="s">
        <v>81</v>
      </c>
      <c r="BK114" s="183">
        <f>ROUND(I114*H114,2)</f>
        <v>0</v>
      </c>
      <c r="BL114" s="19" t="s">
        <v>139</v>
      </c>
      <c r="BM114" s="182" t="s">
        <v>212</v>
      </c>
    </row>
    <row r="115" s="1" customFormat="1">
      <c r="B115" s="38"/>
      <c r="D115" s="184" t="s">
        <v>141</v>
      </c>
      <c r="F115" s="185" t="s">
        <v>213</v>
      </c>
      <c r="I115" s="115"/>
      <c r="L115" s="38"/>
      <c r="M115" s="186"/>
      <c r="N115" s="71"/>
      <c r="O115" s="71"/>
      <c r="P115" s="71"/>
      <c r="Q115" s="71"/>
      <c r="R115" s="71"/>
      <c r="S115" s="71"/>
      <c r="T115" s="72"/>
      <c r="AT115" s="19" t="s">
        <v>141</v>
      </c>
      <c r="AU115" s="19" t="s">
        <v>84</v>
      </c>
    </row>
    <row r="116" s="1" customFormat="1">
      <c r="B116" s="38"/>
      <c r="D116" s="184" t="s">
        <v>174</v>
      </c>
      <c r="F116" s="187" t="s">
        <v>214</v>
      </c>
      <c r="I116" s="115"/>
      <c r="L116" s="38"/>
      <c r="M116" s="186"/>
      <c r="N116" s="71"/>
      <c r="O116" s="71"/>
      <c r="P116" s="71"/>
      <c r="Q116" s="71"/>
      <c r="R116" s="71"/>
      <c r="S116" s="71"/>
      <c r="T116" s="72"/>
      <c r="AT116" s="19" t="s">
        <v>174</v>
      </c>
      <c r="AU116" s="19" t="s">
        <v>84</v>
      </c>
    </row>
    <row r="117" s="14" customFormat="1">
      <c r="B117" s="204"/>
      <c r="D117" s="184" t="s">
        <v>176</v>
      </c>
      <c r="E117" s="205" t="s">
        <v>3</v>
      </c>
      <c r="F117" s="206" t="s">
        <v>215</v>
      </c>
      <c r="H117" s="205" t="s">
        <v>3</v>
      </c>
      <c r="I117" s="207"/>
      <c r="L117" s="204"/>
      <c r="M117" s="208"/>
      <c r="N117" s="209"/>
      <c r="O117" s="209"/>
      <c r="P117" s="209"/>
      <c r="Q117" s="209"/>
      <c r="R117" s="209"/>
      <c r="S117" s="209"/>
      <c r="T117" s="210"/>
      <c r="AT117" s="205" t="s">
        <v>176</v>
      </c>
      <c r="AU117" s="205" t="s">
        <v>84</v>
      </c>
      <c r="AV117" s="14" t="s">
        <v>81</v>
      </c>
      <c r="AW117" s="14" t="s">
        <v>34</v>
      </c>
      <c r="AX117" s="14" t="s">
        <v>73</v>
      </c>
      <c r="AY117" s="205" t="s">
        <v>133</v>
      </c>
    </row>
    <row r="118" s="12" customFormat="1">
      <c r="B118" s="188"/>
      <c r="D118" s="184" t="s">
        <v>176</v>
      </c>
      <c r="E118" s="189" t="s">
        <v>3</v>
      </c>
      <c r="F118" s="190" t="s">
        <v>1032</v>
      </c>
      <c r="H118" s="191">
        <v>0.96799999999999997</v>
      </c>
      <c r="I118" s="192"/>
      <c r="L118" s="188"/>
      <c r="M118" s="193"/>
      <c r="N118" s="194"/>
      <c r="O118" s="194"/>
      <c r="P118" s="194"/>
      <c r="Q118" s="194"/>
      <c r="R118" s="194"/>
      <c r="S118" s="194"/>
      <c r="T118" s="195"/>
      <c r="AT118" s="189" t="s">
        <v>176</v>
      </c>
      <c r="AU118" s="189" t="s">
        <v>84</v>
      </c>
      <c r="AV118" s="12" t="s">
        <v>84</v>
      </c>
      <c r="AW118" s="12" t="s">
        <v>34</v>
      </c>
      <c r="AX118" s="12" t="s">
        <v>81</v>
      </c>
      <c r="AY118" s="189" t="s">
        <v>133</v>
      </c>
    </row>
    <row r="119" s="1" customFormat="1" ht="16.5" customHeight="1">
      <c r="B119" s="170"/>
      <c r="C119" s="171" t="s">
        <v>186</v>
      </c>
      <c r="D119" s="171" t="s">
        <v>136</v>
      </c>
      <c r="E119" s="172" t="s">
        <v>221</v>
      </c>
      <c r="F119" s="173" t="s">
        <v>222</v>
      </c>
      <c r="G119" s="174" t="s">
        <v>211</v>
      </c>
      <c r="H119" s="175">
        <v>0.54000000000000004</v>
      </c>
      <c r="I119" s="176"/>
      <c r="J119" s="177">
        <f>ROUND(I119*H119,2)</f>
        <v>0</v>
      </c>
      <c r="K119" s="173" t="s">
        <v>171</v>
      </c>
      <c r="L119" s="38"/>
      <c r="M119" s="178" t="s">
        <v>3</v>
      </c>
      <c r="N119" s="179" t="s">
        <v>44</v>
      </c>
      <c r="O119" s="71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182" t="s">
        <v>139</v>
      </c>
      <c r="AT119" s="182" t="s">
        <v>136</v>
      </c>
      <c r="AU119" s="182" t="s">
        <v>84</v>
      </c>
      <c r="AY119" s="19" t="s">
        <v>133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9" t="s">
        <v>81</v>
      </c>
      <c r="BK119" s="183">
        <f>ROUND(I119*H119,2)</f>
        <v>0</v>
      </c>
      <c r="BL119" s="19" t="s">
        <v>139</v>
      </c>
      <c r="BM119" s="182" t="s">
        <v>223</v>
      </c>
    </row>
    <row r="120" s="1" customFormat="1">
      <c r="B120" s="38"/>
      <c r="D120" s="184" t="s">
        <v>141</v>
      </c>
      <c r="F120" s="185" t="s">
        <v>224</v>
      </c>
      <c r="I120" s="115"/>
      <c r="L120" s="38"/>
      <c r="M120" s="186"/>
      <c r="N120" s="71"/>
      <c r="O120" s="71"/>
      <c r="P120" s="71"/>
      <c r="Q120" s="71"/>
      <c r="R120" s="71"/>
      <c r="S120" s="71"/>
      <c r="T120" s="72"/>
      <c r="AT120" s="19" t="s">
        <v>141</v>
      </c>
      <c r="AU120" s="19" t="s">
        <v>84</v>
      </c>
    </row>
    <row r="121" s="1" customFormat="1">
      <c r="B121" s="38"/>
      <c r="D121" s="184" t="s">
        <v>174</v>
      </c>
      <c r="F121" s="187" t="s">
        <v>225</v>
      </c>
      <c r="I121" s="115"/>
      <c r="L121" s="38"/>
      <c r="M121" s="186"/>
      <c r="N121" s="71"/>
      <c r="O121" s="71"/>
      <c r="P121" s="71"/>
      <c r="Q121" s="71"/>
      <c r="R121" s="71"/>
      <c r="S121" s="71"/>
      <c r="T121" s="72"/>
      <c r="AT121" s="19" t="s">
        <v>174</v>
      </c>
      <c r="AU121" s="19" t="s">
        <v>84</v>
      </c>
    </row>
    <row r="122" s="12" customFormat="1">
      <c r="B122" s="188"/>
      <c r="D122" s="184" t="s">
        <v>176</v>
      </c>
      <c r="E122" s="189" t="s">
        <v>3</v>
      </c>
      <c r="F122" s="190" t="s">
        <v>1033</v>
      </c>
      <c r="H122" s="191">
        <v>0.54000000000000004</v>
      </c>
      <c r="I122" s="192"/>
      <c r="L122" s="188"/>
      <c r="M122" s="193"/>
      <c r="N122" s="194"/>
      <c r="O122" s="194"/>
      <c r="P122" s="194"/>
      <c r="Q122" s="194"/>
      <c r="R122" s="194"/>
      <c r="S122" s="194"/>
      <c r="T122" s="195"/>
      <c r="AT122" s="189" t="s">
        <v>176</v>
      </c>
      <c r="AU122" s="189" t="s">
        <v>84</v>
      </c>
      <c r="AV122" s="12" t="s">
        <v>84</v>
      </c>
      <c r="AW122" s="12" t="s">
        <v>34</v>
      </c>
      <c r="AX122" s="12" t="s">
        <v>73</v>
      </c>
      <c r="AY122" s="189" t="s">
        <v>133</v>
      </c>
    </row>
    <row r="123" s="13" customFormat="1">
      <c r="B123" s="196"/>
      <c r="D123" s="184" t="s">
        <v>176</v>
      </c>
      <c r="E123" s="197" t="s">
        <v>3</v>
      </c>
      <c r="F123" s="198" t="s">
        <v>195</v>
      </c>
      <c r="H123" s="199">
        <v>0.54000000000000004</v>
      </c>
      <c r="I123" s="200"/>
      <c r="L123" s="196"/>
      <c r="M123" s="201"/>
      <c r="N123" s="202"/>
      <c r="O123" s="202"/>
      <c r="P123" s="202"/>
      <c r="Q123" s="202"/>
      <c r="R123" s="202"/>
      <c r="S123" s="202"/>
      <c r="T123" s="203"/>
      <c r="AT123" s="197" t="s">
        <v>176</v>
      </c>
      <c r="AU123" s="197" t="s">
        <v>84</v>
      </c>
      <c r="AV123" s="13" t="s">
        <v>139</v>
      </c>
      <c r="AW123" s="13" t="s">
        <v>34</v>
      </c>
      <c r="AX123" s="13" t="s">
        <v>81</v>
      </c>
      <c r="AY123" s="197" t="s">
        <v>133</v>
      </c>
    </row>
    <row r="124" s="1" customFormat="1" ht="16.5" customHeight="1">
      <c r="B124" s="170"/>
      <c r="C124" s="171" t="s">
        <v>196</v>
      </c>
      <c r="D124" s="171" t="s">
        <v>136</v>
      </c>
      <c r="E124" s="172" t="s">
        <v>228</v>
      </c>
      <c r="F124" s="173" t="s">
        <v>229</v>
      </c>
      <c r="G124" s="174" t="s">
        <v>211</v>
      </c>
      <c r="H124" s="175">
        <v>0.84599999999999997</v>
      </c>
      <c r="I124" s="176"/>
      <c r="J124" s="177">
        <f>ROUND(I124*H124,2)</f>
        <v>0</v>
      </c>
      <c r="K124" s="173" t="s">
        <v>171</v>
      </c>
      <c r="L124" s="38"/>
      <c r="M124" s="178" t="s">
        <v>3</v>
      </c>
      <c r="N124" s="179" t="s">
        <v>44</v>
      </c>
      <c r="O124" s="71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182" t="s">
        <v>139</v>
      </c>
      <c r="AT124" s="182" t="s">
        <v>136</v>
      </c>
      <c r="AU124" s="182" t="s">
        <v>84</v>
      </c>
      <c r="AY124" s="19" t="s">
        <v>133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9" t="s">
        <v>81</v>
      </c>
      <c r="BK124" s="183">
        <f>ROUND(I124*H124,2)</f>
        <v>0</v>
      </c>
      <c r="BL124" s="19" t="s">
        <v>139</v>
      </c>
      <c r="BM124" s="182" t="s">
        <v>230</v>
      </c>
    </row>
    <row r="125" s="1" customFormat="1">
      <c r="B125" s="38"/>
      <c r="D125" s="184" t="s">
        <v>141</v>
      </c>
      <c r="F125" s="185" t="s">
        <v>231</v>
      </c>
      <c r="I125" s="115"/>
      <c r="L125" s="38"/>
      <c r="M125" s="186"/>
      <c r="N125" s="71"/>
      <c r="O125" s="71"/>
      <c r="P125" s="71"/>
      <c r="Q125" s="71"/>
      <c r="R125" s="71"/>
      <c r="S125" s="71"/>
      <c r="T125" s="72"/>
      <c r="AT125" s="19" t="s">
        <v>141</v>
      </c>
      <c r="AU125" s="19" t="s">
        <v>84</v>
      </c>
    </row>
    <row r="126" s="1" customFormat="1">
      <c r="B126" s="38"/>
      <c r="D126" s="184" t="s">
        <v>174</v>
      </c>
      <c r="F126" s="187" t="s">
        <v>232</v>
      </c>
      <c r="I126" s="115"/>
      <c r="L126" s="38"/>
      <c r="M126" s="186"/>
      <c r="N126" s="71"/>
      <c r="O126" s="71"/>
      <c r="P126" s="71"/>
      <c r="Q126" s="71"/>
      <c r="R126" s="71"/>
      <c r="S126" s="71"/>
      <c r="T126" s="72"/>
      <c r="AT126" s="19" t="s">
        <v>174</v>
      </c>
      <c r="AU126" s="19" t="s">
        <v>84</v>
      </c>
    </row>
    <row r="127" s="14" customFormat="1">
      <c r="B127" s="204"/>
      <c r="D127" s="184" t="s">
        <v>176</v>
      </c>
      <c r="E127" s="205" t="s">
        <v>3</v>
      </c>
      <c r="F127" s="206" t="s">
        <v>233</v>
      </c>
      <c r="H127" s="205" t="s">
        <v>3</v>
      </c>
      <c r="I127" s="207"/>
      <c r="L127" s="204"/>
      <c r="M127" s="208"/>
      <c r="N127" s="209"/>
      <c r="O127" s="209"/>
      <c r="P127" s="209"/>
      <c r="Q127" s="209"/>
      <c r="R127" s="209"/>
      <c r="S127" s="209"/>
      <c r="T127" s="210"/>
      <c r="AT127" s="205" t="s">
        <v>176</v>
      </c>
      <c r="AU127" s="205" t="s">
        <v>84</v>
      </c>
      <c r="AV127" s="14" t="s">
        <v>81</v>
      </c>
      <c r="AW127" s="14" t="s">
        <v>34</v>
      </c>
      <c r="AX127" s="14" t="s">
        <v>73</v>
      </c>
      <c r="AY127" s="205" t="s">
        <v>133</v>
      </c>
    </row>
    <row r="128" s="12" customFormat="1">
      <c r="B128" s="188"/>
      <c r="D128" s="184" t="s">
        <v>176</v>
      </c>
      <c r="E128" s="189" t="s">
        <v>3</v>
      </c>
      <c r="F128" s="190" t="s">
        <v>1034</v>
      </c>
      <c r="H128" s="191">
        <v>10.4</v>
      </c>
      <c r="I128" s="192"/>
      <c r="L128" s="188"/>
      <c r="M128" s="193"/>
      <c r="N128" s="194"/>
      <c r="O128" s="194"/>
      <c r="P128" s="194"/>
      <c r="Q128" s="194"/>
      <c r="R128" s="194"/>
      <c r="S128" s="194"/>
      <c r="T128" s="195"/>
      <c r="AT128" s="189" t="s">
        <v>176</v>
      </c>
      <c r="AU128" s="189" t="s">
        <v>84</v>
      </c>
      <c r="AV128" s="12" t="s">
        <v>84</v>
      </c>
      <c r="AW128" s="12" t="s">
        <v>34</v>
      </c>
      <c r="AX128" s="12" t="s">
        <v>73</v>
      </c>
      <c r="AY128" s="189" t="s">
        <v>133</v>
      </c>
    </row>
    <row r="129" s="12" customFormat="1">
      <c r="B129" s="188"/>
      <c r="D129" s="184" t="s">
        <v>176</v>
      </c>
      <c r="E129" s="189" t="s">
        <v>3</v>
      </c>
      <c r="F129" s="190" t="s">
        <v>1035</v>
      </c>
      <c r="H129" s="191">
        <v>4</v>
      </c>
      <c r="I129" s="192"/>
      <c r="L129" s="188"/>
      <c r="M129" s="193"/>
      <c r="N129" s="194"/>
      <c r="O129" s="194"/>
      <c r="P129" s="194"/>
      <c r="Q129" s="194"/>
      <c r="R129" s="194"/>
      <c r="S129" s="194"/>
      <c r="T129" s="195"/>
      <c r="AT129" s="189" t="s">
        <v>176</v>
      </c>
      <c r="AU129" s="189" t="s">
        <v>84</v>
      </c>
      <c r="AV129" s="12" t="s">
        <v>84</v>
      </c>
      <c r="AW129" s="12" t="s">
        <v>34</v>
      </c>
      <c r="AX129" s="12" t="s">
        <v>73</v>
      </c>
      <c r="AY129" s="189" t="s">
        <v>133</v>
      </c>
    </row>
    <row r="130" s="12" customFormat="1">
      <c r="B130" s="188"/>
      <c r="D130" s="184" t="s">
        <v>176</v>
      </c>
      <c r="E130" s="189" t="s">
        <v>3</v>
      </c>
      <c r="F130" s="190" t="s">
        <v>1036</v>
      </c>
      <c r="H130" s="191">
        <v>-1.6000000000000001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176</v>
      </c>
      <c r="AU130" s="189" t="s">
        <v>84</v>
      </c>
      <c r="AV130" s="12" t="s">
        <v>84</v>
      </c>
      <c r="AW130" s="12" t="s">
        <v>34</v>
      </c>
      <c r="AX130" s="12" t="s">
        <v>73</v>
      </c>
      <c r="AY130" s="189" t="s">
        <v>133</v>
      </c>
    </row>
    <row r="131" s="12" customFormat="1">
      <c r="B131" s="188"/>
      <c r="D131" s="184" t="s">
        <v>176</v>
      </c>
      <c r="E131" s="189" t="s">
        <v>3</v>
      </c>
      <c r="F131" s="190" t="s">
        <v>1037</v>
      </c>
      <c r="H131" s="191">
        <v>-0.17999999999999999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176</v>
      </c>
      <c r="AU131" s="189" t="s">
        <v>84</v>
      </c>
      <c r="AV131" s="12" t="s">
        <v>84</v>
      </c>
      <c r="AW131" s="12" t="s">
        <v>34</v>
      </c>
      <c r="AX131" s="12" t="s">
        <v>73</v>
      </c>
      <c r="AY131" s="189" t="s">
        <v>133</v>
      </c>
    </row>
    <row r="132" s="12" customFormat="1">
      <c r="B132" s="188"/>
      <c r="D132" s="184" t="s">
        <v>176</v>
      </c>
      <c r="E132" s="189" t="s">
        <v>3</v>
      </c>
      <c r="F132" s="190" t="s">
        <v>1038</v>
      </c>
      <c r="H132" s="191">
        <v>-0.54000000000000004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176</v>
      </c>
      <c r="AU132" s="189" t="s">
        <v>84</v>
      </c>
      <c r="AV132" s="12" t="s">
        <v>84</v>
      </c>
      <c r="AW132" s="12" t="s">
        <v>34</v>
      </c>
      <c r="AX132" s="12" t="s">
        <v>73</v>
      </c>
      <c r="AY132" s="189" t="s">
        <v>133</v>
      </c>
    </row>
    <row r="133" s="15" customFormat="1">
      <c r="B133" s="211"/>
      <c r="D133" s="184" t="s">
        <v>176</v>
      </c>
      <c r="E133" s="212" t="s">
        <v>3</v>
      </c>
      <c r="F133" s="213" t="s">
        <v>242</v>
      </c>
      <c r="H133" s="214">
        <v>12.08</v>
      </c>
      <c r="I133" s="215"/>
      <c r="L133" s="211"/>
      <c r="M133" s="216"/>
      <c r="N133" s="217"/>
      <c r="O133" s="217"/>
      <c r="P133" s="217"/>
      <c r="Q133" s="217"/>
      <c r="R133" s="217"/>
      <c r="S133" s="217"/>
      <c r="T133" s="218"/>
      <c r="AT133" s="212" t="s">
        <v>176</v>
      </c>
      <c r="AU133" s="212" t="s">
        <v>84</v>
      </c>
      <c r="AV133" s="15" t="s">
        <v>147</v>
      </c>
      <c r="AW133" s="15" t="s">
        <v>34</v>
      </c>
      <c r="AX133" s="15" t="s">
        <v>73</v>
      </c>
      <c r="AY133" s="212" t="s">
        <v>133</v>
      </c>
    </row>
    <row r="134" s="12" customFormat="1">
      <c r="B134" s="188"/>
      <c r="D134" s="184" t="s">
        <v>176</v>
      </c>
      <c r="E134" s="189" t="s">
        <v>3</v>
      </c>
      <c r="F134" s="190" t="s">
        <v>1039</v>
      </c>
      <c r="H134" s="191">
        <v>-11.234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176</v>
      </c>
      <c r="AU134" s="189" t="s">
        <v>84</v>
      </c>
      <c r="AV134" s="12" t="s">
        <v>84</v>
      </c>
      <c r="AW134" s="12" t="s">
        <v>34</v>
      </c>
      <c r="AX134" s="12" t="s">
        <v>73</v>
      </c>
      <c r="AY134" s="189" t="s">
        <v>133</v>
      </c>
    </row>
    <row r="135" s="13" customFormat="1">
      <c r="B135" s="196"/>
      <c r="D135" s="184" t="s">
        <v>176</v>
      </c>
      <c r="E135" s="197" t="s">
        <v>3</v>
      </c>
      <c r="F135" s="198" t="s">
        <v>195</v>
      </c>
      <c r="H135" s="199">
        <v>0.84600000000000197</v>
      </c>
      <c r="I135" s="200"/>
      <c r="L135" s="196"/>
      <c r="M135" s="201"/>
      <c r="N135" s="202"/>
      <c r="O135" s="202"/>
      <c r="P135" s="202"/>
      <c r="Q135" s="202"/>
      <c r="R135" s="202"/>
      <c r="S135" s="202"/>
      <c r="T135" s="203"/>
      <c r="AT135" s="197" t="s">
        <v>176</v>
      </c>
      <c r="AU135" s="197" t="s">
        <v>84</v>
      </c>
      <c r="AV135" s="13" t="s">
        <v>139</v>
      </c>
      <c r="AW135" s="13" t="s">
        <v>34</v>
      </c>
      <c r="AX135" s="13" t="s">
        <v>81</v>
      </c>
      <c r="AY135" s="197" t="s">
        <v>133</v>
      </c>
    </row>
    <row r="136" s="1" customFormat="1" ht="16.5" customHeight="1">
      <c r="B136" s="170"/>
      <c r="C136" s="171" t="s">
        <v>202</v>
      </c>
      <c r="D136" s="171" t="s">
        <v>136</v>
      </c>
      <c r="E136" s="172" t="s">
        <v>244</v>
      </c>
      <c r="F136" s="173" t="s">
        <v>245</v>
      </c>
      <c r="G136" s="174" t="s">
        <v>211</v>
      </c>
      <c r="H136" s="175">
        <v>6.04</v>
      </c>
      <c r="I136" s="176"/>
      <c r="J136" s="177">
        <f>ROUND(I136*H136,2)</f>
        <v>0</v>
      </c>
      <c r="K136" s="173" t="s">
        <v>171</v>
      </c>
      <c r="L136" s="38"/>
      <c r="M136" s="178" t="s">
        <v>3</v>
      </c>
      <c r="N136" s="179" t="s">
        <v>44</v>
      </c>
      <c r="O136" s="71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182" t="s">
        <v>139</v>
      </c>
      <c r="AT136" s="182" t="s">
        <v>136</v>
      </c>
      <c r="AU136" s="182" t="s">
        <v>84</v>
      </c>
      <c r="AY136" s="19" t="s">
        <v>133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9" t="s">
        <v>81</v>
      </c>
      <c r="BK136" s="183">
        <f>ROUND(I136*H136,2)</f>
        <v>0</v>
      </c>
      <c r="BL136" s="19" t="s">
        <v>139</v>
      </c>
      <c r="BM136" s="182" t="s">
        <v>246</v>
      </c>
    </row>
    <row r="137" s="1" customFormat="1">
      <c r="B137" s="38"/>
      <c r="D137" s="184" t="s">
        <v>141</v>
      </c>
      <c r="F137" s="185" t="s">
        <v>247</v>
      </c>
      <c r="I137" s="115"/>
      <c r="L137" s="38"/>
      <c r="M137" s="186"/>
      <c r="N137" s="71"/>
      <c r="O137" s="71"/>
      <c r="P137" s="71"/>
      <c r="Q137" s="71"/>
      <c r="R137" s="71"/>
      <c r="S137" s="71"/>
      <c r="T137" s="72"/>
      <c r="AT137" s="19" t="s">
        <v>141</v>
      </c>
      <c r="AU137" s="19" t="s">
        <v>84</v>
      </c>
    </row>
    <row r="138" s="1" customFormat="1">
      <c r="B138" s="38"/>
      <c r="D138" s="184" t="s">
        <v>174</v>
      </c>
      <c r="F138" s="187" t="s">
        <v>232</v>
      </c>
      <c r="I138" s="115"/>
      <c r="L138" s="38"/>
      <c r="M138" s="186"/>
      <c r="N138" s="71"/>
      <c r="O138" s="71"/>
      <c r="P138" s="71"/>
      <c r="Q138" s="71"/>
      <c r="R138" s="71"/>
      <c r="S138" s="71"/>
      <c r="T138" s="72"/>
      <c r="AT138" s="19" t="s">
        <v>174</v>
      </c>
      <c r="AU138" s="19" t="s">
        <v>84</v>
      </c>
    </row>
    <row r="139" s="14" customFormat="1">
      <c r="B139" s="204"/>
      <c r="D139" s="184" t="s">
        <v>176</v>
      </c>
      <c r="E139" s="205" t="s">
        <v>3</v>
      </c>
      <c r="F139" s="206" t="s">
        <v>248</v>
      </c>
      <c r="H139" s="205" t="s">
        <v>3</v>
      </c>
      <c r="I139" s="207"/>
      <c r="L139" s="204"/>
      <c r="M139" s="208"/>
      <c r="N139" s="209"/>
      <c r="O139" s="209"/>
      <c r="P139" s="209"/>
      <c r="Q139" s="209"/>
      <c r="R139" s="209"/>
      <c r="S139" s="209"/>
      <c r="T139" s="210"/>
      <c r="AT139" s="205" t="s">
        <v>176</v>
      </c>
      <c r="AU139" s="205" t="s">
        <v>84</v>
      </c>
      <c r="AV139" s="14" t="s">
        <v>81</v>
      </c>
      <c r="AW139" s="14" t="s">
        <v>34</v>
      </c>
      <c r="AX139" s="14" t="s">
        <v>73</v>
      </c>
      <c r="AY139" s="205" t="s">
        <v>133</v>
      </c>
    </row>
    <row r="140" s="12" customFormat="1">
      <c r="B140" s="188"/>
      <c r="D140" s="184" t="s">
        <v>176</v>
      </c>
      <c r="E140" s="189" t="s">
        <v>3</v>
      </c>
      <c r="F140" s="190" t="s">
        <v>1040</v>
      </c>
      <c r="H140" s="191">
        <v>6.04</v>
      </c>
      <c r="I140" s="192"/>
      <c r="L140" s="188"/>
      <c r="M140" s="193"/>
      <c r="N140" s="194"/>
      <c r="O140" s="194"/>
      <c r="P140" s="194"/>
      <c r="Q140" s="194"/>
      <c r="R140" s="194"/>
      <c r="S140" s="194"/>
      <c r="T140" s="195"/>
      <c r="AT140" s="189" t="s">
        <v>176</v>
      </c>
      <c r="AU140" s="189" t="s">
        <v>84</v>
      </c>
      <c r="AV140" s="12" t="s">
        <v>84</v>
      </c>
      <c r="AW140" s="12" t="s">
        <v>34</v>
      </c>
      <c r="AX140" s="12" t="s">
        <v>81</v>
      </c>
      <c r="AY140" s="189" t="s">
        <v>133</v>
      </c>
    </row>
    <row r="141" s="1" customFormat="1" ht="16.5" customHeight="1">
      <c r="B141" s="170"/>
      <c r="C141" s="171" t="s">
        <v>208</v>
      </c>
      <c r="D141" s="171" t="s">
        <v>136</v>
      </c>
      <c r="E141" s="172" t="s">
        <v>251</v>
      </c>
      <c r="F141" s="173" t="s">
        <v>252</v>
      </c>
      <c r="G141" s="174" t="s">
        <v>211</v>
      </c>
      <c r="H141" s="175">
        <v>6.04</v>
      </c>
      <c r="I141" s="176"/>
      <c r="J141" s="177">
        <f>ROUND(I141*H141,2)</f>
        <v>0</v>
      </c>
      <c r="K141" s="173" t="s">
        <v>171</v>
      </c>
      <c r="L141" s="38"/>
      <c r="M141" s="178" t="s">
        <v>3</v>
      </c>
      <c r="N141" s="179" t="s">
        <v>44</v>
      </c>
      <c r="O141" s="71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182" t="s">
        <v>139</v>
      </c>
      <c r="AT141" s="182" t="s">
        <v>136</v>
      </c>
      <c r="AU141" s="182" t="s">
        <v>84</v>
      </c>
      <c r="AY141" s="19" t="s">
        <v>133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9" t="s">
        <v>81</v>
      </c>
      <c r="BK141" s="183">
        <f>ROUND(I141*H141,2)</f>
        <v>0</v>
      </c>
      <c r="BL141" s="19" t="s">
        <v>139</v>
      </c>
      <c r="BM141" s="182" t="s">
        <v>253</v>
      </c>
    </row>
    <row r="142" s="1" customFormat="1">
      <c r="B142" s="38"/>
      <c r="D142" s="184" t="s">
        <v>141</v>
      </c>
      <c r="F142" s="185" t="s">
        <v>254</v>
      </c>
      <c r="I142" s="115"/>
      <c r="L142" s="38"/>
      <c r="M142" s="186"/>
      <c r="N142" s="71"/>
      <c r="O142" s="71"/>
      <c r="P142" s="71"/>
      <c r="Q142" s="71"/>
      <c r="R142" s="71"/>
      <c r="S142" s="71"/>
      <c r="T142" s="72"/>
      <c r="AT142" s="19" t="s">
        <v>141</v>
      </c>
      <c r="AU142" s="19" t="s">
        <v>84</v>
      </c>
    </row>
    <row r="143" s="1" customFormat="1">
      <c r="B143" s="38"/>
      <c r="D143" s="184" t="s">
        <v>174</v>
      </c>
      <c r="F143" s="187" t="s">
        <v>232</v>
      </c>
      <c r="I143" s="115"/>
      <c r="L143" s="38"/>
      <c r="M143" s="186"/>
      <c r="N143" s="71"/>
      <c r="O143" s="71"/>
      <c r="P143" s="71"/>
      <c r="Q143" s="71"/>
      <c r="R143" s="71"/>
      <c r="S143" s="71"/>
      <c r="T143" s="72"/>
      <c r="AT143" s="19" t="s">
        <v>174</v>
      </c>
      <c r="AU143" s="19" t="s">
        <v>84</v>
      </c>
    </row>
    <row r="144" s="12" customFormat="1">
      <c r="B144" s="188"/>
      <c r="D144" s="184" t="s">
        <v>176</v>
      </c>
      <c r="E144" s="189" t="s">
        <v>3</v>
      </c>
      <c r="F144" s="190" t="s">
        <v>1041</v>
      </c>
      <c r="H144" s="191">
        <v>6.04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176</v>
      </c>
      <c r="AU144" s="189" t="s">
        <v>84</v>
      </c>
      <c r="AV144" s="12" t="s">
        <v>84</v>
      </c>
      <c r="AW144" s="12" t="s">
        <v>34</v>
      </c>
      <c r="AX144" s="12" t="s">
        <v>81</v>
      </c>
      <c r="AY144" s="189" t="s">
        <v>133</v>
      </c>
    </row>
    <row r="145" s="1" customFormat="1" ht="16.5" customHeight="1">
      <c r="B145" s="170"/>
      <c r="C145" s="171" t="s">
        <v>220</v>
      </c>
      <c r="D145" s="171" t="s">
        <v>136</v>
      </c>
      <c r="E145" s="172" t="s">
        <v>257</v>
      </c>
      <c r="F145" s="173" t="s">
        <v>258</v>
      </c>
      <c r="G145" s="174" t="s">
        <v>211</v>
      </c>
      <c r="H145" s="175">
        <v>4.9530000000000003</v>
      </c>
      <c r="I145" s="176"/>
      <c r="J145" s="177">
        <f>ROUND(I145*H145,2)</f>
        <v>0</v>
      </c>
      <c r="K145" s="173" t="s">
        <v>171</v>
      </c>
      <c r="L145" s="38"/>
      <c r="M145" s="178" t="s">
        <v>3</v>
      </c>
      <c r="N145" s="179" t="s">
        <v>44</v>
      </c>
      <c r="O145" s="71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182" t="s">
        <v>139</v>
      </c>
      <c r="AT145" s="182" t="s">
        <v>136</v>
      </c>
      <c r="AU145" s="182" t="s">
        <v>84</v>
      </c>
      <c r="AY145" s="19" t="s">
        <v>133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9" t="s">
        <v>81</v>
      </c>
      <c r="BK145" s="183">
        <f>ROUND(I145*H145,2)</f>
        <v>0</v>
      </c>
      <c r="BL145" s="19" t="s">
        <v>139</v>
      </c>
      <c r="BM145" s="182" t="s">
        <v>259</v>
      </c>
    </row>
    <row r="146" s="1" customFormat="1">
      <c r="B146" s="38"/>
      <c r="D146" s="184" t="s">
        <v>141</v>
      </c>
      <c r="F146" s="185" t="s">
        <v>260</v>
      </c>
      <c r="I146" s="115"/>
      <c r="L146" s="38"/>
      <c r="M146" s="186"/>
      <c r="N146" s="71"/>
      <c r="O146" s="71"/>
      <c r="P146" s="71"/>
      <c r="Q146" s="71"/>
      <c r="R146" s="71"/>
      <c r="S146" s="71"/>
      <c r="T146" s="72"/>
      <c r="AT146" s="19" t="s">
        <v>141</v>
      </c>
      <c r="AU146" s="19" t="s">
        <v>84</v>
      </c>
    </row>
    <row r="147" s="1" customFormat="1">
      <c r="B147" s="38"/>
      <c r="D147" s="184" t="s">
        <v>174</v>
      </c>
      <c r="F147" s="187" t="s">
        <v>232</v>
      </c>
      <c r="I147" s="115"/>
      <c r="L147" s="38"/>
      <c r="M147" s="186"/>
      <c r="N147" s="71"/>
      <c r="O147" s="71"/>
      <c r="P147" s="71"/>
      <c r="Q147" s="71"/>
      <c r="R147" s="71"/>
      <c r="S147" s="71"/>
      <c r="T147" s="72"/>
      <c r="AT147" s="19" t="s">
        <v>174</v>
      </c>
      <c r="AU147" s="19" t="s">
        <v>84</v>
      </c>
    </row>
    <row r="148" s="14" customFormat="1">
      <c r="B148" s="204"/>
      <c r="D148" s="184" t="s">
        <v>176</v>
      </c>
      <c r="E148" s="205" t="s">
        <v>3</v>
      </c>
      <c r="F148" s="206" t="s">
        <v>261</v>
      </c>
      <c r="H148" s="205" t="s">
        <v>3</v>
      </c>
      <c r="I148" s="207"/>
      <c r="L148" s="204"/>
      <c r="M148" s="208"/>
      <c r="N148" s="209"/>
      <c r="O148" s="209"/>
      <c r="P148" s="209"/>
      <c r="Q148" s="209"/>
      <c r="R148" s="209"/>
      <c r="S148" s="209"/>
      <c r="T148" s="210"/>
      <c r="AT148" s="205" t="s">
        <v>176</v>
      </c>
      <c r="AU148" s="205" t="s">
        <v>84</v>
      </c>
      <c r="AV148" s="14" t="s">
        <v>81</v>
      </c>
      <c r="AW148" s="14" t="s">
        <v>34</v>
      </c>
      <c r="AX148" s="14" t="s">
        <v>73</v>
      </c>
      <c r="AY148" s="205" t="s">
        <v>133</v>
      </c>
    </row>
    <row r="149" s="12" customFormat="1">
      <c r="B149" s="188"/>
      <c r="D149" s="184" t="s">
        <v>176</v>
      </c>
      <c r="E149" s="189" t="s">
        <v>3</v>
      </c>
      <c r="F149" s="190" t="s">
        <v>1042</v>
      </c>
      <c r="H149" s="191">
        <v>4.9530000000000003</v>
      </c>
      <c r="I149" s="192"/>
      <c r="L149" s="188"/>
      <c r="M149" s="193"/>
      <c r="N149" s="194"/>
      <c r="O149" s="194"/>
      <c r="P149" s="194"/>
      <c r="Q149" s="194"/>
      <c r="R149" s="194"/>
      <c r="S149" s="194"/>
      <c r="T149" s="195"/>
      <c r="AT149" s="189" t="s">
        <v>176</v>
      </c>
      <c r="AU149" s="189" t="s">
        <v>84</v>
      </c>
      <c r="AV149" s="12" t="s">
        <v>84</v>
      </c>
      <c r="AW149" s="12" t="s">
        <v>34</v>
      </c>
      <c r="AX149" s="12" t="s">
        <v>81</v>
      </c>
      <c r="AY149" s="189" t="s">
        <v>133</v>
      </c>
    </row>
    <row r="150" s="1" customFormat="1" ht="16.5" customHeight="1">
      <c r="B150" s="170"/>
      <c r="C150" s="171" t="s">
        <v>227</v>
      </c>
      <c r="D150" s="171" t="s">
        <v>136</v>
      </c>
      <c r="E150" s="172" t="s">
        <v>264</v>
      </c>
      <c r="F150" s="173" t="s">
        <v>265</v>
      </c>
      <c r="G150" s="174" t="s">
        <v>211</v>
      </c>
      <c r="H150" s="175">
        <v>4.9530000000000003</v>
      </c>
      <c r="I150" s="176"/>
      <c r="J150" s="177">
        <f>ROUND(I150*H150,2)</f>
        <v>0</v>
      </c>
      <c r="K150" s="173" t="s">
        <v>171</v>
      </c>
      <c r="L150" s="38"/>
      <c r="M150" s="178" t="s">
        <v>3</v>
      </c>
      <c r="N150" s="179" t="s">
        <v>44</v>
      </c>
      <c r="O150" s="71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182" t="s">
        <v>139</v>
      </c>
      <c r="AT150" s="182" t="s">
        <v>136</v>
      </c>
      <c r="AU150" s="182" t="s">
        <v>84</v>
      </c>
      <c r="AY150" s="19" t="s">
        <v>133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9" t="s">
        <v>81</v>
      </c>
      <c r="BK150" s="183">
        <f>ROUND(I150*H150,2)</f>
        <v>0</v>
      </c>
      <c r="BL150" s="19" t="s">
        <v>139</v>
      </c>
      <c r="BM150" s="182" t="s">
        <v>266</v>
      </c>
    </row>
    <row r="151" s="1" customFormat="1">
      <c r="B151" s="38"/>
      <c r="D151" s="184" t="s">
        <v>141</v>
      </c>
      <c r="F151" s="185" t="s">
        <v>267</v>
      </c>
      <c r="I151" s="115"/>
      <c r="L151" s="38"/>
      <c r="M151" s="186"/>
      <c r="N151" s="71"/>
      <c r="O151" s="71"/>
      <c r="P151" s="71"/>
      <c r="Q151" s="71"/>
      <c r="R151" s="71"/>
      <c r="S151" s="71"/>
      <c r="T151" s="72"/>
      <c r="AT151" s="19" t="s">
        <v>141</v>
      </c>
      <c r="AU151" s="19" t="s">
        <v>84</v>
      </c>
    </row>
    <row r="152" s="1" customFormat="1">
      <c r="B152" s="38"/>
      <c r="D152" s="184" t="s">
        <v>174</v>
      </c>
      <c r="F152" s="187" t="s">
        <v>232</v>
      </c>
      <c r="I152" s="115"/>
      <c r="L152" s="38"/>
      <c r="M152" s="186"/>
      <c r="N152" s="71"/>
      <c r="O152" s="71"/>
      <c r="P152" s="71"/>
      <c r="Q152" s="71"/>
      <c r="R152" s="71"/>
      <c r="S152" s="71"/>
      <c r="T152" s="72"/>
      <c r="AT152" s="19" t="s">
        <v>174</v>
      </c>
      <c r="AU152" s="19" t="s">
        <v>84</v>
      </c>
    </row>
    <row r="153" s="12" customFormat="1">
      <c r="B153" s="188"/>
      <c r="D153" s="184" t="s">
        <v>176</v>
      </c>
      <c r="E153" s="189" t="s">
        <v>3</v>
      </c>
      <c r="F153" s="190" t="s">
        <v>1043</v>
      </c>
      <c r="H153" s="191">
        <v>4.9530000000000003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176</v>
      </c>
      <c r="AU153" s="189" t="s">
        <v>84</v>
      </c>
      <c r="AV153" s="12" t="s">
        <v>84</v>
      </c>
      <c r="AW153" s="12" t="s">
        <v>34</v>
      </c>
      <c r="AX153" s="12" t="s">
        <v>81</v>
      </c>
      <c r="AY153" s="189" t="s">
        <v>133</v>
      </c>
    </row>
    <row r="154" s="1" customFormat="1" ht="16.5" customHeight="1">
      <c r="B154" s="170"/>
      <c r="C154" s="171" t="s">
        <v>9</v>
      </c>
      <c r="D154" s="171" t="s">
        <v>136</v>
      </c>
      <c r="E154" s="172" t="s">
        <v>270</v>
      </c>
      <c r="F154" s="173" t="s">
        <v>271</v>
      </c>
      <c r="G154" s="174" t="s">
        <v>211</v>
      </c>
      <c r="H154" s="175">
        <v>0.24199999999999999</v>
      </c>
      <c r="I154" s="176"/>
      <c r="J154" s="177">
        <f>ROUND(I154*H154,2)</f>
        <v>0</v>
      </c>
      <c r="K154" s="173" t="s">
        <v>171</v>
      </c>
      <c r="L154" s="38"/>
      <c r="M154" s="178" t="s">
        <v>3</v>
      </c>
      <c r="N154" s="179" t="s">
        <v>44</v>
      </c>
      <c r="O154" s="71"/>
      <c r="P154" s="180">
        <f>O154*H154</f>
        <v>0</v>
      </c>
      <c r="Q154" s="180">
        <v>0.0103</v>
      </c>
      <c r="R154" s="180">
        <f>Q154*H154</f>
        <v>0.0024925999999999998</v>
      </c>
      <c r="S154" s="180">
        <v>0</v>
      </c>
      <c r="T154" s="181">
        <f>S154*H154</f>
        <v>0</v>
      </c>
      <c r="AR154" s="182" t="s">
        <v>139</v>
      </c>
      <c r="AT154" s="182" t="s">
        <v>136</v>
      </c>
      <c r="AU154" s="182" t="s">
        <v>84</v>
      </c>
      <c r="AY154" s="19" t="s">
        <v>133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9" t="s">
        <v>81</v>
      </c>
      <c r="BK154" s="183">
        <f>ROUND(I154*H154,2)</f>
        <v>0</v>
      </c>
      <c r="BL154" s="19" t="s">
        <v>139</v>
      </c>
      <c r="BM154" s="182" t="s">
        <v>272</v>
      </c>
    </row>
    <row r="155" s="1" customFormat="1">
      <c r="B155" s="38"/>
      <c r="D155" s="184" t="s">
        <v>141</v>
      </c>
      <c r="F155" s="185" t="s">
        <v>273</v>
      </c>
      <c r="I155" s="115"/>
      <c r="L155" s="38"/>
      <c r="M155" s="186"/>
      <c r="N155" s="71"/>
      <c r="O155" s="71"/>
      <c r="P155" s="71"/>
      <c r="Q155" s="71"/>
      <c r="R155" s="71"/>
      <c r="S155" s="71"/>
      <c r="T155" s="72"/>
      <c r="AT155" s="19" t="s">
        <v>141</v>
      </c>
      <c r="AU155" s="19" t="s">
        <v>84</v>
      </c>
    </row>
    <row r="156" s="1" customFormat="1">
      <c r="B156" s="38"/>
      <c r="D156" s="184" t="s">
        <v>174</v>
      </c>
      <c r="F156" s="187" t="s">
        <v>232</v>
      </c>
      <c r="I156" s="115"/>
      <c r="L156" s="38"/>
      <c r="M156" s="186"/>
      <c r="N156" s="71"/>
      <c r="O156" s="71"/>
      <c r="P156" s="71"/>
      <c r="Q156" s="71"/>
      <c r="R156" s="71"/>
      <c r="S156" s="71"/>
      <c r="T156" s="72"/>
      <c r="AT156" s="19" t="s">
        <v>174</v>
      </c>
      <c r="AU156" s="19" t="s">
        <v>84</v>
      </c>
    </row>
    <row r="157" s="14" customFormat="1">
      <c r="B157" s="204"/>
      <c r="D157" s="184" t="s">
        <v>176</v>
      </c>
      <c r="E157" s="205" t="s">
        <v>3</v>
      </c>
      <c r="F157" s="206" t="s">
        <v>274</v>
      </c>
      <c r="H157" s="205" t="s">
        <v>3</v>
      </c>
      <c r="I157" s="207"/>
      <c r="L157" s="204"/>
      <c r="M157" s="208"/>
      <c r="N157" s="209"/>
      <c r="O157" s="209"/>
      <c r="P157" s="209"/>
      <c r="Q157" s="209"/>
      <c r="R157" s="209"/>
      <c r="S157" s="209"/>
      <c r="T157" s="210"/>
      <c r="AT157" s="205" t="s">
        <v>176</v>
      </c>
      <c r="AU157" s="205" t="s">
        <v>84</v>
      </c>
      <c r="AV157" s="14" t="s">
        <v>81</v>
      </c>
      <c r="AW157" s="14" t="s">
        <v>34</v>
      </c>
      <c r="AX157" s="14" t="s">
        <v>73</v>
      </c>
      <c r="AY157" s="205" t="s">
        <v>133</v>
      </c>
    </row>
    <row r="158" s="12" customFormat="1">
      <c r="B158" s="188"/>
      <c r="D158" s="184" t="s">
        <v>176</v>
      </c>
      <c r="E158" s="189" t="s">
        <v>3</v>
      </c>
      <c r="F158" s="190" t="s">
        <v>1044</v>
      </c>
      <c r="H158" s="191">
        <v>0.24199999999999999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176</v>
      </c>
      <c r="AU158" s="189" t="s">
        <v>84</v>
      </c>
      <c r="AV158" s="12" t="s">
        <v>84</v>
      </c>
      <c r="AW158" s="12" t="s">
        <v>34</v>
      </c>
      <c r="AX158" s="12" t="s">
        <v>81</v>
      </c>
      <c r="AY158" s="189" t="s">
        <v>133</v>
      </c>
    </row>
    <row r="159" s="1" customFormat="1" ht="16.5" customHeight="1">
      <c r="B159" s="170"/>
      <c r="C159" s="171" t="s">
        <v>250</v>
      </c>
      <c r="D159" s="171" t="s">
        <v>136</v>
      </c>
      <c r="E159" s="172" t="s">
        <v>743</v>
      </c>
      <c r="F159" s="173" t="s">
        <v>744</v>
      </c>
      <c r="G159" s="174" t="s">
        <v>279</v>
      </c>
      <c r="H159" s="175">
        <v>30</v>
      </c>
      <c r="I159" s="176"/>
      <c r="J159" s="177">
        <f>ROUND(I159*H159,2)</f>
        <v>0</v>
      </c>
      <c r="K159" s="173" t="s">
        <v>171</v>
      </c>
      <c r="L159" s="38"/>
      <c r="M159" s="178" t="s">
        <v>3</v>
      </c>
      <c r="N159" s="179" t="s">
        <v>44</v>
      </c>
      <c r="O159" s="71"/>
      <c r="P159" s="180">
        <f>O159*H159</f>
        <v>0</v>
      </c>
      <c r="Q159" s="180">
        <v>0.00084000000000000003</v>
      </c>
      <c r="R159" s="180">
        <f>Q159*H159</f>
        <v>0.0252</v>
      </c>
      <c r="S159" s="180">
        <v>0</v>
      </c>
      <c r="T159" s="181">
        <f>S159*H159</f>
        <v>0</v>
      </c>
      <c r="AR159" s="182" t="s">
        <v>139</v>
      </c>
      <c r="AT159" s="182" t="s">
        <v>136</v>
      </c>
      <c r="AU159" s="182" t="s">
        <v>84</v>
      </c>
      <c r="AY159" s="19" t="s">
        <v>133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9" t="s">
        <v>81</v>
      </c>
      <c r="BK159" s="183">
        <f>ROUND(I159*H159,2)</f>
        <v>0</v>
      </c>
      <c r="BL159" s="19" t="s">
        <v>139</v>
      </c>
      <c r="BM159" s="182" t="s">
        <v>280</v>
      </c>
    </row>
    <row r="160" s="1" customFormat="1">
      <c r="B160" s="38"/>
      <c r="D160" s="184" t="s">
        <v>141</v>
      </c>
      <c r="F160" s="185" t="s">
        <v>746</v>
      </c>
      <c r="I160" s="115"/>
      <c r="L160" s="38"/>
      <c r="M160" s="186"/>
      <c r="N160" s="71"/>
      <c r="O160" s="71"/>
      <c r="P160" s="71"/>
      <c r="Q160" s="71"/>
      <c r="R160" s="71"/>
      <c r="S160" s="71"/>
      <c r="T160" s="72"/>
      <c r="AT160" s="19" t="s">
        <v>141</v>
      </c>
      <c r="AU160" s="19" t="s">
        <v>84</v>
      </c>
    </row>
    <row r="161" s="1" customFormat="1">
      <c r="B161" s="38"/>
      <c r="D161" s="184" t="s">
        <v>174</v>
      </c>
      <c r="F161" s="187" t="s">
        <v>282</v>
      </c>
      <c r="I161" s="115"/>
      <c r="L161" s="38"/>
      <c r="M161" s="186"/>
      <c r="N161" s="71"/>
      <c r="O161" s="71"/>
      <c r="P161" s="71"/>
      <c r="Q161" s="71"/>
      <c r="R161" s="71"/>
      <c r="S161" s="71"/>
      <c r="T161" s="72"/>
      <c r="AT161" s="19" t="s">
        <v>174</v>
      </c>
      <c r="AU161" s="19" t="s">
        <v>84</v>
      </c>
    </row>
    <row r="162" s="12" customFormat="1">
      <c r="B162" s="188"/>
      <c r="D162" s="184" t="s">
        <v>176</v>
      </c>
      <c r="E162" s="189" t="s">
        <v>3</v>
      </c>
      <c r="F162" s="190" t="s">
        <v>1045</v>
      </c>
      <c r="H162" s="191">
        <v>26</v>
      </c>
      <c r="I162" s="192"/>
      <c r="L162" s="188"/>
      <c r="M162" s="193"/>
      <c r="N162" s="194"/>
      <c r="O162" s="194"/>
      <c r="P162" s="194"/>
      <c r="Q162" s="194"/>
      <c r="R162" s="194"/>
      <c r="S162" s="194"/>
      <c r="T162" s="195"/>
      <c r="AT162" s="189" t="s">
        <v>176</v>
      </c>
      <c r="AU162" s="189" t="s">
        <v>84</v>
      </c>
      <c r="AV162" s="12" t="s">
        <v>84</v>
      </c>
      <c r="AW162" s="12" t="s">
        <v>34</v>
      </c>
      <c r="AX162" s="12" t="s">
        <v>73</v>
      </c>
      <c r="AY162" s="189" t="s">
        <v>133</v>
      </c>
    </row>
    <row r="163" s="12" customFormat="1">
      <c r="B163" s="188"/>
      <c r="D163" s="184" t="s">
        <v>176</v>
      </c>
      <c r="E163" s="189" t="s">
        <v>3</v>
      </c>
      <c r="F163" s="190" t="s">
        <v>1035</v>
      </c>
      <c r="H163" s="191">
        <v>4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176</v>
      </c>
      <c r="AU163" s="189" t="s">
        <v>84</v>
      </c>
      <c r="AV163" s="12" t="s">
        <v>84</v>
      </c>
      <c r="AW163" s="12" t="s">
        <v>34</v>
      </c>
      <c r="AX163" s="12" t="s">
        <v>73</v>
      </c>
      <c r="AY163" s="189" t="s">
        <v>133</v>
      </c>
    </row>
    <row r="164" s="13" customFormat="1">
      <c r="B164" s="196"/>
      <c r="D164" s="184" t="s">
        <v>176</v>
      </c>
      <c r="E164" s="197" t="s">
        <v>3</v>
      </c>
      <c r="F164" s="198" t="s">
        <v>195</v>
      </c>
      <c r="H164" s="199">
        <v>30</v>
      </c>
      <c r="I164" s="200"/>
      <c r="L164" s="196"/>
      <c r="M164" s="201"/>
      <c r="N164" s="202"/>
      <c r="O164" s="202"/>
      <c r="P164" s="202"/>
      <c r="Q164" s="202"/>
      <c r="R164" s="202"/>
      <c r="S164" s="202"/>
      <c r="T164" s="203"/>
      <c r="AT164" s="197" t="s">
        <v>176</v>
      </c>
      <c r="AU164" s="197" t="s">
        <v>84</v>
      </c>
      <c r="AV164" s="13" t="s">
        <v>139</v>
      </c>
      <c r="AW164" s="13" t="s">
        <v>34</v>
      </c>
      <c r="AX164" s="13" t="s">
        <v>81</v>
      </c>
      <c r="AY164" s="197" t="s">
        <v>133</v>
      </c>
    </row>
    <row r="165" s="1" customFormat="1" ht="16.5" customHeight="1">
      <c r="B165" s="170"/>
      <c r="C165" s="171" t="s">
        <v>256</v>
      </c>
      <c r="D165" s="171" t="s">
        <v>136</v>
      </c>
      <c r="E165" s="172" t="s">
        <v>749</v>
      </c>
      <c r="F165" s="173" t="s">
        <v>750</v>
      </c>
      <c r="G165" s="174" t="s">
        <v>279</v>
      </c>
      <c r="H165" s="175">
        <v>30</v>
      </c>
      <c r="I165" s="176"/>
      <c r="J165" s="177">
        <f>ROUND(I165*H165,2)</f>
        <v>0</v>
      </c>
      <c r="K165" s="173" t="s">
        <v>171</v>
      </c>
      <c r="L165" s="38"/>
      <c r="M165" s="178" t="s">
        <v>3</v>
      </c>
      <c r="N165" s="179" t="s">
        <v>44</v>
      </c>
      <c r="O165" s="71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182" t="s">
        <v>139</v>
      </c>
      <c r="AT165" s="182" t="s">
        <v>136</v>
      </c>
      <c r="AU165" s="182" t="s">
        <v>84</v>
      </c>
      <c r="AY165" s="19" t="s">
        <v>133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9" t="s">
        <v>81</v>
      </c>
      <c r="BK165" s="183">
        <f>ROUND(I165*H165,2)</f>
        <v>0</v>
      </c>
      <c r="BL165" s="19" t="s">
        <v>139</v>
      </c>
      <c r="BM165" s="182" t="s">
        <v>1046</v>
      </c>
    </row>
    <row r="166" s="1" customFormat="1">
      <c r="B166" s="38"/>
      <c r="D166" s="184" t="s">
        <v>141</v>
      </c>
      <c r="F166" s="185" t="s">
        <v>752</v>
      </c>
      <c r="I166" s="115"/>
      <c r="L166" s="38"/>
      <c r="M166" s="186"/>
      <c r="N166" s="71"/>
      <c r="O166" s="71"/>
      <c r="P166" s="71"/>
      <c r="Q166" s="71"/>
      <c r="R166" s="71"/>
      <c r="S166" s="71"/>
      <c r="T166" s="72"/>
      <c r="AT166" s="19" t="s">
        <v>141</v>
      </c>
      <c r="AU166" s="19" t="s">
        <v>84</v>
      </c>
    </row>
    <row r="167" s="1" customFormat="1" ht="16.5" customHeight="1">
      <c r="B167" s="170"/>
      <c r="C167" s="171" t="s">
        <v>263</v>
      </c>
      <c r="D167" s="171" t="s">
        <v>136</v>
      </c>
      <c r="E167" s="172" t="s">
        <v>302</v>
      </c>
      <c r="F167" s="173" t="s">
        <v>303</v>
      </c>
      <c r="G167" s="174" t="s">
        <v>211</v>
      </c>
      <c r="H167" s="175">
        <v>11.839</v>
      </c>
      <c r="I167" s="176"/>
      <c r="J167" s="177">
        <f>ROUND(I167*H167,2)</f>
        <v>0</v>
      </c>
      <c r="K167" s="173" t="s">
        <v>171</v>
      </c>
      <c r="L167" s="38"/>
      <c r="M167" s="178" t="s">
        <v>3</v>
      </c>
      <c r="N167" s="179" t="s">
        <v>44</v>
      </c>
      <c r="O167" s="71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AR167" s="182" t="s">
        <v>139</v>
      </c>
      <c r="AT167" s="182" t="s">
        <v>136</v>
      </c>
      <c r="AU167" s="182" t="s">
        <v>84</v>
      </c>
      <c r="AY167" s="19" t="s">
        <v>133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9" t="s">
        <v>81</v>
      </c>
      <c r="BK167" s="183">
        <f>ROUND(I167*H167,2)</f>
        <v>0</v>
      </c>
      <c r="BL167" s="19" t="s">
        <v>139</v>
      </c>
      <c r="BM167" s="182" t="s">
        <v>304</v>
      </c>
    </row>
    <row r="168" s="1" customFormat="1">
      <c r="B168" s="38"/>
      <c r="D168" s="184" t="s">
        <v>141</v>
      </c>
      <c r="F168" s="185" t="s">
        <v>305</v>
      </c>
      <c r="I168" s="115"/>
      <c r="L168" s="38"/>
      <c r="M168" s="186"/>
      <c r="N168" s="71"/>
      <c r="O168" s="71"/>
      <c r="P168" s="71"/>
      <c r="Q168" s="71"/>
      <c r="R168" s="71"/>
      <c r="S168" s="71"/>
      <c r="T168" s="72"/>
      <c r="AT168" s="19" t="s">
        <v>141</v>
      </c>
      <c r="AU168" s="19" t="s">
        <v>84</v>
      </c>
    </row>
    <row r="169" s="1" customFormat="1">
      <c r="B169" s="38"/>
      <c r="D169" s="184" t="s">
        <v>174</v>
      </c>
      <c r="F169" s="187" t="s">
        <v>306</v>
      </c>
      <c r="I169" s="115"/>
      <c r="L169" s="38"/>
      <c r="M169" s="186"/>
      <c r="N169" s="71"/>
      <c r="O169" s="71"/>
      <c r="P169" s="71"/>
      <c r="Q169" s="71"/>
      <c r="R169" s="71"/>
      <c r="S169" s="71"/>
      <c r="T169" s="72"/>
      <c r="AT169" s="19" t="s">
        <v>174</v>
      </c>
      <c r="AU169" s="19" t="s">
        <v>84</v>
      </c>
    </row>
    <row r="170" s="12" customFormat="1">
      <c r="B170" s="188"/>
      <c r="D170" s="184" t="s">
        <v>176</v>
      </c>
      <c r="E170" s="189" t="s">
        <v>3</v>
      </c>
      <c r="F170" s="190" t="s">
        <v>1047</v>
      </c>
      <c r="H170" s="191">
        <v>11.839</v>
      </c>
      <c r="I170" s="192"/>
      <c r="L170" s="188"/>
      <c r="M170" s="193"/>
      <c r="N170" s="194"/>
      <c r="O170" s="194"/>
      <c r="P170" s="194"/>
      <c r="Q170" s="194"/>
      <c r="R170" s="194"/>
      <c r="S170" s="194"/>
      <c r="T170" s="195"/>
      <c r="AT170" s="189" t="s">
        <v>176</v>
      </c>
      <c r="AU170" s="189" t="s">
        <v>84</v>
      </c>
      <c r="AV170" s="12" t="s">
        <v>84</v>
      </c>
      <c r="AW170" s="12" t="s">
        <v>34</v>
      </c>
      <c r="AX170" s="12" t="s">
        <v>81</v>
      </c>
      <c r="AY170" s="189" t="s">
        <v>133</v>
      </c>
    </row>
    <row r="171" s="1" customFormat="1" ht="16.5" customHeight="1">
      <c r="B171" s="170"/>
      <c r="C171" s="171" t="s">
        <v>269</v>
      </c>
      <c r="D171" s="171" t="s">
        <v>136</v>
      </c>
      <c r="E171" s="172" t="s">
        <v>309</v>
      </c>
      <c r="F171" s="173" t="s">
        <v>310</v>
      </c>
      <c r="G171" s="174" t="s">
        <v>211</v>
      </c>
      <c r="H171" s="175">
        <v>0.24199999999999999</v>
      </c>
      <c r="I171" s="176"/>
      <c r="J171" s="177">
        <f>ROUND(I171*H171,2)</f>
        <v>0</v>
      </c>
      <c r="K171" s="173" t="s">
        <v>171</v>
      </c>
      <c r="L171" s="38"/>
      <c r="M171" s="178" t="s">
        <v>3</v>
      </c>
      <c r="N171" s="179" t="s">
        <v>44</v>
      </c>
      <c r="O171" s="71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AR171" s="182" t="s">
        <v>139</v>
      </c>
      <c r="AT171" s="182" t="s">
        <v>136</v>
      </c>
      <c r="AU171" s="182" t="s">
        <v>84</v>
      </c>
      <c r="AY171" s="19" t="s">
        <v>133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9" t="s">
        <v>81</v>
      </c>
      <c r="BK171" s="183">
        <f>ROUND(I171*H171,2)</f>
        <v>0</v>
      </c>
      <c r="BL171" s="19" t="s">
        <v>139</v>
      </c>
      <c r="BM171" s="182" t="s">
        <v>311</v>
      </c>
    </row>
    <row r="172" s="1" customFormat="1">
      <c r="B172" s="38"/>
      <c r="D172" s="184" t="s">
        <v>141</v>
      </c>
      <c r="F172" s="185" t="s">
        <v>312</v>
      </c>
      <c r="I172" s="115"/>
      <c r="L172" s="38"/>
      <c r="M172" s="186"/>
      <c r="N172" s="71"/>
      <c r="O172" s="71"/>
      <c r="P172" s="71"/>
      <c r="Q172" s="71"/>
      <c r="R172" s="71"/>
      <c r="S172" s="71"/>
      <c r="T172" s="72"/>
      <c r="AT172" s="19" t="s">
        <v>141</v>
      </c>
      <c r="AU172" s="19" t="s">
        <v>84</v>
      </c>
    </row>
    <row r="173" s="1" customFormat="1">
      <c r="B173" s="38"/>
      <c r="D173" s="184" t="s">
        <v>174</v>
      </c>
      <c r="F173" s="187" t="s">
        <v>306</v>
      </c>
      <c r="I173" s="115"/>
      <c r="L173" s="38"/>
      <c r="M173" s="186"/>
      <c r="N173" s="71"/>
      <c r="O173" s="71"/>
      <c r="P173" s="71"/>
      <c r="Q173" s="71"/>
      <c r="R173" s="71"/>
      <c r="S173" s="71"/>
      <c r="T173" s="72"/>
      <c r="AT173" s="19" t="s">
        <v>174</v>
      </c>
      <c r="AU173" s="19" t="s">
        <v>84</v>
      </c>
    </row>
    <row r="174" s="12" customFormat="1">
      <c r="B174" s="188"/>
      <c r="D174" s="184" t="s">
        <v>176</v>
      </c>
      <c r="E174" s="189" t="s">
        <v>3</v>
      </c>
      <c r="F174" s="190" t="s">
        <v>1048</v>
      </c>
      <c r="H174" s="191">
        <v>0.24199999999999999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176</v>
      </c>
      <c r="AU174" s="189" t="s">
        <v>84</v>
      </c>
      <c r="AV174" s="12" t="s">
        <v>84</v>
      </c>
      <c r="AW174" s="12" t="s">
        <v>34</v>
      </c>
      <c r="AX174" s="12" t="s">
        <v>81</v>
      </c>
      <c r="AY174" s="189" t="s">
        <v>133</v>
      </c>
    </row>
    <row r="175" s="1" customFormat="1" ht="16.5" customHeight="1">
      <c r="B175" s="170"/>
      <c r="C175" s="171" t="s">
        <v>276</v>
      </c>
      <c r="D175" s="171" t="s">
        <v>136</v>
      </c>
      <c r="E175" s="172" t="s">
        <v>315</v>
      </c>
      <c r="F175" s="173" t="s">
        <v>316</v>
      </c>
      <c r="G175" s="174" t="s">
        <v>211</v>
      </c>
      <c r="H175" s="175">
        <v>12.08</v>
      </c>
      <c r="I175" s="176"/>
      <c r="J175" s="177">
        <f>ROUND(I175*H175,2)</f>
        <v>0</v>
      </c>
      <c r="K175" s="173" t="s">
        <v>171</v>
      </c>
      <c r="L175" s="38"/>
      <c r="M175" s="178" t="s">
        <v>3</v>
      </c>
      <c r="N175" s="179" t="s">
        <v>44</v>
      </c>
      <c r="O175" s="71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182" t="s">
        <v>139</v>
      </c>
      <c r="AT175" s="182" t="s">
        <v>136</v>
      </c>
      <c r="AU175" s="182" t="s">
        <v>84</v>
      </c>
      <c r="AY175" s="19" t="s">
        <v>133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9" t="s">
        <v>81</v>
      </c>
      <c r="BK175" s="183">
        <f>ROUND(I175*H175,2)</f>
        <v>0</v>
      </c>
      <c r="BL175" s="19" t="s">
        <v>139</v>
      </c>
      <c r="BM175" s="182" t="s">
        <v>317</v>
      </c>
    </row>
    <row r="176" s="1" customFormat="1">
      <c r="B176" s="38"/>
      <c r="D176" s="184" t="s">
        <v>141</v>
      </c>
      <c r="F176" s="185" t="s">
        <v>318</v>
      </c>
      <c r="I176" s="115"/>
      <c r="L176" s="38"/>
      <c r="M176" s="186"/>
      <c r="N176" s="71"/>
      <c r="O176" s="71"/>
      <c r="P176" s="71"/>
      <c r="Q176" s="71"/>
      <c r="R176" s="71"/>
      <c r="S176" s="71"/>
      <c r="T176" s="72"/>
      <c r="AT176" s="19" t="s">
        <v>141</v>
      </c>
      <c r="AU176" s="19" t="s">
        <v>84</v>
      </c>
    </row>
    <row r="177" s="1" customFormat="1">
      <c r="B177" s="38"/>
      <c r="D177" s="184" t="s">
        <v>174</v>
      </c>
      <c r="F177" s="187" t="s">
        <v>319</v>
      </c>
      <c r="I177" s="115"/>
      <c r="L177" s="38"/>
      <c r="M177" s="186"/>
      <c r="N177" s="71"/>
      <c r="O177" s="71"/>
      <c r="P177" s="71"/>
      <c r="Q177" s="71"/>
      <c r="R177" s="71"/>
      <c r="S177" s="71"/>
      <c r="T177" s="72"/>
      <c r="AT177" s="19" t="s">
        <v>174</v>
      </c>
      <c r="AU177" s="19" t="s">
        <v>84</v>
      </c>
    </row>
    <row r="178" s="14" customFormat="1">
      <c r="B178" s="204"/>
      <c r="D178" s="184" t="s">
        <v>176</v>
      </c>
      <c r="E178" s="205" t="s">
        <v>3</v>
      </c>
      <c r="F178" s="206" t="s">
        <v>320</v>
      </c>
      <c r="H178" s="205" t="s">
        <v>3</v>
      </c>
      <c r="I178" s="207"/>
      <c r="L178" s="204"/>
      <c r="M178" s="208"/>
      <c r="N178" s="209"/>
      <c r="O178" s="209"/>
      <c r="P178" s="209"/>
      <c r="Q178" s="209"/>
      <c r="R178" s="209"/>
      <c r="S178" s="209"/>
      <c r="T178" s="210"/>
      <c r="AT178" s="205" t="s">
        <v>176</v>
      </c>
      <c r="AU178" s="205" t="s">
        <v>84</v>
      </c>
      <c r="AV178" s="14" t="s">
        <v>81</v>
      </c>
      <c r="AW178" s="14" t="s">
        <v>34</v>
      </c>
      <c r="AX178" s="14" t="s">
        <v>73</v>
      </c>
      <c r="AY178" s="205" t="s">
        <v>133</v>
      </c>
    </row>
    <row r="179" s="12" customFormat="1">
      <c r="B179" s="188"/>
      <c r="D179" s="184" t="s">
        <v>176</v>
      </c>
      <c r="E179" s="189" t="s">
        <v>3</v>
      </c>
      <c r="F179" s="190" t="s">
        <v>1049</v>
      </c>
      <c r="H179" s="191">
        <v>3.2799999999999998</v>
      </c>
      <c r="I179" s="192"/>
      <c r="L179" s="188"/>
      <c r="M179" s="193"/>
      <c r="N179" s="194"/>
      <c r="O179" s="194"/>
      <c r="P179" s="194"/>
      <c r="Q179" s="194"/>
      <c r="R179" s="194"/>
      <c r="S179" s="194"/>
      <c r="T179" s="195"/>
      <c r="AT179" s="189" t="s">
        <v>176</v>
      </c>
      <c r="AU179" s="189" t="s">
        <v>84</v>
      </c>
      <c r="AV179" s="12" t="s">
        <v>84</v>
      </c>
      <c r="AW179" s="12" t="s">
        <v>34</v>
      </c>
      <c r="AX179" s="12" t="s">
        <v>73</v>
      </c>
      <c r="AY179" s="189" t="s">
        <v>133</v>
      </c>
    </row>
    <row r="180" s="12" customFormat="1">
      <c r="B180" s="188"/>
      <c r="D180" s="184" t="s">
        <v>176</v>
      </c>
      <c r="E180" s="189" t="s">
        <v>3</v>
      </c>
      <c r="F180" s="190" t="s">
        <v>1050</v>
      </c>
      <c r="H180" s="191">
        <v>0.80000000000000004</v>
      </c>
      <c r="I180" s="192"/>
      <c r="L180" s="188"/>
      <c r="M180" s="193"/>
      <c r="N180" s="194"/>
      <c r="O180" s="194"/>
      <c r="P180" s="194"/>
      <c r="Q180" s="194"/>
      <c r="R180" s="194"/>
      <c r="S180" s="194"/>
      <c r="T180" s="195"/>
      <c r="AT180" s="189" t="s">
        <v>176</v>
      </c>
      <c r="AU180" s="189" t="s">
        <v>84</v>
      </c>
      <c r="AV180" s="12" t="s">
        <v>84</v>
      </c>
      <c r="AW180" s="12" t="s">
        <v>34</v>
      </c>
      <c r="AX180" s="12" t="s">
        <v>73</v>
      </c>
      <c r="AY180" s="189" t="s">
        <v>133</v>
      </c>
    </row>
    <row r="181" s="12" customFormat="1">
      <c r="B181" s="188"/>
      <c r="D181" s="184" t="s">
        <v>176</v>
      </c>
      <c r="E181" s="189" t="s">
        <v>3</v>
      </c>
      <c r="F181" s="190" t="s">
        <v>1051</v>
      </c>
      <c r="H181" s="191">
        <v>8</v>
      </c>
      <c r="I181" s="192"/>
      <c r="L181" s="188"/>
      <c r="M181" s="193"/>
      <c r="N181" s="194"/>
      <c r="O181" s="194"/>
      <c r="P181" s="194"/>
      <c r="Q181" s="194"/>
      <c r="R181" s="194"/>
      <c r="S181" s="194"/>
      <c r="T181" s="195"/>
      <c r="AT181" s="189" t="s">
        <v>176</v>
      </c>
      <c r="AU181" s="189" t="s">
        <v>84</v>
      </c>
      <c r="AV181" s="12" t="s">
        <v>84</v>
      </c>
      <c r="AW181" s="12" t="s">
        <v>34</v>
      </c>
      <c r="AX181" s="12" t="s">
        <v>73</v>
      </c>
      <c r="AY181" s="189" t="s">
        <v>133</v>
      </c>
    </row>
    <row r="182" s="13" customFormat="1">
      <c r="B182" s="196"/>
      <c r="D182" s="184" t="s">
        <v>176</v>
      </c>
      <c r="E182" s="197" t="s">
        <v>3</v>
      </c>
      <c r="F182" s="198" t="s">
        <v>195</v>
      </c>
      <c r="H182" s="199">
        <v>12.08</v>
      </c>
      <c r="I182" s="200"/>
      <c r="L182" s="196"/>
      <c r="M182" s="201"/>
      <c r="N182" s="202"/>
      <c r="O182" s="202"/>
      <c r="P182" s="202"/>
      <c r="Q182" s="202"/>
      <c r="R182" s="202"/>
      <c r="S182" s="202"/>
      <c r="T182" s="203"/>
      <c r="AT182" s="197" t="s">
        <v>176</v>
      </c>
      <c r="AU182" s="197" t="s">
        <v>84</v>
      </c>
      <c r="AV182" s="13" t="s">
        <v>139</v>
      </c>
      <c r="AW182" s="13" t="s">
        <v>34</v>
      </c>
      <c r="AX182" s="13" t="s">
        <v>81</v>
      </c>
      <c r="AY182" s="197" t="s">
        <v>133</v>
      </c>
    </row>
    <row r="183" s="1" customFormat="1" ht="16.5" customHeight="1">
      <c r="B183" s="170"/>
      <c r="C183" s="171" t="s">
        <v>8</v>
      </c>
      <c r="D183" s="171" t="s">
        <v>136</v>
      </c>
      <c r="E183" s="172" t="s">
        <v>326</v>
      </c>
      <c r="F183" s="173" t="s">
        <v>327</v>
      </c>
      <c r="G183" s="174" t="s">
        <v>211</v>
      </c>
      <c r="H183" s="175">
        <v>12.08</v>
      </c>
      <c r="I183" s="176"/>
      <c r="J183" s="177">
        <f>ROUND(I183*H183,2)</f>
        <v>0</v>
      </c>
      <c r="K183" s="173" t="s">
        <v>171</v>
      </c>
      <c r="L183" s="38"/>
      <c r="M183" s="178" t="s">
        <v>3</v>
      </c>
      <c r="N183" s="179" t="s">
        <v>44</v>
      </c>
      <c r="O183" s="71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AR183" s="182" t="s">
        <v>139</v>
      </c>
      <c r="AT183" s="182" t="s">
        <v>136</v>
      </c>
      <c r="AU183" s="182" t="s">
        <v>84</v>
      </c>
      <c r="AY183" s="19" t="s">
        <v>133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9" t="s">
        <v>81</v>
      </c>
      <c r="BK183" s="183">
        <f>ROUND(I183*H183,2)</f>
        <v>0</v>
      </c>
      <c r="BL183" s="19" t="s">
        <v>139</v>
      </c>
      <c r="BM183" s="182" t="s">
        <v>328</v>
      </c>
    </row>
    <row r="184" s="1" customFormat="1">
      <c r="B184" s="38"/>
      <c r="D184" s="184" t="s">
        <v>141</v>
      </c>
      <c r="F184" s="185" t="s">
        <v>329</v>
      </c>
      <c r="I184" s="115"/>
      <c r="L184" s="38"/>
      <c r="M184" s="186"/>
      <c r="N184" s="71"/>
      <c r="O184" s="71"/>
      <c r="P184" s="71"/>
      <c r="Q184" s="71"/>
      <c r="R184" s="71"/>
      <c r="S184" s="71"/>
      <c r="T184" s="72"/>
      <c r="AT184" s="19" t="s">
        <v>141</v>
      </c>
      <c r="AU184" s="19" t="s">
        <v>84</v>
      </c>
    </row>
    <row r="185" s="1" customFormat="1">
      <c r="B185" s="38"/>
      <c r="D185" s="184" t="s">
        <v>174</v>
      </c>
      <c r="F185" s="187" t="s">
        <v>330</v>
      </c>
      <c r="I185" s="115"/>
      <c r="L185" s="38"/>
      <c r="M185" s="186"/>
      <c r="N185" s="71"/>
      <c r="O185" s="71"/>
      <c r="P185" s="71"/>
      <c r="Q185" s="71"/>
      <c r="R185" s="71"/>
      <c r="S185" s="71"/>
      <c r="T185" s="72"/>
      <c r="AT185" s="19" t="s">
        <v>174</v>
      </c>
      <c r="AU185" s="19" t="s">
        <v>84</v>
      </c>
    </row>
    <row r="186" s="14" customFormat="1">
      <c r="B186" s="204"/>
      <c r="D186" s="184" t="s">
        <v>176</v>
      </c>
      <c r="E186" s="205" t="s">
        <v>3</v>
      </c>
      <c r="F186" s="206" t="s">
        <v>320</v>
      </c>
      <c r="H186" s="205" t="s">
        <v>3</v>
      </c>
      <c r="I186" s="207"/>
      <c r="L186" s="204"/>
      <c r="M186" s="208"/>
      <c r="N186" s="209"/>
      <c r="O186" s="209"/>
      <c r="P186" s="209"/>
      <c r="Q186" s="209"/>
      <c r="R186" s="209"/>
      <c r="S186" s="209"/>
      <c r="T186" s="210"/>
      <c r="AT186" s="205" t="s">
        <v>176</v>
      </c>
      <c r="AU186" s="205" t="s">
        <v>84</v>
      </c>
      <c r="AV186" s="14" t="s">
        <v>81</v>
      </c>
      <c r="AW186" s="14" t="s">
        <v>34</v>
      </c>
      <c r="AX186" s="14" t="s">
        <v>73</v>
      </c>
      <c r="AY186" s="205" t="s">
        <v>133</v>
      </c>
    </row>
    <row r="187" s="12" customFormat="1">
      <c r="B187" s="188"/>
      <c r="D187" s="184" t="s">
        <v>176</v>
      </c>
      <c r="E187" s="189" t="s">
        <v>3</v>
      </c>
      <c r="F187" s="190" t="s">
        <v>1049</v>
      </c>
      <c r="H187" s="191">
        <v>3.2799999999999998</v>
      </c>
      <c r="I187" s="192"/>
      <c r="L187" s="188"/>
      <c r="M187" s="193"/>
      <c r="N187" s="194"/>
      <c r="O187" s="194"/>
      <c r="P187" s="194"/>
      <c r="Q187" s="194"/>
      <c r="R187" s="194"/>
      <c r="S187" s="194"/>
      <c r="T187" s="195"/>
      <c r="AT187" s="189" t="s">
        <v>176</v>
      </c>
      <c r="AU187" s="189" t="s">
        <v>84</v>
      </c>
      <c r="AV187" s="12" t="s">
        <v>84</v>
      </c>
      <c r="AW187" s="12" t="s">
        <v>34</v>
      </c>
      <c r="AX187" s="12" t="s">
        <v>73</v>
      </c>
      <c r="AY187" s="189" t="s">
        <v>133</v>
      </c>
    </row>
    <row r="188" s="12" customFormat="1">
      <c r="B188" s="188"/>
      <c r="D188" s="184" t="s">
        <v>176</v>
      </c>
      <c r="E188" s="189" t="s">
        <v>3</v>
      </c>
      <c r="F188" s="190" t="s">
        <v>1050</v>
      </c>
      <c r="H188" s="191">
        <v>0.80000000000000004</v>
      </c>
      <c r="I188" s="192"/>
      <c r="L188" s="188"/>
      <c r="M188" s="193"/>
      <c r="N188" s="194"/>
      <c r="O188" s="194"/>
      <c r="P188" s="194"/>
      <c r="Q188" s="194"/>
      <c r="R188" s="194"/>
      <c r="S188" s="194"/>
      <c r="T188" s="195"/>
      <c r="AT188" s="189" t="s">
        <v>176</v>
      </c>
      <c r="AU188" s="189" t="s">
        <v>84</v>
      </c>
      <c r="AV188" s="12" t="s">
        <v>84</v>
      </c>
      <c r="AW188" s="12" t="s">
        <v>34</v>
      </c>
      <c r="AX188" s="12" t="s">
        <v>73</v>
      </c>
      <c r="AY188" s="189" t="s">
        <v>133</v>
      </c>
    </row>
    <row r="189" s="12" customFormat="1">
      <c r="B189" s="188"/>
      <c r="D189" s="184" t="s">
        <v>176</v>
      </c>
      <c r="E189" s="189" t="s">
        <v>3</v>
      </c>
      <c r="F189" s="190" t="s">
        <v>1051</v>
      </c>
      <c r="H189" s="191">
        <v>8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176</v>
      </c>
      <c r="AU189" s="189" t="s">
        <v>84</v>
      </c>
      <c r="AV189" s="12" t="s">
        <v>84</v>
      </c>
      <c r="AW189" s="12" t="s">
        <v>34</v>
      </c>
      <c r="AX189" s="12" t="s">
        <v>73</v>
      </c>
      <c r="AY189" s="189" t="s">
        <v>133</v>
      </c>
    </row>
    <row r="190" s="13" customFormat="1">
      <c r="B190" s="196"/>
      <c r="D190" s="184" t="s">
        <v>176</v>
      </c>
      <c r="E190" s="197" t="s">
        <v>3</v>
      </c>
      <c r="F190" s="198" t="s">
        <v>195</v>
      </c>
      <c r="H190" s="199">
        <v>12.08</v>
      </c>
      <c r="I190" s="200"/>
      <c r="L190" s="196"/>
      <c r="M190" s="201"/>
      <c r="N190" s="202"/>
      <c r="O190" s="202"/>
      <c r="P190" s="202"/>
      <c r="Q190" s="202"/>
      <c r="R190" s="202"/>
      <c r="S190" s="202"/>
      <c r="T190" s="203"/>
      <c r="AT190" s="197" t="s">
        <v>176</v>
      </c>
      <c r="AU190" s="197" t="s">
        <v>84</v>
      </c>
      <c r="AV190" s="13" t="s">
        <v>139</v>
      </c>
      <c r="AW190" s="13" t="s">
        <v>34</v>
      </c>
      <c r="AX190" s="13" t="s">
        <v>81</v>
      </c>
      <c r="AY190" s="197" t="s">
        <v>133</v>
      </c>
    </row>
    <row r="191" s="1" customFormat="1" ht="16.5" customHeight="1">
      <c r="B191" s="170"/>
      <c r="C191" s="171" t="s">
        <v>289</v>
      </c>
      <c r="D191" s="171" t="s">
        <v>136</v>
      </c>
      <c r="E191" s="172" t="s">
        <v>332</v>
      </c>
      <c r="F191" s="173" t="s">
        <v>333</v>
      </c>
      <c r="G191" s="174" t="s">
        <v>211</v>
      </c>
      <c r="H191" s="175">
        <v>11.839</v>
      </c>
      <c r="I191" s="176"/>
      <c r="J191" s="177">
        <f>ROUND(I191*H191,2)</f>
        <v>0</v>
      </c>
      <c r="K191" s="173" t="s">
        <v>171</v>
      </c>
      <c r="L191" s="38"/>
      <c r="M191" s="178" t="s">
        <v>3</v>
      </c>
      <c r="N191" s="179" t="s">
        <v>44</v>
      </c>
      <c r="O191" s="71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AR191" s="182" t="s">
        <v>139</v>
      </c>
      <c r="AT191" s="182" t="s">
        <v>136</v>
      </c>
      <c r="AU191" s="182" t="s">
        <v>84</v>
      </c>
      <c r="AY191" s="19" t="s">
        <v>133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9" t="s">
        <v>81</v>
      </c>
      <c r="BK191" s="183">
        <f>ROUND(I191*H191,2)</f>
        <v>0</v>
      </c>
      <c r="BL191" s="19" t="s">
        <v>139</v>
      </c>
      <c r="BM191" s="182" t="s">
        <v>334</v>
      </c>
    </row>
    <row r="192" s="1" customFormat="1">
      <c r="B192" s="38"/>
      <c r="D192" s="184" t="s">
        <v>141</v>
      </c>
      <c r="F192" s="185" t="s">
        <v>335</v>
      </c>
      <c r="I192" s="115"/>
      <c r="L192" s="38"/>
      <c r="M192" s="186"/>
      <c r="N192" s="71"/>
      <c r="O192" s="71"/>
      <c r="P192" s="71"/>
      <c r="Q192" s="71"/>
      <c r="R192" s="71"/>
      <c r="S192" s="71"/>
      <c r="T192" s="72"/>
      <c r="AT192" s="19" t="s">
        <v>141</v>
      </c>
      <c r="AU192" s="19" t="s">
        <v>84</v>
      </c>
    </row>
    <row r="193" s="1" customFormat="1">
      <c r="B193" s="38"/>
      <c r="D193" s="184" t="s">
        <v>174</v>
      </c>
      <c r="F193" s="187" t="s">
        <v>319</v>
      </c>
      <c r="I193" s="115"/>
      <c r="L193" s="38"/>
      <c r="M193" s="186"/>
      <c r="N193" s="71"/>
      <c r="O193" s="71"/>
      <c r="P193" s="71"/>
      <c r="Q193" s="71"/>
      <c r="R193" s="71"/>
      <c r="S193" s="71"/>
      <c r="T193" s="72"/>
      <c r="AT193" s="19" t="s">
        <v>174</v>
      </c>
      <c r="AU193" s="19" t="s">
        <v>84</v>
      </c>
    </row>
    <row r="194" s="12" customFormat="1">
      <c r="B194" s="188"/>
      <c r="D194" s="184" t="s">
        <v>176</v>
      </c>
      <c r="E194" s="189" t="s">
        <v>3</v>
      </c>
      <c r="F194" s="190" t="s">
        <v>1052</v>
      </c>
      <c r="H194" s="191">
        <v>11.839</v>
      </c>
      <c r="I194" s="192"/>
      <c r="L194" s="188"/>
      <c r="M194" s="193"/>
      <c r="N194" s="194"/>
      <c r="O194" s="194"/>
      <c r="P194" s="194"/>
      <c r="Q194" s="194"/>
      <c r="R194" s="194"/>
      <c r="S194" s="194"/>
      <c r="T194" s="195"/>
      <c r="AT194" s="189" t="s">
        <v>176</v>
      </c>
      <c r="AU194" s="189" t="s">
        <v>84</v>
      </c>
      <c r="AV194" s="12" t="s">
        <v>84</v>
      </c>
      <c r="AW194" s="12" t="s">
        <v>34</v>
      </c>
      <c r="AX194" s="12" t="s">
        <v>73</v>
      </c>
      <c r="AY194" s="189" t="s">
        <v>133</v>
      </c>
    </row>
    <row r="195" s="13" customFormat="1">
      <c r="B195" s="196"/>
      <c r="D195" s="184" t="s">
        <v>176</v>
      </c>
      <c r="E195" s="197" t="s">
        <v>3</v>
      </c>
      <c r="F195" s="198" t="s">
        <v>195</v>
      </c>
      <c r="H195" s="199">
        <v>11.839</v>
      </c>
      <c r="I195" s="200"/>
      <c r="L195" s="196"/>
      <c r="M195" s="201"/>
      <c r="N195" s="202"/>
      <c r="O195" s="202"/>
      <c r="P195" s="202"/>
      <c r="Q195" s="202"/>
      <c r="R195" s="202"/>
      <c r="S195" s="202"/>
      <c r="T195" s="203"/>
      <c r="AT195" s="197" t="s">
        <v>176</v>
      </c>
      <c r="AU195" s="197" t="s">
        <v>84</v>
      </c>
      <c r="AV195" s="13" t="s">
        <v>139</v>
      </c>
      <c r="AW195" s="13" t="s">
        <v>34</v>
      </c>
      <c r="AX195" s="13" t="s">
        <v>81</v>
      </c>
      <c r="AY195" s="197" t="s">
        <v>133</v>
      </c>
    </row>
    <row r="196" s="1" customFormat="1" ht="16.5" customHeight="1">
      <c r="B196" s="170"/>
      <c r="C196" s="171" t="s">
        <v>296</v>
      </c>
      <c r="D196" s="171" t="s">
        <v>136</v>
      </c>
      <c r="E196" s="172" t="s">
        <v>338</v>
      </c>
      <c r="F196" s="173" t="s">
        <v>339</v>
      </c>
      <c r="G196" s="174" t="s">
        <v>211</v>
      </c>
      <c r="H196" s="175">
        <v>236.78</v>
      </c>
      <c r="I196" s="176"/>
      <c r="J196" s="177">
        <f>ROUND(I196*H196,2)</f>
        <v>0</v>
      </c>
      <c r="K196" s="173" t="s">
        <v>171</v>
      </c>
      <c r="L196" s="38"/>
      <c r="M196" s="178" t="s">
        <v>3</v>
      </c>
      <c r="N196" s="179" t="s">
        <v>44</v>
      </c>
      <c r="O196" s="71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AR196" s="182" t="s">
        <v>139</v>
      </c>
      <c r="AT196" s="182" t="s">
        <v>136</v>
      </c>
      <c r="AU196" s="182" t="s">
        <v>84</v>
      </c>
      <c r="AY196" s="19" t="s">
        <v>133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9" t="s">
        <v>81</v>
      </c>
      <c r="BK196" s="183">
        <f>ROUND(I196*H196,2)</f>
        <v>0</v>
      </c>
      <c r="BL196" s="19" t="s">
        <v>139</v>
      </c>
      <c r="BM196" s="182" t="s">
        <v>340</v>
      </c>
    </row>
    <row r="197" s="1" customFormat="1">
      <c r="B197" s="38"/>
      <c r="D197" s="184" t="s">
        <v>141</v>
      </c>
      <c r="F197" s="185" t="s">
        <v>341</v>
      </c>
      <c r="I197" s="115"/>
      <c r="L197" s="38"/>
      <c r="M197" s="186"/>
      <c r="N197" s="71"/>
      <c r="O197" s="71"/>
      <c r="P197" s="71"/>
      <c r="Q197" s="71"/>
      <c r="R197" s="71"/>
      <c r="S197" s="71"/>
      <c r="T197" s="72"/>
      <c r="AT197" s="19" t="s">
        <v>141</v>
      </c>
      <c r="AU197" s="19" t="s">
        <v>84</v>
      </c>
    </row>
    <row r="198" s="1" customFormat="1">
      <c r="B198" s="38"/>
      <c r="D198" s="184" t="s">
        <v>174</v>
      </c>
      <c r="F198" s="187" t="s">
        <v>319</v>
      </c>
      <c r="I198" s="115"/>
      <c r="L198" s="38"/>
      <c r="M198" s="186"/>
      <c r="N198" s="71"/>
      <c r="O198" s="71"/>
      <c r="P198" s="71"/>
      <c r="Q198" s="71"/>
      <c r="R198" s="71"/>
      <c r="S198" s="71"/>
      <c r="T198" s="72"/>
      <c r="AT198" s="19" t="s">
        <v>174</v>
      </c>
      <c r="AU198" s="19" t="s">
        <v>84</v>
      </c>
    </row>
    <row r="199" s="12" customFormat="1">
      <c r="B199" s="188"/>
      <c r="D199" s="184" t="s">
        <v>176</v>
      </c>
      <c r="E199" s="189" t="s">
        <v>3</v>
      </c>
      <c r="F199" s="190" t="s">
        <v>1053</v>
      </c>
      <c r="H199" s="191">
        <v>236.78</v>
      </c>
      <c r="I199" s="192"/>
      <c r="L199" s="188"/>
      <c r="M199" s="193"/>
      <c r="N199" s="194"/>
      <c r="O199" s="194"/>
      <c r="P199" s="194"/>
      <c r="Q199" s="194"/>
      <c r="R199" s="194"/>
      <c r="S199" s="194"/>
      <c r="T199" s="195"/>
      <c r="AT199" s="189" t="s">
        <v>176</v>
      </c>
      <c r="AU199" s="189" t="s">
        <v>84</v>
      </c>
      <c r="AV199" s="12" t="s">
        <v>84</v>
      </c>
      <c r="AW199" s="12" t="s">
        <v>34</v>
      </c>
      <c r="AX199" s="12" t="s">
        <v>81</v>
      </c>
      <c r="AY199" s="189" t="s">
        <v>133</v>
      </c>
    </row>
    <row r="200" s="1" customFormat="1" ht="16.5" customHeight="1">
      <c r="B200" s="170"/>
      <c r="C200" s="171" t="s">
        <v>301</v>
      </c>
      <c r="D200" s="171" t="s">
        <v>136</v>
      </c>
      <c r="E200" s="172" t="s">
        <v>344</v>
      </c>
      <c r="F200" s="173" t="s">
        <v>345</v>
      </c>
      <c r="G200" s="174" t="s">
        <v>211</v>
      </c>
      <c r="H200" s="175">
        <v>0.24199999999999999</v>
      </c>
      <c r="I200" s="176"/>
      <c r="J200" s="177">
        <f>ROUND(I200*H200,2)</f>
        <v>0</v>
      </c>
      <c r="K200" s="173" t="s">
        <v>171</v>
      </c>
      <c r="L200" s="38"/>
      <c r="M200" s="178" t="s">
        <v>3</v>
      </c>
      <c r="N200" s="179" t="s">
        <v>44</v>
      </c>
      <c r="O200" s="71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AR200" s="182" t="s">
        <v>139</v>
      </c>
      <c r="AT200" s="182" t="s">
        <v>136</v>
      </c>
      <c r="AU200" s="182" t="s">
        <v>84</v>
      </c>
      <c r="AY200" s="19" t="s">
        <v>133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9" t="s">
        <v>81</v>
      </c>
      <c r="BK200" s="183">
        <f>ROUND(I200*H200,2)</f>
        <v>0</v>
      </c>
      <c r="BL200" s="19" t="s">
        <v>139</v>
      </c>
      <c r="BM200" s="182" t="s">
        <v>346</v>
      </c>
    </row>
    <row r="201" s="1" customFormat="1">
      <c r="B201" s="38"/>
      <c r="D201" s="184" t="s">
        <v>141</v>
      </c>
      <c r="F201" s="185" t="s">
        <v>347</v>
      </c>
      <c r="I201" s="115"/>
      <c r="L201" s="38"/>
      <c r="M201" s="186"/>
      <c r="N201" s="71"/>
      <c r="O201" s="71"/>
      <c r="P201" s="71"/>
      <c r="Q201" s="71"/>
      <c r="R201" s="71"/>
      <c r="S201" s="71"/>
      <c r="T201" s="72"/>
      <c r="AT201" s="19" t="s">
        <v>141</v>
      </c>
      <c r="AU201" s="19" t="s">
        <v>84</v>
      </c>
    </row>
    <row r="202" s="1" customFormat="1">
      <c r="B202" s="38"/>
      <c r="D202" s="184" t="s">
        <v>174</v>
      </c>
      <c r="F202" s="187" t="s">
        <v>319</v>
      </c>
      <c r="I202" s="115"/>
      <c r="L202" s="38"/>
      <c r="M202" s="186"/>
      <c r="N202" s="71"/>
      <c r="O202" s="71"/>
      <c r="P202" s="71"/>
      <c r="Q202" s="71"/>
      <c r="R202" s="71"/>
      <c r="S202" s="71"/>
      <c r="T202" s="72"/>
      <c r="AT202" s="19" t="s">
        <v>174</v>
      </c>
      <c r="AU202" s="19" t="s">
        <v>84</v>
      </c>
    </row>
    <row r="203" s="12" customFormat="1">
      <c r="B203" s="188"/>
      <c r="D203" s="184" t="s">
        <v>176</v>
      </c>
      <c r="E203" s="189" t="s">
        <v>3</v>
      </c>
      <c r="F203" s="190" t="s">
        <v>1054</v>
      </c>
      <c r="H203" s="191">
        <v>0.24199999999999999</v>
      </c>
      <c r="I203" s="192"/>
      <c r="L203" s="188"/>
      <c r="M203" s="193"/>
      <c r="N203" s="194"/>
      <c r="O203" s="194"/>
      <c r="P203" s="194"/>
      <c r="Q203" s="194"/>
      <c r="R203" s="194"/>
      <c r="S203" s="194"/>
      <c r="T203" s="195"/>
      <c r="AT203" s="189" t="s">
        <v>176</v>
      </c>
      <c r="AU203" s="189" t="s">
        <v>84</v>
      </c>
      <c r="AV203" s="12" t="s">
        <v>84</v>
      </c>
      <c r="AW203" s="12" t="s">
        <v>34</v>
      </c>
      <c r="AX203" s="12" t="s">
        <v>81</v>
      </c>
      <c r="AY203" s="189" t="s">
        <v>133</v>
      </c>
    </row>
    <row r="204" s="1" customFormat="1" ht="16.5" customHeight="1">
      <c r="B204" s="170"/>
      <c r="C204" s="171" t="s">
        <v>308</v>
      </c>
      <c r="D204" s="171" t="s">
        <v>136</v>
      </c>
      <c r="E204" s="172" t="s">
        <v>350</v>
      </c>
      <c r="F204" s="173" t="s">
        <v>351</v>
      </c>
      <c r="G204" s="174" t="s">
        <v>211</v>
      </c>
      <c r="H204" s="175">
        <v>4.8399999999999999</v>
      </c>
      <c r="I204" s="176"/>
      <c r="J204" s="177">
        <f>ROUND(I204*H204,2)</f>
        <v>0</v>
      </c>
      <c r="K204" s="173" t="s">
        <v>171</v>
      </c>
      <c r="L204" s="38"/>
      <c r="M204" s="178" t="s">
        <v>3</v>
      </c>
      <c r="N204" s="179" t="s">
        <v>44</v>
      </c>
      <c r="O204" s="71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182" t="s">
        <v>139</v>
      </c>
      <c r="AT204" s="182" t="s">
        <v>136</v>
      </c>
      <c r="AU204" s="182" t="s">
        <v>84</v>
      </c>
      <c r="AY204" s="19" t="s">
        <v>133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9" t="s">
        <v>81</v>
      </c>
      <c r="BK204" s="183">
        <f>ROUND(I204*H204,2)</f>
        <v>0</v>
      </c>
      <c r="BL204" s="19" t="s">
        <v>139</v>
      </c>
      <c r="BM204" s="182" t="s">
        <v>352</v>
      </c>
    </row>
    <row r="205" s="1" customFormat="1">
      <c r="B205" s="38"/>
      <c r="D205" s="184" t="s">
        <v>141</v>
      </c>
      <c r="F205" s="185" t="s">
        <v>353</v>
      </c>
      <c r="I205" s="115"/>
      <c r="L205" s="38"/>
      <c r="M205" s="186"/>
      <c r="N205" s="71"/>
      <c r="O205" s="71"/>
      <c r="P205" s="71"/>
      <c r="Q205" s="71"/>
      <c r="R205" s="71"/>
      <c r="S205" s="71"/>
      <c r="T205" s="72"/>
      <c r="AT205" s="19" t="s">
        <v>141</v>
      </c>
      <c r="AU205" s="19" t="s">
        <v>84</v>
      </c>
    </row>
    <row r="206" s="1" customFormat="1">
      <c r="B206" s="38"/>
      <c r="D206" s="184" t="s">
        <v>174</v>
      </c>
      <c r="F206" s="187" t="s">
        <v>319</v>
      </c>
      <c r="I206" s="115"/>
      <c r="L206" s="38"/>
      <c r="M206" s="186"/>
      <c r="N206" s="71"/>
      <c r="O206" s="71"/>
      <c r="P206" s="71"/>
      <c r="Q206" s="71"/>
      <c r="R206" s="71"/>
      <c r="S206" s="71"/>
      <c r="T206" s="72"/>
      <c r="AT206" s="19" t="s">
        <v>174</v>
      </c>
      <c r="AU206" s="19" t="s">
        <v>84</v>
      </c>
    </row>
    <row r="207" s="12" customFormat="1">
      <c r="B207" s="188"/>
      <c r="D207" s="184" t="s">
        <v>176</v>
      </c>
      <c r="E207" s="189" t="s">
        <v>3</v>
      </c>
      <c r="F207" s="190" t="s">
        <v>1055</v>
      </c>
      <c r="H207" s="191">
        <v>4.8399999999999999</v>
      </c>
      <c r="I207" s="192"/>
      <c r="L207" s="188"/>
      <c r="M207" s="193"/>
      <c r="N207" s="194"/>
      <c r="O207" s="194"/>
      <c r="P207" s="194"/>
      <c r="Q207" s="194"/>
      <c r="R207" s="194"/>
      <c r="S207" s="194"/>
      <c r="T207" s="195"/>
      <c r="AT207" s="189" t="s">
        <v>176</v>
      </c>
      <c r="AU207" s="189" t="s">
        <v>84</v>
      </c>
      <c r="AV207" s="12" t="s">
        <v>84</v>
      </c>
      <c r="AW207" s="12" t="s">
        <v>34</v>
      </c>
      <c r="AX207" s="12" t="s">
        <v>81</v>
      </c>
      <c r="AY207" s="189" t="s">
        <v>133</v>
      </c>
    </row>
    <row r="208" s="1" customFormat="1" ht="16.5" customHeight="1">
      <c r="B208" s="170"/>
      <c r="C208" s="171" t="s">
        <v>314</v>
      </c>
      <c r="D208" s="171" t="s">
        <v>136</v>
      </c>
      <c r="E208" s="172" t="s">
        <v>356</v>
      </c>
      <c r="F208" s="173" t="s">
        <v>357</v>
      </c>
      <c r="G208" s="174" t="s">
        <v>211</v>
      </c>
      <c r="H208" s="175">
        <v>12.081</v>
      </c>
      <c r="I208" s="176"/>
      <c r="J208" s="177">
        <f>ROUND(I208*H208,2)</f>
        <v>0</v>
      </c>
      <c r="K208" s="173" t="s">
        <v>171</v>
      </c>
      <c r="L208" s="38"/>
      <c r="M208" s="178" t="s">
        <v>3</v>
      </c>
      <c r="N208" s="179" t="s">
        <v>44</v>
      </c>
      <c r="O208" s="71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182" t="s">
        <v>139</v>
      </c>
      <c r="AT208" s="182" t="s">
        <v>136</v>
      </c>
      <c r="AU208" s="182" t="s">
        <v>84</v>
      </c>
      <c r="AY208" s="19" t="s">
        <v>133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9" t="s">
        <v>81</v>
      </c>
      <c r="BK208" s="183">
        <f>ROUND(I208*H208,2)</f>
        <v>0</v>
      </c>
      <c r="BL208" s="19" t="s">
        <v>139</v>
      </c>
      <c r="BM208" s="182" t="s">
        <v>358</v>
      </c>
    </row>
    <row r="209" s="1" customFormat="1">
      <c r="B209" s="38"/>
      <c r="D209" s="184" t="s">
        <v>141</v>
      </c>
      <c r="F209" s="185" t="s">
        <v>357</v>
      </c>
      <c r="I209" s="115"/>
      <c r="L209" s="38"/>
      <c r="M209" s="186"/>
      <c r="N209" s="71"/>
      <c r="O209" s="71"/>
      <c r="P209" s="71"/>
      <c r="Q209" s="71"/>
      <c r="R209" s="71"/>
      <c r="S209" s="71"/>
      <c r="T209" s="72"/>
      <c r="AT209" s="19" t="s">
        <v>141</v>
      </c>
      <c r="AU209" s="19" t="s">
        <v>84</v>
      </c>
    </row>
    <row r="210" s="1" customFormat="1">
      <c r="B210" s="38"/>
      <c r="D210" s="184" t="s">
        <v>174</v>
      </c>
      <c r="F210" s="187" t="s">
        <v>359</v>
      </c>
      <c r="I210" s="115"/>
      <c r="L210" s="38"/>
      <c r="M210" s="186"/>
      <c r="N210" s="71"/>
      <c r="O210" s="71"/>
      <c r="P210" s="71"/>
      <c r="Q210" s="71"/>
      <c r="R210" s="71"/>
      <c r="S210" s="71"/>
      <c r="T210" s="72"/>
      <c r="AT210" s="19" t="s">
        <v>174</v>
      </c>
      <c r="AU210" s="19" t="s">
        <v>84</v>
      </c>
    </row>
    <row r="211" s="12" customFormat="1">
      <c r="B211" s="188"/>
      <c r="D211" s="184" t="s">
        <v>176</v>
      </c>
      <c r="E211" s="189" t="s">
        <v>3</v>
      </c>
      <c r="F211" s="190" t="s">
        <v>1056</v>
      </c>
      <c r="H211" s="191">
        <v>12.081</v>
      </c>
      <c r="I211" s="192"/>
      <c r="L211" s="188"/>
      <c r="M211" s="193"/>
      <c r="N211" s="194"/>
      <c r="O211" s="194"/>
      <c r="P211" s="194"/>
      <c r="Q211" s="194"/>
      <c r="R211" s="194"/>
      <c r="S211" s="194"/>
      <c r="T211" s="195"/>
      <c r="AT211" s="189" t="s">
        <v>176</v>
      </c>
      <c r="AU211" s="189" t="s">
        <v>84</v>
      </c>
      <c r="AV211" s="12" t="s">
        <v>84</v>
      </c>
      <c r="AW211" s="12" t="s">
        <v>34</v>
      </c>
      <c r="AX211" s="12" t="s">
        <v>81</v>
      </c>
      <c r="AY211" s="189" t="s">
        <v>133</v>
      </c>
    </row>
    <row r="212" s="1" customFormat="1" ht="16.5" customHeight="1">
      <c r="B212" s="170"/>
      <c r="C212" s="171" t="s">
        <v>325</v>
      </c>
      <c r="D212" s="171" t="s">
        <v>136</v>
      </c>
      <c r="E212" s="172" t="s">
        <v>362</v>
      </c>
      <c r="F212" s="173" t="s">
        <v>363</v>
      </c>
      <c r="G212" s="174" t="s">
        <v>364</v>
      </c>
      <c r="H212" s="175">
        <v>19.329999999999998</v>
      </c>
      <c r="I212" s="176"/>
      <c r="J212" s="177">
        <f>ROUND(I212*H212,2)</f>
        <v>0</v>
      </c>
      <c r="K212" s="173" t="s">
        <v>171</v>
      </c>
      <c r="L212" s="38"/>
      <c r="M212" s="178" t="s">
        <v>3</v>
      </c>
      <c r="N212" s="179" t="s">
        <v>44</v>
      </c>
      <c r="O212" s="71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AR212" s="182" t="s">
        <v>139</v>
      </c>
      <c r="AT212" s="182" t="s">
        <v>136</v>
      </c>
      <c r="AU212" s="182" t="s">
        <v>84</v>
      </c>
      <c r="AY212" s="19" t="s">
        <v>133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9" t="s">
        <v>81</v>
      </c>
      <c r="BK212" s="183">
        <f>ROUND(I212*H212,2)</f>
        <v>0</v>
      </c>
      <c r="BL212" s="19" t="s">
        <v>139</v>
      </c>
      <c r="BM212" s="182" t="s">
        <v>365</v>
      </c>
    </row>
    <row r="213" s="1" customFormat="1">
      <c r="B213" s="38"/>
      <c r="D213" s="184" t="s">
        <v>141</v>
      </c>
      <c r="F213" s="185" t="s">
        <v>366</v>
      </c>
      <c r="I213" s="115"/>
      <c r="L213" s="38"/>
      <c r="M213" s="186"/>
      <c r="N213" s="71"/>
      <c r="O213" s="71"/>
      <c r="P213" s="71"/>
      <c r="Q213" s="71"/>
      <c r="R213" s="71"/>
      <c r="S213" s="71"/>
      <c r="T213" s="72"/>
      <c r="AT213" s="19" t="s">
        <v>141</v>
      </c>
      <c r="AU213" s="19" t="s">
        <v>84</v>
      </c>
    </row>
    <row r="214" s="1" customFormat="1">
      <c r="B214" s="38"/>
      <c r="D214" s="184" t="s">
        <v>174</v>
      </c>
      <c r="F214" s="187" t="s">
        <v>367</v>
      </c>
      <c r="I214" s="115"/>
      <c r="L214" s="38"/>
      <c r="M214" s="186"/>
      <c r="N214" s="71"/>
      <c r="O214" s="71"/>
      <c r="P214" s="71"/>
      <c r="Q214" s="71"/>
      <c r="R214" s="71"/>
      <c r="S214" s="71"/>
      <c r="T214" s="72"/>
      <c r="AT214" s="19" t="s">
        <v>174</v>
      </c>
      <c r="AU214" s="19" t="s">
        <v>84</v>
      </c>
    </row>
    <row r="215" s="12" customFormat="1">
      <c r="B215" s="188"/>
      <c r="D215" s="184" t="s">
        <v>176</v>
      </c>
      <c r="E215" s="189" t="s">
        <v>3</v>
      </c>
      <c r="F215" s="190" t="s">
        <v>1057</v>
      </c>
      <c r="H215" s="191">
        <v>19.329999999999998</v>
      </c>
      <c r="I215" s="192"/>
      <c r="L215" s="188"/>
      <c r="M215" s="193"/>
      <c r="N215" s="194"/>
      <c r="O215" s="194"/>
      <c r="P215" s="194"/>
      <c r="Q215" s="194"/>
      <c r="R215" s="194"/>
      <c r="S215" s="194"/>
      <c r="T215" s="195"/>
      <c r="AT215" s="189" t="s">
        <v>176</v>
      </c>
      <c r="AU215" s="189" t="s">
        <v>84</v>
      </c>
      <c r="AV215" s="12" t="s">
        <v>84</v>
      </c>
      <c r="AW215" s="12" t="s">
        <v>34</v>
      </c>
      <c r="AX215" s="12" t="s">
        <v>81</v>
      </c>
      <c r="AY215" s="189" t="s">
        <v>133</v>
      </c>
    </row>
    <row r="216" s="1" customFormat="1" ht="16.5" customHeight="1">
      <c r="B216" s="170"/>
      <c r="C216" s="171" t="s">
        <v>331</v>
      </c>
      <c r="D216" s="171" t="s">
        <v>136</v>
      </c>
      <c r="E216" s="172" t="s">
        <v>370</v>
      </c>
      <c r="F216" s="173" t="s">
        <v>371</v>
      </c>
      <c r="G216" s="174" t="s">
        <v>211</v>
      </c>
      <c r="H216" s="175">
        <v>3.2799999999999998</v>
      </c>
      <c r="I216" s="176"/>
      <c r="J216" s="177">
        <f>ROUND(I216*H216,2)</f>
        <v>0</v>
      </c>
      <c r="K216" s="173" t="s">
        <v>171</v>
      </c>
      <c r="L216" s="38"/>
      <c r="M216" s="178" t="s">
        <v>3</v>
      </c>
      <c r="N216" s="179" t="s">
        <v>44</v>
      </c>
      <c r="O216" s="71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AR216" s="182" t="s">
        <v>139</v>
      </c>
      <c r="AT216" s="182" t="s">
        <v>136</v>
      </c>
      <c r="AU216" s="182" t="s">
        <v>84</v>
      </c>
      <c r="AY216" s="19" t="s">
        <v>133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9" t="s">
        <v>81</v>
      </c>
      <c r="BK216" s="183">
        <f>ROUND(I216*H216,2)</f>
        <v>0</v>
      </c>
      <c r="BL216" s="19" t="s">
        <v>139</v>
      </c>
      <c r="BM216" s="182" t="s">
        <v>372</v>
      </c>
    </row>
    <row r="217" s="1" customFormat="1">
      <c r="B217" s="38"/>
      <c r="D217" s="184" t="s">
        <v>141</v>
      </c>
      <c r="F217" s="185" t="s">
        <v>373</v>
      </c>
      <c r="I217" s="115"/>
      <c r="L217" s="38"/>
      <c r="M217" s="186"/>
      <c r="N217" s="71"/>
      <c r="O217" s="71"/>
      <c r="P217" s="71"/>
      <c r="Q217" s="71"/>
      <c r="R217" s="71"/>
      <c r="S217" s="71"/>
      <c r="T217" s="72"/>
      <c r="AT217" s="19" t="s">
        <v>141</v>
      </c>
      <c r="AU217" s="19" t="s">
        <v>84</v>
      </c>
    </row>
    <row r="218" s="1" customFormat="1">
      <c r="B218" s="38"/>
      <c r="D218" s="184" t="s">
        <v>174</v>
      </c>
      <c r="F218" s="187" t="s">
        <v>374</v>
      </c>
      <c r="I218" s="115"/>
      <c r="L218" s="38"/>
      <c r="M218" s="186"/>
      <c r="N218" s="71"/>
      <c r="O218" s="71"/>
      <c r="P218" s="71"/>
      <c r="Q218" s="71"/>
      <c r="R218" s="71"/>
      <c r="S218" s="71"/>
      <c r="T218" s="72"/>
      <c r="AT218" s="19" t="s">
        <v>174</v>
      </c>
      <c r="AU218" s="19" t="s">
        <v>84</v>
      </c>
    </row>
    <row r="219" s="12" customFormat="1">
      <c r="B219" s="188"/>
      <c r="D219" s="184" t="s">
        <v>176</v>
      </c>
      <c r="E219" s="189" t="s">
        <v>3</v>
      </c>
      <c r="F219" s="190" t="s">
        <v>1058</v>
      </c>
      <c r="H219" s="191">
        <v>3.2799999999999998</v>
      </c>
      <c r="I219" s="192"/>
      <c r="L219" s="188"/>
      <c r="M219" s="193"/>
      <c r="N219" s="194"/>
      <c r="O219" s="194"/>
      <c r="P219" s="194"/>
      <c r="Q219" s="194"/>
      <c r="R219" s="194"/>
      <c r="S219" s="194"/>
      <c r="T219" s="195"/>
      <c r="AT219" s="189" t="s">
        <v>176</v>
      </c>
      <c r="AU219" s="189" t="s">
        <v>84</v>
      </c>
      <c r="AV219" s="12" t="s">
        <v>84</v>
      </c>
      <c r="AW219" s="12" t="s">
        <v>34</v>
      </c>
      <c r="AX219" s="12" t="s">
        <v>73</v>
      </c>
      <c r="AY219" s="189" t="s">
        <v>133</v>
      </c>
    </row>
    <row r="220" s="15" customFormat="1">
      <c r="B220" s="211"/>
      <c r="D220" s="184" t="s">
        <v>176</v>
      </c>
      <c r="E220" s="212" t="s">
        <v>3</v>
      </c>
      <c r="F220" s="213" t="s">
        <v>242</v>
      </c>
      <c r="H220" s="214">
        <v>3.2799999999999998</v>
      </c>
      <c r="I220" s="215"/>
      <c r="L220" s="211"/>
      <c r="M220" s="216"/>
      <c r="N220" s="217"/>
      <c r="O220" s="217"/>
      <c r="P220" s="217"/>
      <c r="Q220" s="217"/>
      <c r="R220" s="217"/>
      <c r="S220" s="217"/>
      <c r="T220" s="218"/>
      <c r="AT220" s="212" t="s">
        <v>176</v>
      </c>
      <c r="AU220" s="212" t="s">
        <v>84</v>
      </c>
      <c r="AV220" s="15" t="s">
        <v>147</v>
      </c>
      <c r="AW220" s="15" t="s">
        <v>34</v>
      </c>
      <c r="AX220" s="15" t="s">
        <v>73</v>
      </c>
      <c r="AY220" s="212" t="s">
        <v>133</v>
      </c>
    </row>
    <row r="221" s="13" customFormat="1">
      <c r="B221" s="196"/>
      <c r="D221" s="184" t="s">
        <v>176</v>
      </c>
      <c r="E221" s="197" t="s">
        <v>3</v>
      </c>
      <c r="F221" s="198" t="s">
        <v>195</v>
      </c>
      <c r="H221" s="199">
        <v>3.2799999999999998</v>
      </c>
      <c r="I221" s="200"/>
      <c r="L221" s="196"/>
      <c r="M221" s="201"/>
      <c r="N221" s="202"/>
      <c r="O221" s="202"/>
      <c r="P221" s="202"/>
      <c r="Q221" s="202"/>
      <c r="R221" s="202"/>
      <c r="S221" s="202"/>
      <c r="T221" s="203"/>
      <c r="AT221" s="197" t="s">
        <v>176</v>
      </c>
      <c r="AU221" s="197" t="s">
        <v>84</v>
      </c>
      <c r="AV221" s="13" t="s">
        <v>139</v>
      </c>
      <c r="AW221" s="13" t="s">
        <v>4</v>
      </c>
      <c r="AX221" s="13" t="s">
        <v>81</v>
      </c>
      <c r="AY221" s="197" t="s">
        <v>133</v>
      </c>
    </row>
    <row r="222" s="1" customFormat="1" ht="16.5" customHeight="1">
      <c r="B222" s="170"/>
      <c r="C222" s="219" t="s">
        <v>337</v>
      </c>
      <c r="D222" s="219" t="s">
        <v>383</v>
      </c>
      <c r="E222" s="220" t="s">
        <v>384</v>
      </c>
      <c r="F222" s="221" t="s">
        <v>385</v>
      </c>
      <c r="G222" s="222" t="s">
        <v>364</v>
      </c>
      <c r="H222" s="223">
        <v>6.1340000000000003</v>
      </c>
      <c r="I222" s="224"/>
      <c r="J222" s="225">
        <f>ROUND(I222*H222,2)</f>
        <v>0</v>
      </c>
      <c r="K222" s="221" t="s">
        <v>3</v>
      </c>
      <c r="L222" s="226"/>
      <c r="M222" s="227" t="s">
        <v>3</v>
      </c>
      <c r="N222" s="228" t="s">
        <v>44</v>
      </c>
      <c r="O222" s="71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AR222" s="182" t="s">
        <v>178</v>
      </c>
      <c r="AT222" s="182" t="s">
        <v>383</v>
      </c>
      <c r="AU222" s="182" t="s">
        <v>84</v>
      </c>
      <c r="AY222" s="19" t="s">
        <v>133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9" t="s">
        <v>81</v>
      </c>
      <c r="BK222" s="183">
        <f>ROUND(I222*H222,2)</f>
        <v>0</v>
      </c>
      <c r="BL222" s="19" t="s">
        <v>139</v>
      </c>
      <c r="BM222" s="182" t="s">
        <v>386</v>
      </c>
    </row>
    <row r="223" s="12" customFormat="1">
      <c r="B223" s="188"/>
      <c r="D223" s="184" t="s">
        <v>176</v>
      </c>
      <c r="E223" s="189" t="s">
        <v>3</v>
      </c>
      <c r="F223" s="190" t="s">
        <v>1059</v>
      </c>
      <c r="H223" s="191">
        <v>6.1340000000000003</v>
      </c>
      <c r="I223" s="192"/>
      <c r="L223" s="188"/>
      <c r="M223" s="193"/>
      <c r="N223" s="194"/>
      <c r="O223" s="194"/>
      <c r="P223" s="194"/>
      <c r="Q223" s="194"/>
      <c r="R223" s="194"/>
      <c r="S223" s="194"/>
      <c r="T223" s="195"/>
      <c r="AT223" s="189" t="s">
        <v>176</v>
      </c>
      <c r="AU223" s="189" t="s">
        <v>84</v>
      </c>
      <c r="AV223" s="12" t="s">
        <v>84</v>
      </c>
      <c r="AW223" s="12" t="s">
        <v>34</v>
      </c>
      <c r="AX223" s="12" t="s">
        <v>81</v>
      </c>
      <c r="AY223" s="189" t="s">
        <v>133</v>
      </c>
    </row>
    <row r="224" s="1" customFormat="1" ht="16.5" customHeight="1">
      <c r="B224" s="170"/>
      <c r="C224" s="171" t="s">
        <v>343</v>
      </c>
      <c r="D224" s="171" t="s">
        <v>136</v>
      </c>
      <c r="E224" s="172" t="s">
        <v>389</v>
      </c>
      <c r="F224" s="173" t="s">
        <v>390</v>
      </c>
      <c r="G224" s="174" t="s">
        <v>279</v>
      </c>
      <c r="H224" s="175">
        <v>3.6000000000000001</v>
      </c>
      <c r="I224" s="176"/>
      <c r="J224" s="177">
        <f>ROUND(I224*H224,2)</f>
        <v>0</v>
      </c>
      <c r="K224" s="173" t="s">
        <v>171</v>
      </c>
      <c r="L224" s="38"/>
      <c r="M224" s="178" t="s">
        <v>3</v>
      </c>
      <c r="N224" s="179" t="s">
        <v>44</v>
      </c>
      <c r="O224" s="71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182" t="s">
        <v>139</v>
      </c>
      <c r="AT224" s="182" t="s">
        <v>136</v>
      </c>
      <c r="AU224" s="182" t="s">
        <v>84</v>
      </c>
      <c r="AY224" s="19" t="s">
        <v>133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9" t="s">
        <v>81</v>
      </c>
      <c r="BK224" s="183">
        <f>ROUND(I224*H224,2)</f>
        <v>0</v>
      </c>
      <c r="BL224" s="19" t="s">
        <v>139</v>
      </c>
      <c r="BM224" s="182" t="s">
        <v>391</v>
      </c>
    </row>
    <row r="225" s="1" customFormat="1">
      <c r="B225" s="38"/>
      <c r="D225" s="184" t="s">
        <v>141</v>
      </c>
      <c r="F225" s="185" t="s">
        <v>392</v>
      </c>
      <c r="I225" s="115"/>
      <c r="L225" s="38"/>
      <c r="M225" s="186"/>
      <c r="N225" s="71"/>
      <c r="O225" s="71"/>
      <c r="P225" s="71"/>
      <c r="Q225" s="71"/>
      <c r="R225" s="71"/>
      <c r="S225" s="71"/>
      <c r="T225" s="72"/>
      <c r="AT225" s="19" t="s">
        <v>141</v>
      </c>
      <c r="AU225" s="19" t="s">
        <v>84</v>
      </c>
    </row>
    <row r="226" s="1" customFormat="1">
      <c r="B226" s="38"/>
      <c r="D226" s="184" t="s">
        <v>174</v>
      </c>
      <c r="F226" s="187" t="s">
        <v>393</v>
      </c>
      <c r="I226" s="115"/>
      <c r="L226" s="38"/>
      <c r="M226" s="186"/>
      <c r="N226" s="71"/>
      <c r="O226" s="71"/>
      <c r="P226" s="71"/>
      <c r="Q226" s="71"/>
      <c r="R226" s="71"/>
      <c r="S226" s="71"/>
      <c r="T226" s="72"/>
      <c r="AT226" s="19" t="s">
        <v>174</v>
      </c>
      <c r="AU226" s="19" t="s">
        <v>84</v>
      </c>
    </row>
    <row r="227" s="12" customFormat="1">
      <c r="B227" s="188"/>
      <c r="D227" s="184" t="s">
        <v>176</v>
      </c>
      <c r="E227" s="189" t="s">
        <v>3</v>
      </c>
      <c r="F227" s="190" t="s">
        <v>1060</v>
      </c>
      <c r="H227" s="191">
        <v>3.6000000000000001</v>
      </c>
      <c r="I227" s="192"/>
      <c r="L227" s="188"/>
      <c r="M227" s="193"/>
      <c r="N227" s="194"/>
      <c r="O227" s="194"/>
      <c r="P227" s="194"/>
      <c r="Q227" s="194"/>
      <c r="R227" s="194"/>
      <c r="S227" s="194"/>
      <c r="T227" s="195"/>
      <c r="AT227" s="189" t="s">
        <v>176</v>
      </c>
      <c r="AU227" s="189" t="s">
        <v>84</v>
      </c>
      <c r="AV227" s="12" t="s">
        <v>84</v>
      </c>
      <c r="AW227" s="12" t="s">
        <v>34</v>
      </c>
      <c r="AX227" s="12" t="s">
        <v>81</v>
      </c>
      <c r="AY227" s="189" t="s">
        <v>133</v>
      </c>
    </row>
    <row r="228" s="1" customFormat="1" ht="16.5" customHeight="1">
      <c r="B228" s="170"/>
      <c r="C228" s="219" t="s">
        <v>349</v>
      </c>
      <c r="D228" s="219" t="s">
        <v>383</v>
      </c>
      <c r="E228" s="220" t="s">
        <v>1061</v>
      </c>
      <c r="F228" s="221" t="s">
        <v>1062</v>
      </c>
      <c r="G228" s="222" t="s">
        <v>364</v>
      </c>
      <c r="H228" s="223">
        <v>0.97199999999999998</v>
      </c>
      <c r="I228" s="224"/>
      <c r="J228" s="225">
        <f>ROUND(I228*H228,2)</f>
        <v>0</v>
      </c>
      <c r="K228" s="221" t="s">
        <v>171</v>
      </c>
      <c r="L228" s="226"/>
      <c r="M228" s="227" t="s">
        <v>3</v>
      </c>
      <c r="N228" s="228" t="s">
        <v>44</v>
      </c>
      <c r="O228" s="71"/>
      <c r="P228" s="180">
        <f>O228*H228</f>
        <v>0</v>
      </c>
      <c r="Q228" s="180">
        <v>1</v>
      </c>
      <c r="R228" s="180">
        <f>Q228*H228</f>
        <v>0.97199999999999998</v>
      </c>
      <c r="S228" s="180">
        <v>0</v>
      </c>
      <c r="T228" s="181">
        <f>S228*H228</f>
        <v>0</v>
      </c>
      <c r="AR228" s="182" t="s">
        <v>818</v>
      </c>
      <c r="AT228" s="182" t="s">
        <v>383</v>
      </c>
      <c r="AU228" s="182" t="s">
        <v>84</v>
      </c>
      <c r="AY228" s="19" t="s">
        <v>133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9" t="s">
        <v>81</v>
      </c>
      <c r="BK228" s="183">
        <f>ROUND(I228*H228,2)</f>
        <v>0</v>
      </c>
      <c r="BL228" s="19" t="s">
        <v>818</v>
      </c>
      <c r="BM228" s="182" t="s">
        <v>1063</v>
      </c>
    </row>
    <row r="229" s="1" customFormat="1">
      <c r="B229" s="38"/>
      <c r="D229" s="184" t="s">
        <v>141</v>
      </c>
      <c r="F229" s="185" t="s">
        <v>1062</v>
      </c>
      <c r="I229" s="115"/>
      <c r="L229" s="38"/>
      <c r="M229" s="186"/>
      <c r="N229" s="71"/>
      <c r="O229" s="71"/>
      <c r="P229" s="71"/>
      <c r="Q229" s="71"/>
      <c r="R229" s="71"/>
      <c r="S229" s="71"/>
      <c r="T229" s="72"/>
      <c r="AT229" s="19" t="s">
        <v>141</v>
      </c>
      <c r="AU229" s="19" t="s">
        <v>84</v>
      </c>
    </row>
    <row r="230" s="12" customFormat="1">
      <c r="B230" s="188"/>
      <c r="D230" s="184" t="s">
        <v>176</v>
      </c>
      <c r="E230" s="189" t="s">
        <v>3</v>
      </c>
      <c r="F230" s="190" t="s">
        <v>1064</v>
      </c>
      <c r="H230" s="191">
        <v>0.97199999999999998</v>
      </c>
      <c r="I230" s="192"/>
      <c r="L230" s="188"/>
      <c r="M230" s="193"/>
      <c r="N230" s="194"/>
      <c r="O230" s="194"/>
      <c r="P230" s="194"/>
      <c r="Q230" s="194"/>
      <c r="R230" s="194"/>
      <c r="S230" s="194"/>
      <c r="T230" s="195"/>
      <c r="AT230" s="189" t="s">
        <v>176</v>
      </c>
      <c r="AU230" s="189" t="s">
        <v>84</v>
      </c>
      <c r="AV230" s="12" t="s">
        <v>84</v>
      </c>
      <c r="AW230" s="12" t="s">
        <v>34</v>
      </c>
      <c r="AX230" s="12" t="s">
        <v>81</v>
      </c>
      <c r="AY230" s="189" t="s">
        <v>133</v>
      </c>
    </row>
    <row r="231" s="1" customFormat="1" ht="16.5" customHeight="1">
      <c r="B231" s="170"/>
      <c r="C231" s="171" t="s">
        <v>355</v>
      </c>
      <c r="D231" s="171" t="s">
        <v>136</v>
      </c>
      <c r="E231" s="172" t="s">
        <v>396</v>
      </c>
      <c r="F231" s="173" t="s">
        <v>397</v>
      </c>
      <c r="G231" s="174" t="s">
        <v>279</v>
      </c>
      <c r="H231" s="175">
        <v>3.6000000000000001</v>
      </c>
      <c r="I231" s="176"/>
      <c r="J231" s="177">
        <f>ROUND(I231*H231,2)</f>
        <v>0</v>
      </c>
      <c r="K231" s="173" t="s">
        <v>3</v>
      </c>
      <c r="L231" s="38"/>
      <c r="M231" s="178" t="s">
        <v>3</v>
      </c>
      <c r="N231" s="179" t="s">
        <v>44</v>
      </c>
      <c r="O231" s="71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182" t="s">
        <v>139</v>
      </c>
      <c r="AT231" s="182" t="s">
        <v>136</v>
      </c>
      <c r="AU231" s="182" t="s">
        <v>84</v>
      </c>
      <c r="AY231" s="19" t="s">
        <v>133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9" t="s">
        <v>81</v>
      </c>
      <c r="BK231" s="183">
        <f>ROUND(I231*H231,2)</f>
        <v>0</v>
      </c>
      <c r="BL231" s="19" t="s">
        <v>139</v>
      </c>
      <c r="BM231" s="182" t="s">
        <v>398</v>
      </c>
    </row>
    <row r="232" s="1" customFormat="1">
      <c r="B232" s="38"/>
      <c r="D232" s="184" t="s">
        <v>141</v>
      </c>
      <c r="F232" s="185" t="s">
        <v>397</v>
      </c>
      <c r="I232" s="115"/>
      <c r="L232" s="38"/>
      <c r="M232" s="186"/>
      <c r="N232" s="71"/>
      <c r="O232" s="71"/>
      <c r="P232" s="71"/>
      <c r="Q232" s="71"/>
      <c r="R232" s="71"/>
      <c r="S232" s="71"/>
      <c r="T232" s="72"/>
      <c r="AT232" s="19" t="s">
        <v>141</v>
      </c>
      <c r="AU232" s="19" t="s">
        <v>84</v>
      </c>
    </row>
    <row r="233" s="11" customFormat="1" ht="22.8" customHeight="1">
      <c r="B233" s="157"/>
      <c r="D233" s="158" t="s">
        <v>72</v>
      </c>
      <c r="E233" s="168" t="s">
        <v>139</v>
      </c>
      <c r="F233" s="168" t="s">
        <v>399</v>
      </c>
      <c r="I233" s="160"/>
      <c r="J233" s="169">
        <f>BK233</f>
        <v>0</v>
      </c>
      <c r="L233" s="157"/>
      <c r="M233" s="162"/>
      <c r="N233" s="163"/>
      <c r="O233" s="163"/>
      <c r="P233" s="164">
        <f>SUM(P234:P237)</f>
        <v>0</v>
      </c>
      <c r="Q233" s="163"/>
      <c r="R233" s="164">
        <f>SUM(R234:R237)</f>
        <v>0</v>
      </c>
      <c r="S233" s="163"/>
      <c r="T233" s="165">
        <f>SUM(T234:T237)</f>
        <v>0</v>
      </c>
      <c r="AR233" s="158" t="s">
        <v>81</v>
      </c>
      <c r="AT233" s="166" t="s">
        <v>72</v>
      </c>
      <c r="AU233" s="166" t="s">
        <v>81</v>
      </c>
      <c r="AY233" s="158" t="s">
        <v>133</v>
      </c>
      <c r="BK233" s="167">
        <f>SUM(BK234:BK237)</f>
        <v>0</v>
      </c>
    </row>
    <row r="234" s="1" customFormat="1" ht="16.5" customHeight="1">
      <c r="B234" s="170"/>
      <c r="C234" s="171" t="s">
        <v>361</v>
      </c>
      <c r="D234" s="171" t="s">
        <v>136</v>
      </c>
      <c r="E234" s="172" t="s">
        <v>401</v>
      </c>
      <c r="F234" s="173" t="s">
        <v>402</v>
      </c>
      <c r="G234" s="174" t="s">
        <v>211</v>
      </c>
      <c r="H234" s="175">
        <v>0.80000000000000004</v>
      </c>
      <c r="I234" s="176"/>
      <c r="J234" s="177">
        <f>ROUND(I234*H234,2)</f>
        <v>0</v>
      </c>
      <c r="K234" s="173" t="s">
        <v>171</v>
      </c>
      <c r="L234" s="38"/>
      <c r="M234" s="178" t="s">
        <v>3</v>
      </c>
      <c r="N234" s="179" t="s">
        <v>44</v>
      </c>
      <c r="O234" s="71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AR234" s="182" t="s">
        <v>139</v>
      </c>
      <c r="AT234" s="182" t="s">
        <v>136</v>
      </c>
      <c r="AU234" s="182" t="s">
        <v>84</v>
      </c>
      <c r="AY234" s="19" t="s">
        <v>133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9" t="s">
        <v>81</v>
      </c>
      <c r="BK234" s="183">
        <f>ROUND(I234*H234,2)</f>
        <v>0</v>
      </c>
      <c r="BL234" s="19" t="s">
        <v>139</v>
      </c>
      <c r="BM234" s="182" t="s">
        <v>403</v>
      </c>
    </row>
    <row r="235" s="1" customFormat="1">
      <c r="B235" s="38"/>
      <c r="D235" s="184" t="s">
        <v>141</v>
      </c>
      <c r="F235" s="185" t="s">
        <v>404</v>
      </c>
      <c r="I235" s="115"/>
      <c r="L235" s="38"/>
      <c r="M235" s="186"/>
      <c r="N235" s="71"/>
      <c r="O235" s="71"/>
      <c r="P235" s="71"/>
      <c r="Q235" s="71"/>
      <c r="R235" s="71"/>
      <c r="S235" s="71"/>
      <c r="T235" s="72"/>
      <c r="AT235" s="19" t="s">
        <v>141</v>
      </c>
      <c r="AU235" s="19" t="s">
        <v>84</v>
      </c>
    </row>
    <row r="236" s="1" customFormat="1">
      <c r="B236" s="38"/>
      <c r="D236" s="184" t="s">
        <v>174</v>
      </c>
      <c r="F236" s="187" t="s">
        <v>405</v>
      </c>
      <c r="I236" s="115"/>
      <c r="L236" s="38"/>
      <c r="M236" s="186"/>
      <c r="N236" s="71"/>
      <c r="O236" s="71"/>
      <c r="P236" s="71"/>
      <c r="Q236" s="71"/>
      <c r="R236" s="71"/>
      <c r="S236" s="71"/>
      <c r="T236" s="72"/>
      <c r="AT236" s="19" t="s">
        <v>174</v>
      </c>
      <c r="AU236" s="19" t="s">
        <v>84</v>
      </c>
    </row>
    <row r="237" s="12" customFormat="1">
      <c r="B237" s="188"/>
      <c r="D237" s="184" t="s">
        <v>176</v>
      </c>
      <c r="E237" s="189" t="s">
        <v>3</v>
      </c>
      <c r="F237" s="190" t="s">
        <v>1065</v>
      </c>
      <c r="H237" s="191">
        <v>0.80000000000000004</v>
      </c>
      <c r="I237" s="192"/>
      <c r="L237" s="188"/>
      <c r="M237" s="193"/>
      <c r="N237" s="194"/>
      <c r="O237" s="194"/>
      <c r="P237" s="194"/>
      <c r="Q237" s="194"/>
      <c r="R237" s="194"/>
      <c r="S237" s="194"/>
      <c r="T237" s="195"/>
      <c r="AT237" s="189" t="s">
        <v>176</v>
      </c>
      <c r="AU237" s="189" t="s">
        <v>84</v>
      </c>
      <c r="AV237" s="12" t="s">
        <v>84</v>
      </c>
      <c r="AW237" s="12" t="s">
        <v>34</v>
      </c>
      <c r="AX237" s="12" t="s">
        <v>81</v>
      </c>
      <c r="AY237" s="189" t="s">
        <v>133</v>
      </c>
    </row>
    <row r="238" s="11" customFormat="1" ht="22.8" customHeight="1">
      <c r="B238" s="157"/>
      <c r="D238" s="158" t="s">
        <v>72</v>
      </c>
      <c r="E238" s="168" t="s">
        <v>178</v>
      </c>
      <c r="F238" s="168" t="s">
        <v>433</v>
      </c>
      <c r="I238" s="160"/>
      <c r="J238" s="169">
        <f>BK238</f>
        <v>0</v>
      </c>
      <c r="L238" s="157"/>
      <c r="M238" s="162"/>
      <c r="N238" s="163"/>
      <c r="O238" s="163"/>
      <c r="P238" s="164">
        <f>P239+P240+P265+P289+P293</f>
        <v>0</v>
      </c>
      <c r="Q238" s="163"/>
      <c r="R238" s="164">
        <f>R239+R240+R265+R289+R293</f>
        <v>3.9527560000000004</v>
      </c>
      <c r="S238" s="163"/>
      <c r="T238" s="165">
        <f>T239+T240+T265+T289+T293</f>
        <v>0</v>
      </c>
      <c r="AR238" s="158" t="s">
        <v>81</v>
      </c>
      <c r="AT238" s="166" t="s">
        <v>72</v>
      </c>
      <c r="AU238" s="166" t="s">
        <v>81</v>
      </c>
      <c r="AY238" s="158" t="s">
        <v>133</v>
      </c>
      <c r="BK238" s="167">
        <f>BK239+BK240+BK265+BK289+BK293</f>
        <v>0</v>
      </c>
    </row>
    <row r="239" s="1" customFormat="1" ht="16.5" customHeight="1">
      <c r="B239" s="170"/>
      <c r="C239" s="171" t="s">
        <v>369</v>
      </c>
      <c r="D239" s="171" t="s">
        <v>136</v>
      </c>
      <c r="E239" s="172" t="s">
        <v>435</v>
      </c>
      <c r="F239" s="173" t="s">
        <v>436</v>
      </c>
      <c r="G239" s="174" t="s">
        <v>3</v>
      </c>
      <c r="H239" s="175">
        <v>0</v>
      </c>
      <c r="I239" s="176"/>
      <c r="J239" s="177">
        <f>ROUND(I239*H239,2)</f>
        <v>0</v>
      </c>
      <c r="K239" s="173" t="s">
        <v>3</v>
      </c>
      <c r="L239" s="38"/>
      <c r="M239" s="178" t="s">
        <v>3</v>
      </c>
      <c r="N239" s="179" t="s">
        <v>44</v>
      </c>
      <c r="O239" s="71"/>
      <c r="P239" s="180">
        <f>O239*H239</f>
        <v>0</v>
      </c>
      <c r="Q239" s="180">
        <v>0</v>
      </c>
      <c r="R239" s="180">
        <f>Q239*H239</f>
        <v>0</v>
      </c>
      <c r="S239" s="180">
        <v>0</v>
      </c>
      <c r="T239" s="181">
        <f>S239*H239</f>
        <v>0</v>
      </c>
      <c r="AR239" s="182" t="s">
        <v>139</v>
      </c>
      <c r="AT239" s="182" t="s">
        <v>136</v>
      </c>
      <c r="AU239" s="182" t="s">
        <v>84</v>
      </c>
      <c r="AY239" s="19" t="s">
        <v>133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9" t="s">
        <v>81</v>
      </c>
      <c r="BK239" s="183">
        <f>ROUND(I239*H239,2)</f>
        <v>0</v>
      </c>
      <c r="BL239" s="19" t="s">
        <v>139</v>
      </c>
      <c r="BM239" s="182" t="s">
        <v>437</v>
      </c>
    </row>
    <row r="240" s="11" customFormat="1" ht="20.88" customHeight="1">
      <c r="B240" s="157"/>
      <c r="D240" s="158" t="s">
        <v>72</v>
      </c>
      <c r="E240" s="168" t="s">
        <v>438</v>
      </c>
      <c r="F240" s="168" t="s">
        <v>439</v>
      </c>
      <c r="I240" s="160"/>
      <c r="J240" s="169">
        <f>BK240</f>
        <v>0</v>
      </c>
      <c r="L240" s="157"/>
      <c r="M240" s="162"/>
      <c r="N240" s="163"/>
      <c r="O240" s="163"/>
      <c r="P240" s="164">
        <f>SUM(P241:P264)</f>
        <v>0</v>
      </c>
      <c r="Q240" s="163"/>
      <c r="R240" s="164">
        <f>SUM(R241:R264)</f>
        <v>1.1375200000000001</v>
      </c>
      <c r="S240" s="163"/>
      <c r="T240" s="165">
        <f>SUM(T241:T264)</f>
        <v>0</v>
      </c>
      <c r="AR240" s="158" t="s">
        <v>81</v>
      </c>
      <c r="AT240" s="166" t="s">
        <v>72</v>
      </c>
      <c r="AU240" s="166" t="s">
        <v>84</v>
      </c>
      <c r="AY240" s="158" t="s">
        <v>133</v>
      </c>
      <c r="BK240" s="167">
        <f>SUM(BK241:BK264)</f>
        <v>0</v>
      </c>
    </row>
    <row r="241" s="1" customFormat="1" ht="16.5" customHeight="1">
      <c r="B241" s="170"/>
      <c r="C241" s="171" t="s">
        <v>382</v>
      </c>
      <c r="D241" s="171" t="s">
        <v>136</v>
      </c>
      <c r="E241" s="172" t="s">
        <v>1066</v>
      </c>
      <c r="F241" s="173" t="s">
        <v>1067</v>
      </c>
      <c r="G241" s="174" t="s">
        <v>189</v>
      </c>
      <c r="H241" s="175">
        <v>9.1999999999999993</v>
      </c>
      <c r="I241" s="176"/>
      <c r="J241" s="177">
        <f>ROUND(I241*H241,2)</f>
        <v>0</v>
      </c>
      <c r="K241" s="173" t="s">
        <v>171</v>
      </c>
      <c r="L241" s="38"/>
      <c r="M241" s="178" t="s">
        <v>3</v>
      </c>
      <c r="N241" s="179" t="s">
        <v>44</v>
      </c>
      <c r="O241" s="71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AR241" s="182" t="s">
        <v>139</v>
      </c>
      <c r="AT241" s="182" t="s">
        <v>136</v>
      </c>
      <c r="AU241" s="182" t="s">
        <v>147</v>
      </c>
      <c r="AY241" s="19" t="s">
        <v>133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9" t="s">
        <v>81</v>
      </c>
      <c r="BK241" s="183">
        <f>ROUND(I241*H241,2)</f>
        <v>0</v>
      </c>
      <c r="BL241" s="19" t="s">
        <v>139</v>
      </c>
      <c r="BM241" s="182" t="s">
        <v>1068</v>
      </c>
    </row>
    <row r="242" s="1" customFormat="1">
      <c r="B242" s="38"/>
      <c r="D242" s="184" t="s">
        <v>141</v>
      </c>
      <c r="F242" s="185" t="s">
        <v>1069</v>
      </c>
      <c r="I242" s="115"/>
      <c r="L242" s="38"/>
      <c r="M242" s="186"/>
      <c r="N242" s="71"/>
      <c r="O242" s="71"/>
      <c r="P242" s="71"/>
      <c r="Q242" s="71"/>
      <c r="R242" s="71"/>
      <c r="S242" s="71"/>
      <c r="T242" s="72"/>
      <c r="AT242" s="19" t="s">
        <v>141</v>
      </c>
      <c r="AU242" s="19" t="s">
        <v>147</v>
      </c>
    </row>
    <row r="243" s="1" customFormat="1">
      <c r="B243" s="38"/>
      <c r="D243" s="184" t="s">
        <v>174</v>
      </c>
      <c r="F243" s="187" t="s">
        <v>450</v>
      </c>
      <c r="I243" s="115"/>
      <c r="L243" s="38"/>
      <c r="M243" s="186"/>
      <c r="N243" s="71"/>
      <c r="O243" s="71"/>
      <c r="P243" s="71"/>
      <c r="Q243" s="71"/>
      <c r="R243" s="71"/>
      <c r="S243" s="71"/>
      <c r="T243" s="72"/>
      <c r="AT243" s="19" t="s">
        <v>174</v>
      </c>
      <c r="AU243" s="19" t="s">
        <v>147</v>
      </c>
    </row>
    <row r="244" s="1" customFormat="1" ht="16.5" customHeight="1">
      <c r="B244" s="170"/>
      <c r="C244" s="171" t="s">
        <v>388</v>
      </c>
      <c r="D244" s="171" t="s">
        <v>136</v>
      </c>
      <c r="E244" s="172" t="s">
        <v>1070</v>
      </c>
      <c r="F244" s="173" t="s">
        <v>1071</v>
      </c>
      <c r="G244" s="174" t="s">
        <v>189</v>
      </c>
      <c r="H244" s="175">
        <v>9.1999999999999993</v>
      </c>
      <c r="I244" s="176"/>
      <c r="J244" s="177">
        <f>ROUND(I244*H244,2)</f>
        <v>0</v>
      </c>
      <c r="K244" s="173" t="s">
        <v>3</v>
      </c>
      <c r="L244" s="38"/>
      <c r="M244" s="178" t="s">
        <v>3</v>
      </c>
      <c r="N244" s="179" t="s">
        <v>44</v>
      </c>
      <c r="O244" s="71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AR244" s="182" t="s">
        <v>139</v>
      </c>
      <c r="AT244" s="182" t="s">
        <v>136</v>
      </c>
      <c r="AU244" s="182" t="s">
        <v>147</v>
      </c>
      <c r="AY244" s="19" t="s">
        <v>133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9" t="s">
        <v>81</v>
      </c>
      <c r="BK244" s="183">
        <f>ROUND(I244*H244,2)</f>
        <v>0</v>
      </c>
      <c r="BL244" s="19" t="s">
        <v>139</v>
      </c>
      <c r="BM244" s="182" t="s">
        <v>1072</v>
      </c>
    </row>
    <row r="245" s="1" customFormat="1" ht="16.5" customHeight="1">
      <c r="B245" s="170"/>
      <c r="C245" s="171" t="s">
        <v>395</v>
      </c>
      <c r="D245" s="171" t="s">
        <v>136</v>
      </c>
      <c r="E245" s="172" t="s">
        <v>1073</v>
      </c>
      <c r="F245" s="173" t="s">
        <v>1074</v>
      </c>
      <c r="G245" s="174" t="s">
        <v>189</v>
      </c>
      <c r="H245" s="175">
        <v>9.6600000000000001</v>
      </c>
      <c r="I245" s="176"/>
      <c r="J245" s="177">
        <f>ROUND(I245*H245,2)</f>
        <v>0</v>
      </c>
      <c r="K245" s="173" t="s">
        <v>3</v>
      </c>
      <c r="L245" s="38"/>
      <c r="M245" s="178" t="s">
        <v>3</v>
      </c>
      <c r="N245" s="179" t="s">
        <v>44</v>
      </c>
      <c r="O245" s="71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AR245" s="182" t="s">
        <v>139</v>
      </c>
      <c r="AT245" s="182" t="s">
        <v>136</v>
      </c>
      <c r="AU245" s="182" t="s">
        <v>147</v>
      </c>
      <c r="AY245" s="19" t="s">
        <v>133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9" t="s">
        <v>81</v>
      </c>
      <c r="BK245" s="183">
        <f>ROUND(I245*H245,2)</f>
        <v>0</v>
      </c>
      <c r="BL245" s="19" t="s">
        <v>139</v>
      </c>
      <c r="BM245" s="182" t="s">
        <v>1075</v>
      </c>
    </row>
    <row r="246" s="12" customFormat="1">
      <c r="B246" s="188"/>
      <c r="D246" s="184" t="s">
        <v>176</v>
      </c>
      <c r="E246" s="189" t="s">
        <v>3</v>
      </c>
      <c r="F246" s="190" t="s">
        <v>1076</v>
      </c>
      <c r="H246" s="191">
        <v>9.6600000000000001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176</v>
      </c>
      <c r="AU246" s="189" t="s">
        <v>147</v>
      </c>
      <c r="AV246" s="12" t="s">
        <v>84</v>
      </c>
      <c r="AW246" s="12" t="s">
        <v>34</v>
      </c>
      <c r="AX246" s="12" t="s">
        <v>81</v>
      </c>
      <c r="AY246" s="189" t="s">
        <v>133</v>
      </c>
    </row>
    <row r="247" s="1" customFormat="1" ht="16.5" customHeight="1">
      <c r="B247" s="170"/>
      <c r="C247" s="171" t="s">
        <v>400</v>
      </c>
      <c r="D247" s="171" t="s">
        <v>136</v>
      </c>
      <c r="E247" s="172" t="s">
        <v>1077</v>
      </c>
      <c r="F247" s="173" t="s">
        <v>1078</v>
      </c>
      <c r="G247" s="174" t="s">
        <v>189</v>
      </c>
      <c r="H247" s="175">
        <v>9.1999999999999993</v>
      </c>
      <c r="I247" s="176"/>
      <c r="J247" s="177">
        <f>ROUND(I247*H247,2)</f>
        <v>0</v>
      </c>
      <c r="K247" s="173" t="s">
        <v>171</v>
      </c>
      <c r="L247" s="38"/>
      <c r="M247" s="178" t="s">
        <v>3</v>
      </c>
      <c r="N247" s="179" t="s">
        <v>44</v>
      </c>
      <c r="O247" s="71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AR247" s="182" t="s">
        <v>139</v>
      </c>
      <c r="AT247" s="182" t="s">
        <v>136</v>
      </c>
      <c r="AU247" s="182" t="s">
        <v>147</v>
      </c>
      <c r="AY247" s="19" t="s">
        <v>133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9" t="s">
        <v>81</v>
      </c>
      <c r="BK247" s="183">
        <f>ROUND(I247*H247,2)</f>
        <v>0</v>
      </c>
      <c r="BL247" s="19" t="s">
        <v>139</v>
      </c>
      <c r="BM247" s="182" t="s">
        <v>1079</v>
      </c>
    </row>
    <row r="248" s="1" customFormat="1">
      <c r="B248" s="38"/>
      <c r="D248" s="184" t="s">
        <v>141</v>
      </c>
      <c r="F248" s="185" t="s">
        <v>1080</v>
      </c>
      <c r="I248" s="115"/>
      <c r="L248" s="38"/>
      <c r="M248" s="186"/>
      <c r="N248" s="71"/>
      <c r="O248" s="71"/>
      <c r="P248" s="71"/>
      <c r="Q248" s="71"/>
      <c r="R248" s="71"/>
      <c r="S248" s="71"/>
      <c r="T248" s="72"/>
      <c r="AT248" s="19" t="s">
        <v>141</v>
      </c>
      <c r="AU248" s="19" t="s">
        <v>147</v>
      </c>
    </row>
    <row r="249" s="1" customFormat="1">
      <c r="B249" s="38"/>
      <c r="D249" s="184" t="s">
        <v>174</v>
      </c>
      <c r="F249" s="187" t="s">
        <v>1081</v>
      </c>
      <c r="I249" s="115"/>
      <c r="L249" s="38"/>
      <c r="M249" s="186"/>
      <c r="N249" s="71"/>
      <c r="O249" s="71"/>
      <c r="P249" s="71"/>
      <c r="Q249" s="71"/>
      <c r="R249" s="71"/>
      <c r="S249" s="71"/>
      <c r="T249" s="72"/>
      <c r="AT249" s="19" t="s">
        <v>174</v>
      </c>
      <c r="AU249" s="19" t="s">
        <v>147</v>
      </c>
    </row>
    <row r="250" s="1" customFormat="1" ht="16.5" customHeight="1">
      <c r="B250" s="170"/>
      <c r="C250" s="171" t="s">
        <v>407</v>
      </c>
      <c r="D250" s="171" t="s">
        <v>136</v>
      </c>
      <c r="E250" s="172" t="s">
        <v>1082</v>
      </c>
      <c r="F250" s="173" t="s">
        <v>1083</v>
      </c>
      <c r="G250" s="174" t="s">
        <v>410</v>
      </c>
      <c r="H250" s="175">
        <v>2</v>
      </c>
      <c r="I250" s="176"/>
      <c r="J250" s="177">
        <f>ROUND(I250*H250,2)</f>
        <v>0</v>
      </c>
      <c r="K250" s="173" t="s">
        <v>171</v>
      </c>
      <c r="L250" s="38"/>
      <c r="M250" s="178" t="s">
        <v>3</v>
      </c>
      <c r="N250" s="179" t="s">
        <v>44</v>
      </c>
      <c r="O250" s="71"/>
      <c r="P250" s="180">
        <f>O250*H250</f>
        <v>0</v>
      </c>
      <c r="Q250" s="180">
        <v>0.46009</v>
      </c>
      <c r="R250" s="180">
        <f>Q250*H250</f>
        <v>0.92018</v>
      </c>
      <c r="S250" s="180">
        <v>0</v>
      </c>
      <c r="T250" s="181">
        <f>S250*H250</f>
        <v>0</v>
      </c>
      <c r="AR250" s="182" t="s">
        <v>139</v>
      </c>
      <c r="AT250" s="182" t="s">
        <v>136</v>
      </c>
      <c r="AU250" s="182" t="s">
        <v>147</v>
      </c>
      <c r="AY250" s="19" t="s">
        <v>133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9" t="s">
        <v>81</v>
      </c>
      <c r="BK250" s="183">
        <f>ROUND(I250*H250,2)</f>
        <v>0</v>
      </c>
      <c r="BL250" s="19" t="s">
        <v>139</v>
      </c>
      <c r="BM250" s="182" t="s">
        <v>1084</v>
      </c>
    </row>
    <row r="251" s="1" customFormat="1">
      <c r="B251" s="38"/>
      <c r="D251" s="184" t="s">
        <v>141</v>
      </c>
      <c r="F251" s="185" t="s">
        <v>1085</v>
      </c>
      <c r="I251" s="115"/>
      <c r="L251" s="38"/>
      <c r="M251" s="186"/>
      <c r="N251" s="71"/>
      <c r="O251" s="71"/>
      <c r="P251" s="71"/>
      <c r="Q251" s="71"/>
      <c r="R251" s="71"/>
      <c r="S251" s="71"/>
      <c r="T251" s="72"/>
      <c r="AT251" s="19" t="s">
        <v>141</v>
      </c>
      <c r="AU251" s="19" t="s">
        <v>147</v>
      </c>
    </row>
    <row r="252" s="1" customFormat="1">
      <c r="B252" s="38"/>
      <c r="D252" s="184" t="s">
        <v>174</v>
      </c>
      <c r="F252" s="187" t="s">
        <v>1081</v>
      </c>
      <c r="I252" s="115"/>
      <c r="L252" s="38"/>
      <c r="M252" s="186"/>
      <c r="N252" s="71"/>
      <c r="O252" s="71"/>
      <c r="P252" s="71"/>
      <c r="Q252" s="71"/>
      <c r="R252" s="71"/>
      <c r="S252" s="71"/>
      <c r="T252" s="72"/>
      <c r="AT252" s="19" t="s">
        <v>174</v>
      </c>
      <c r="AU252" s="19" t="s">
        <v>147</v>
      </c>
    </row>
    <row r="253" s="1" customFormat="1" ht="16.5" customHeight="1">
      <c r="B253" s="170"/>
      <c r="C253" s="171" t="s">
        <v>416</v>
      </c>
      <c r="D253" s="171" t="s">
        <v>136</v>
      </c>
      <c r="E253" s="172" t="s">
        <v>1086</v>
      </c>
      <c r="F253" s="173" t="s">
        <v>1087</v>
      </c>
      <c r="G253" s="174" t="s">
        <v>495</v>
      </c>
      <c r="H253" s="175">
        <v>2</v>
      </c>
      <c r="I253" s="176"/>
      <c r="J253" s="177">
        <f>ROUND(I253*H253,2)</f>
        <v>0</v>
      </c>
      <c r="K253" s="173" t="s">
        <v>3</v>
      </c>
      <c r="L253" s="38"/>
      <c r="M253" s="178" t="s">
        <v>3</v>
      </c>
      <c r="N253" s="179" t="s">
        <v>44</v>
      </c>
      <c r="O253" s="71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AR253" s="182" t="s">
        <v>139</v>
      </c>
      <c r="AT253" s="182" t="s">
        <v>136</v>
      </c>
      <c r="AU253" s="182" t="s">
        <v>147</v>
      </c>
      <c r="AY253" s="19" t="s">
        <v>133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9" t="s">
        <v>81</v>
      </c>
      <c r="BK253" s="183">
        <f>ROUND(I253*H253,2)</f>
        <v>0</v>
      </c>
      <c r="BL253" s="19" t="s">
        <v>139</v>
      </c>
      <c r="BM253" s="182" t="s">
        <v>1088</v>
      </c>
    </row>
    <row r="254" s="1" customFormat="1">
      <c r="B254" s="38"/>
      <c r="D254" s="184" t="s">
        <v>141</v>
      </c>
      <c r="F254" s="185" t="s">
        <v>1087</v>
      </c>
      <c r="I254" s="115"/>
      <c r="L254" s="38"/>
      <c r="M254" s="186"/>
      <c r="N254" s="71"/>
      <c r="O254" s="71"/>
      <c r="P254" s="71"/>
      <c r="Q254" s="71"/>
      <c r="R254" s="71"/>
      <c r="S254" s="71"/>
      <c r="T254" s="72"/>
      <c r="AT254" s="19" t="s">
        <v>141</v>
      </c>
      <c r="AU254" s="19" t="s">
        <v>147</v>
      </c>
    </row>
    <row r="255" s="1" customFormat="1" ht="16.5" customHeight="1">
      <c r="B255" s="170"/>
      <c r="C255" s="171" t="s">
        <v>420</v>
      </c>
      <c r="D255" s="171" t="s">
        <v>136</v>
      </c>
      <c r="E255" s="172" t="s">
        <v>1089</v>
      </c>
      <c r="F255" s="173" t="s">
        <v>1090</v>
      </c>
      <c r="G255" s="174" t="s">
        <v>410</v>
      </c>
      <c r="H255" s="175">
        <v>6</v>
      </c>
      <c r="I255" s="176"/>
      <c r="J255" s="177">
        <f>ROUND(I255*H255,2)</f>
        <v>0</v>
      </c>
      <c r="K255" s="173" t="s">
        <v>171</v>
      </c>
      <c r="L255" s="38"/>
      <c r="M255" s="178" t="s">
        <v>3</v>
      </c>
      <c r="N255" s="179" t="s">
        <v>44</v>
      </c>
      <c r="O255" s="71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AR255" s="182" t="s">
        <v>139</v>
      </c>
      <c r="AT255" s="182" t="s">
        <v>136</v>
      </c>
      <c r="AU255" s="182" t="s">
        <v>147</v>
      </c>
      <c r="AY255" s="19" t="s">
        <v>133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9" t="s">
        <v>81</v>
      </c>
      <c r="BK255" s="183">
        <f>ROUND(I255*H255,2)</f>
        <v>0</v>
      </c>
      <c r="BL255" s="19" t="s">
        <v>139</v>
      </c>
      <c r="BM255" s="182" t="s">
        <v>1091</v>
      </c>
    </row>
    <row r="256" s="1" customFormat="1">
      <c r="B256" s="38"/>
      <c r="D256" s="184" t="s">
        <v>141</v>
      </c>
      <c r="F256" s="185" t="s">
        <v>1092</v>
      </c>
      <c r="I256" s="115"/>
      <c r="L256" s="38"/>
      <c r="M256" s="186"/>
      <c r="N256" s="71"/>
      <c r="O256" s="71"/>
      <c r="P256" s="71"/>
      <c r="Q256" s="71"/>
      <c r="R256" s="71"/>
      <c r="S256" s="71"/>
      <c r="T256" s="72"/>
      <c r="AT256" s="19" t="s">
        <v>141</v>
      </c>
      <c r="AU256" s="19" t="s">
        <v>147</v>
      </c>
    </row>
    <row r="257" s="1" customFormat="1">
      <c r="B257" s="38"/>
      <c r="D257" s="184" t="s">
        <v>174</v>
      </c>
      <c r="F257" s="187" t="s">
        <v>781</v>
      </c>
      <c r="I257" s="115"/>
      <c r="L257" s="38"/>
      <c r="M257" s="186"/>
      <c r="N257" s="71"/>
      <c r="O257" s="71"/>
      <c r="P257" s="71"/>
      <c r="Q257" s="71"/>
      <c r="R257" s="71"/>
      <c r="S257" s="71"/>
      <c r="T257" s="72"/>
      <c r="AT257" s="19" t="s">
        <v>174</v>
      </c>
      <c r="AU257" s="19" t="s">
        <v>147</v>
      </c>
    </row>
    <row r="258" s="1" customFormat="1" ht="16.5" customHeight="1">
      <c r="B258" s="170"/>
      <c r="C258" s="171" t="s">
        <v>427</v>
      </c>
      <c r="D258" s="171" t="s">
        <v>136</v>
      </c>
      <c r="E258" s="172" t="s">
        <v>1093</v>
      </c>
      <c r="F258" s="173" t="s">
        <v>1094</v>
      </c>
      <c r="G258" s="174" t="s">
        <v>410</v>
      </c>
      <c r="H258" s="175">
        <v>2</v>
      </c>
      <c r="I258" s="176"/>
      <c r="J258" s="177">
        <f>ROUND(I258*H258,2)</f>
        <v>0</v>
      </c>
      <c r="K258" s="173" t="s">
        <v>171</v>
      </c>
      <c r="L258" s="38"/>
      <c r="M258" s="178" t="s">
        <v>3</v>
      </c>
      <c r="N258" s="179" t="s">
        <v>44</v>
      </c>
      <c r="O258" s="71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AR258" s="182" t="s">
        <v>139</v>
      </c>
      <c r="AT258" s="182" t="s">
        <v>136</v>
      </c>
      <c r="AU258" s="182" t="s">
        <v>147</v>
      </c>
      <c r="AY258" s="19" t="s">
        <v>133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9" t="s">
        <v>81</v>
      </c>
      <c r="BK258" s="183">
        <f>ROUND(I258*H258,2)</f>
        <v>0</v>
      </c>
      <c r="BL258" s="19" t="s">
        <v>139</v>
      </c>
      <c r="BM258" s="182" t="s">
        <v>1095</v>
      </c>
    </row>
    <row r="259" s="1" customFormat="1">
      <c r="B259" s="38"/>
      <c r="D259" s="184" t="s">
        <v>141</v>
      </c>
      <c r="F259" s="185" t="s">
        <v>1096</v>
      </c>
      <c r="I259" s="115"/>
      <c r="L259" s="38"/>
      <c r="M259" s="186"/>
      <c r="N259" s="71"/>
      <c r="O259" s="71"/>
      <c r="P259" s="71"/>
      <c r="Q259" s="71"/>
      <c r="R259" s="71"/>
      <c r="S259" s="71"/>
      <c r="T259" s="72"/>
      <c r="AT259" s="19" t="s">
        <v>141</v>
      </c>
      <c r="AU259" s="19" t="s">
        <v>147</v>
      </c>
    </row>
    <row r="260" s="1" customFormat="1">
      <c r="B260" s="38"/>
      <c r="D260" s="184" t="s">
        <v>174</v>
      </c>
      <c r="F260" s="187" t="s">
        <v>781</v>
      </c>
      <c r="I260" s="115"/>
      <c r="L260" s="38"/>
      <c r="M260" s="186"/>
      <c r="N260" s="71"/>
      <c r="O260" s="71"/>
      <c r="P260" s="71"/>
      <c r="Q260" s="71"/>
      <c r="R260" s="71"/>
      <c r="S260" s="71"/>
      <c r="T260" s="72"/>
      <c r="AT260" s="19" t="s">
        <v>174</v>
      </c>
      <c r="AU260" s="19" t="s">
        <v>147</v>
      </c>
    </row>
    <row r="261" s="1" customFormat="1" ht="16.5" customHeight="1">
      <c r="B261" s="170"/>
      <c r="C261" s="171" t="s">
        <v>434</v>
      </c>
      <c r="D261" s="171" t="s">
        <v>136</v>
      </c>
      <c r="E261" s="172" t="s">
        <v>485</v>
      </c>
      <c r="F261" s="173" t="s">
        <v>486</v>
      </c>
      <c r="G261" s="174" t="s">
        <v>410</v>
      </c>
      <c r="H261" s="175">
        <v>1</v>
      </c>
      <c r="I261" s="176"/>
      <c r="J261" s="177">
        <f>ROUND(I261*H261,2)</f>
        <v>0</v>
      </c>
      <c r="K261" s="173" t="s">
        <v>171</v>
      </c>
      <c r="L261" s="38"/>
      <c r="M261" s="178" t="s">
        <v>3</v>
      </c>
      <c r="N261" s="179" t="s">
        <v>44</v>
      </c>
      <c r="O261" s="71"/>
      <c r="P261" s="180">
        <f>O261*H261</f>
        <v>0</v>
      </c>
      <c r="Q261" s="180">
        <v>0.21734000000000001</v>
      </c>
      <c r="R261" s="180">
        <f>Q261*H261</f>
        <v>0.21734000000000001</v>
      </c>
      <c r="S261" s="180">
        <v>0</v>
      </c>
      <c r="T261" s="181">
        <f>S261*H261</f>
        <v>0</v>
      </c>
      <c r="AR261" s="182" t="s">
        <v>139</v>
      </c>
      <c r="AT261" s="182" t="s">
        <v>136</v>
      </c>
      <c r="AU261" s="182" t="s">
        <v>147</v>
      </c>
      <c r="AY261" s="19" t="s">
        <v>133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9" t="s">
        <v>81</v>
      </c>
      <c r="BK261" s="183">
        <f>ROUND(I261*H261,2)</f>
        <v>0</v>
      </c>
      <c r="BL261" s="19" t="s">
        <v>139</v>
      </c>
      <c r="BM261" s="182" t="s">
        <v>487</v>
      </c>
    </row>
    <row r="262" s="1" customFormat="1">
      <c r="B262" s="38"/>
      <c r="D262" s="184" t="s">
        <v>141</v>
      </c>
      <c r="F262" s="185" t="s">
        <v>488</v>
      </c>
      <c r="I262" s="115"/>
      <c r="L262" s="38"/>
      <c r="M262" s="186"/>
      <c r="N262" s="71"/>
      <c r="O262" s="71"/>
      <c r="P262" s="71"/>
      <c r="Q262" s="71"/>
      <c r="R262" s="71"/>
      <c r="S262" s="71"/>
      <c r="T262" s="72"/>
      <c r="AT262" s="19" t="s">
        <v>141</v>
      </c>
      <c r="AU262" s="19" t="s">
        <v>147</v>
      </c>
    </row>
    <row r="263" s="1" customFormat="1">
      <c r="B263" s="38"/>
      <c r="D263" s="184" t="s">
        <v>174</v>
      </c>
      <c r="F263" s="187" t="s">
        <v>489</v>
      </c>
      <c r="I263" s="115"/>
      <c r="L263" s="38"/>
      <c r="M263" s="186"/>
      <c r="N263" s="71"/>
      <c r="O263" s="71"/>
      <c r="P263" s="71"/>
      <c r="Q263" s="71"/>
      <c r="R263" s="71"/>
      <c r="S263" s="71"/>
      <c r="T263" s="72"/>
      <c r="AT263" s="19" t="s">
        <v>174</v>
      </c>
      <c r="AU263" s="19" t="s">
        <v>147</v>
      </c>
    </row>
    <row r="264" s="1" customFormat="1" ht="24" customHeight="1">
      <c r="B264" s="170"/>
      <c r="C264" s="171" t="s">
        <v>440</v>
      </c>
      <c r="D264" s="171" t="s">
        <v>136</v>
      </c>
      <c r="E264" s="172" t="s">
        <v>1097</v>
      </c>
      <c r="F264" s="173" t="s">
        <v>1098</v>
      </c>
      <c r="G264" s="174" t="s">
        <v>495</v>
      </c>
      <c r="H264" s="175">
        <v>2</v>
      </c>
      <c r="I264" s="176"/>
      <c r="J264" s="177">
        <f>ROUND(I264*H264,2)</f>
        <v>0</v>
      </c>
      <c r="K264" s="173" t="s">
        <v>3</v>
      </c>
      <c r="L264" s="38"/>
      <c r="M264" s="178" t="s">
        <v>3</v>
      </c>
      <c r="N264" s="179" t="s">
        <v>44</v>
      </c>
      <c r="O264" s="71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AR264" s="182" t="s">
        <v>139</v>
      </c>
      <c r="AT264" s="182" t="s">
        <v>136</v>
      </c>
      <c r="AU264" s="182" t="s">
        <v>147</v>
      </c>
      <c r="AY264" s="19" t="s">
        <v>133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9" t="s">
        <v>81</v>
      </c>
      <c r="BK264" s="183">
        <f>ROUND(I264*H264,2)</f>
        <v>0</v>
      </c>
      <c r="BL264" s="19" t="s">
        <v>139</v>
      </c>
      <c r="BM264" s="182" t="s">
        <v>1099</v>
      </c>
    </row>
    <row r="265" s="11" customFormat="1" ht="20.88" customHeight="1">
      <c r="B265" s="157"/>
      <c r="D265" s="158" t="s">
        <v>72</v>
      </c>
      <c r="E265" s="168" t="s">
        <v>490</v>
      </c>
      <c r="F265" s="168" t="s">
        <v>491</v>
      </c>
      <c r="I265" s="160"/>
      <c r="J265" s="169">
        <f>BK265</f>
        <v>0</v>
      </c>
      <c r="L265" s="157"/>
      <c r="M265" s="162"/>
      <c r="N265" s="163"/>
      <c r="O265" s="163"/>
      <c r="P265" s="164">
        <f>SUM(P266:P288)</f>
        <v>0</v>
      </c>
      <c r="Q265" s="163"/>
      <c r="R265" s="164">
        <f>SUM(R266:R288)</f>
        <v>2.774</v>
      </c>
      <c r="S265" s="163"/>
      <c r="T265" s="165">
        <f>SUM(T266:T288)</f>
        <v>0</v>
      </c>
      <c r="AR265" s="158" t="s">
        <v>81</v>
      </c>
      <c r="AT265" s="166" t="s">
        <v>72</v>
      </c>
      <c r="AU265" s="166" t="s">
        <v>84</v>
      </c>
      <c r="AY265" s="158" t="s">
        <v>133</v>
      </c>
      <c r="BK265" s="167">
        <f>SUM(BK266:BK288)</f>
        <v>0</v>
      </c>
    </row>
    <row r="266" s="1" customFormat="1" ht="16.5" customHeight="1">
      <c r="B266" s="170"/>
      <c r="C266" s="171" t="s">
        <v>445</v>
      </c>
      <c r="D266" s="171" t="s">
        <v>136</v>
      </c>
      <c r="E266" s="172" t="s">
        <v>1100</v>
      </c>
      <c r="F266" s="173" t="s">
        <v>1101</v>
      </c>
      <c r="G266" s="174" t="s">
        <v>792</v>
      </c>
      <c r="H266" s="175">
        <v>1</v>
      </c>
      <c r="I266" s="176"/>
      <c r="J266" s="177">
        <f>ROUND(I266*H266,2)</f>
        <v>0</v>
      </c>
      <c r="K266" s="173" t="s">
        <v>3</v>
      </c>
      <c r="L266" s="38"/>
      <c r="M266" s="178" t="s">
        <v>3</v>
      </c>
      <c r="N266" s="179" t="s">
        <v>44</v>
      </c>
      <c r="O266" s="71"/>
      <c r="P266" s="180">
        <f>O266*H266</f>
        <v>0</v>
      </c>
      <c r="Q266" s="180">
        <v>2.6000000000000001</v>
      </c>
      <c r="R266" s="180">
        <f>Q266*H266</f>
        <v>2.6000000000000001</v>
      </c>
      <c r="S266" s="180">
        <v>0</v>
      </c>
      <c r="T266" s="181">
        <f>S266*H266</f>
        <v>0</v>
      </c>
      <c r="AR266" s="182" t="s">
        <v>139</v>
      </c>
      <c r="AT266" s="182" t="s">
        <v>136</v>
      </c>
      <c r="AU266" s="182" t="s">
        <v>147</v>
      </c>
      <c r="AY266" s="19" t="s">
        <v>133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9" t="s">
        <v>81</v>
      </c>
      <c r="BK266" s="183">
        <f>ROUND(I266*H266,2)</f>
        <v>0</v>
      </c>
      <c r="BL266" s="19" t="s">
        <v>139</v>
      </c>
      <c r="BM266" s="182" t="s">
        <v>1102</v>
      </c>
    </row>
    <row r="267" s="14" customFormat="1">
      <c r="B267" s="204"/>
      <c r="D267" s="184" t="s">
        <v>176</v>
      </c>
      <c r="E267" s="205" t="s">
        <v>3</v>
      </c>
      <c r="F267" s="206" t="s">
        <v>497</v>
      </c>
      <c r="H267" s="205" t="s">
        <v>3</v>
      </c>
      <c r="I267" s="207"/>
      <c r="L267" s="204"/>
      <c r="M267" s="208"/>
      <c r="N267" s="209"/>
      <c r="O267" s="209"/>
      <c r="P267" s="209"/>
      <c r="Q267" s="209"/>
      <c r="R267" s="209"/>
      <c r="S267" s="209"/>
      <c r="T267" s="210"/>
      <c r="AT267" s="205" t="s">
        <v>176</v>
      </c>
      <c r="AU267" s="205" t="s">
        <v>147</v>
      </c>
      <c r="AV267" s="14" t="s">
        <v>81</v>
      </c>
      <c r="AW267" s="14" t="s">
        <v>34</v>
      </c>
      <c r="AX267" s="14" t="s">
        <v>73</v>
      </c>
      <c r="AY267" s="205" t="s">
        <v>133</v>
      </c>
    </row>
    <row r="268" s="14" customFormat="1">
      <c r="B268" s="204"/>
      <c r="D268" s="184" t="s">
        <v>176</v>
      </c>
      <c r="E268" s="205" t="s">
        <v>3</v>
      </c>
      <c r="F268" s="206" t="s">
        <v>498</v>
      </c>
      <c r="H268" s="205" t="s">
        <v>3</v>
      </c>
      <c r="I268" s="207"/>
      <c r="L268" s="204"/>
      <c r="M268" s="208"/>
      <c r="N268" s="209"/>
      <c r="O268" s="209"/>
      <c r="P268" s="209"/>
      <c r="Q268" s="209"/>
      <c r="R268" s="209"/>
      <c r="S268" s="209"/>
      <c r="T268" s="210"/>
      <c r="AT268" s="205" t="s">
        <v>176</v>
      </c>
      <c r="AU268" s="205" t="s">
        <v>147</v>
      </c>
      <c r="AV268" s="14" t="s">
        <v>81</v>
      </c>
      <c r="AW268" s="14" t="s">
        <v>34</v>
      </c>
      <c r="AX268" s="14" t="s">
        <v>73</v>
      </c>
      <c r="AY268" s="205" t="s">
        <v>133</v>
      </c>
    </row>
    <row r="269" s="14" customFormat="1">
      <c r="B269" s="204"/>
      <c r="D269" s="184" t="s">
        <v>176</v>
      </c>
      <c r="E269" s="205" t="s">
        <v>3</v>
      </c>
      <c r="F269" s="206" t="s">
        <v>499</v>
      </c>
      <c r="H269" s="205" t="s">
        <v>3</v>
      </c>
      <c r="I269" s="207"/>
      <c r="L269" s="204"/>
      <c r="M269" s="208"/>
      <c r="N269" s="209"/>
      <c r="O269" s="209"/>
      <c r="P269" s="209"/>
      <c r="Q269" s="209"/>
      <c r="R269" s="209"/>
      <c r="S269" s="209"/>
      <c r="T269" s="210"/>
      <c r="AT269" s="205" t="s">
        <v>176</v>
      </c>
      <c r="AU269" s="205" t="s">
        <v>147</v>
      </c>
      <c r="AV269" s="14" t="s">
        <v>81</v>
      </c>
      <c r="AW269" s="14" t="s">
        <v>34</v>
      </c>
      <c r="AX269" s="14" t="s">
        <v>73</v>
      </c>
      <c r="AY269" s="205" t="s">
        <v>133</v>
      </c>
    </row>
    <row r="270" s="14" customFormat="1">
      <c r="B270" s="204"/>
      <c r="D270" s="184" t="s">
        <v>176</v>
      </c>
      <c r="E270" s="205" t="s">
        <v>3</v>
      </c>
      <c r="F270" s="206" t="s">
        <v>1103</v>
      </c>
      <c r="H270" s="205" t="s">
        <v>3</v>
      </c>
      <c r="I270" s="207"/>
      <c r="L270" s="204"/>
      <c r="M270" s="208"/>
      <c r="N270" s="209"/>
      <c r="O270" s="209"/>
      <c r="P270" s="209"/>
      <c r="Q270" s="209"/>
      <c r="R270" s="209"/>
      <c r="S270" s="209"/>
      <c r="T270" s="210"/>
      <c r="AT270" s="205" t="s">
        <v>176</v>
      </c>
      <c r="AU270" s="205" t="s">
        <v>147</v>
      </c>
      <c r="AV270" s="14" t="s">
        <v>81</v>
      </c>
      <c r="AW270" s="14" t="s">
        <v>34</v>
      </c>
      <c r="AX270" s="14" t="s">
        <v>73</v>
      </c>
      <c r="AY270" s="205" t="s">
        <v>133</v>
      </c>
    </row>
    <row r="271" s="14" customFormat="1">
      <c r="B271" s="204"/>
      <c r="D271" s="184" t="s">
        <v>176</v>
      </c>
      <c r="E271" s="205" t="s">
        <v>3</v>
      </c>
      <c r="F271" s="206" t="s">
        <v>501</v>
      </c>
      <c r="H271" s="205" t="s">
        <v>3</v>
      </c>
      <c r="I271" s="207"/>
      <c r="L271" s="204"/>
      <c r="M271" s="208"/>
      <c r="N271" s="209"/>
      <c r="O271" s="209"/>
      <c r="P271" s="209"/>
      <c r="Q271" s="209"/>
      <c r="R271" s="209"/>
      <c r="S271" s="209"/>
      <c r="T271" s="210"/>
      <c r="AT271" s="205" t="s">
        <v>176</v>
      </c>
      <c r="AU271" s="205" t="s">
        <v>147</v>
      </c>
      <c r="AV271" s="14" t="s">
        <v>81</v>
      </c>
      <c r="AW271" s="14" t="s">
        <v>34</v>
      </c>
      <c r="AX271" s="14" t="s">
        <v>73</v>
      </c>
      <c r="AY271" s="205" t="s">
        <v>133</v>
      </c>
    </row>
    <row r="272" s="14" customFormat="1">
      <c r="B272" s="204"/>
      <c r="D272" s="184" t="s">
        <v>176</v>
      </c>
      <c r="E272" s="205" t="s">
        <v>3</v>
      </c>
      <c r="F272" s="206" t="s">
        <v>1104</v>
      </c>
      <c r="H272" s="205" t="s">
        <v>3</v>
      </c>
      <c r="I272" s="207"/>
      <c r="L272" s="204"/>
      <c r="M272" s="208"/>
      <c r="N272" s="209"/>
      <c r="O272" s="209"/>
      <c r="P272" s="209"/>
      <c r="Q272" s="209"/>
      <c r="R272" s="209"/>
      <c r="S272" s="209"/>
      <c r="T272" s="210"/>
      <c r="AT272" s="205" t="s">
        <v>176</v>
      </c>
      <c r="AU272" s="205" t="s">
        <v>147</v>
      </c>
      <c r="AV272" s="14" t="s">
        <v>81</v>
      </c>
      <c r="AW272" s="14" t="s">
        <v>34</v>
      </c>
      <c r="AX272" s="14" t="s">
        <v>73</v>
      </c>
      <c r="AY272" s="205" t="s">
        <v>133</v>
      </c>
    </row>
    <row r="273" s="14" customFormat="1">
      <c r="B273" s="204"/>
      <c r="D273" s="184" t="s">
        <v>176</v>
      </c>
      <c r="E273" s="205" t="s">
        <v>3</v>
      </c>
      <c r="F273" s="206" t="s">
        <v>1105</v>
      </c>
      <c r="H273" s="205" t="s">
        <v>3</v>
      </c>
      <c r="I273" s="207"/>
      <c r="L273" s="204"/>
      <c r="M273" s="208"/>
      <c r="N273" s="209"/>
      <c r="O273" s="209"/>
      <c r="P273" s="209"/>
      <c r="Q273" s="209"/>
      <c r="R273" s="209"/>
      <c r="S273" s="209"/>
      <c r="T273" s="210"/>
      <c r="AT273" s="205" t="s">
        <v>176</v>
      </c>
      <c r="AU273" s="205" t="s">
        <v>147</v>
      </c>
      <c r="AV273" s="14" t="s">
        <v>81</v>
      </c>
      <c r="AW273" s="14" t="s">
        <v>34</v>
      </c>
      <c r="AX273" s="14" t="s">
        <v>73</v>
      </c>
      <c r="AY273" s="205" t="s">
        <v>133</v>
      </c>
    </row>
    <row r="274" s="14" customFormat="1">
      <c r="B274" s="204"/>
      <c r="D274" s="184" t="s">
        <v>176</v>
      </c>
      <c r="E274" s="205" t="s">
        <v>3</v>
      </c>
      <c r="F274" s="206" t="s">
        <v>1106</v>
      </c>
      <c r="H274" s="205" t="s">
        <v>3</v>
      </c>
      <c r="I274" s="207"/>
      <c r="L274" s="204"/>
      <c r="M274" s="208"/>
      <c r="N274" s="209"/>
      <c r="O274" s="209"/>
      <c r="P274" s="209"/>
      <c r="Q274" s="209"/>
      <c r="R274" s="209"/>
      <c r="S274" s="209"/>
      <c r="T274" s="210"/>
      <c r="AT274" s="205" t="s">
        <v>176</v>
      </c>
      <c r="AU274" s="205" t="s">
        <v>147</v>
      </c>
      <c r="AV274" s="14" t="s">
        <v>81</v>
      </c>
      <c r="AW274" s="14" t="s">
        <v>34</v>
      </c>
      <c r="AX274" s="14" t="s">
        <v>73</v>
      </c>
      <c r="AY274" s="205" t="s">
        <v>133</v>
      </c>
    </row>
    <row r="275" s="14" customFormat="1">
      <c r="B275" s="204"/>
      <c r="D275" s="184" t="s">
        <v>176</v>
      </c>
      <c r="E275" s="205" t="s">
        <v>3</v>
      </c>
      <c r="F275" s="206" t="s">
        <v>1107</v>
      </c>
      <c r="H275" s="205" t="s">
        <v>3</v>
      </c>
      <c r="I275" s="207"/>
      <c r="L275" s="204"/>
      <c r="M275" s="208"/>
      <c r="N275" s="209"/>
      <c r="O275" s="209"/>
      <c r="P275" s="209"/>
      <c r="Q275" s="209"/>
      <c r="R275" s="209"/>
      <c r="S275" s="209"/>
      <c r="T275" s="210"/>
      <c r="AT275" s="205" t="s">
        <v>176</v>
      </c>
      <c r="AU275" s="205" t="s">
        <v>147</v>
      </c>
      <c r="AV275" s="14" t="s">
        <v>81</v>
      </c>
      <c r="AW275" s="14" t="s">
        <v>34</v>
      </c>
      <c r="AX275" s="14" t="s">
        <v>73</v>
      </c>
      <c r="AY275" s="205" t="s">
        <v>133</v>
      </c>
    </row>
    <row r="276" s="14" customFormat="1">
      <c r="B276" s="204"/>
      <c r="D276" s="184" t="s">
        <v>176</v>
      </c>
      <c r="E276" s="205" t="s">
        <v>3</v>
      </c>
      <c r="F276" s="206" t="s">
        <v>1108</v>
      </c>
      <c r="H276" s="205" t="s">
        <v>3</v>
      </c>
      <c r="I276" s="207"/>
      <c r="L276" s="204"/>
      <c r="M276" s="208"/>
      <c r="N276" s="209"/>
      <c r="O276" s="209"/>
      <c r="P276" s="209"/>
      <c r="Q276" s="209"/>
      <c r="R276" s="209"/>
      <c r="S276" s="209"/>
      <c r="T276" s="210"/>
      <c r="AT276" s="205" t="s">
        <v>176</v>
      </c>
      <c r="AU276" s="205" t="s">
        <v>147</v>
      </c>
      <c r="AV276" s="14" t="s">
        <v>81</v>
      </c>
      <c r="AW276" s="14" t="s">
        <v>34</v>
      </c>
      <c r="AX276" s="14" t="s">
        <v>73</v>
      </c>
      <c r="AY276" s="205" t="s">
        <v>133</v>
      </c>
    </row>
    <row r="277" s="14" customFormat="1">
      <c r="B277" s="204"/>
      <c r="D277" s="184" t="s">
        <v>176</v>
      </c>
      <c r="E277" s="205" t="s">
        <v>3</v>
      </c>
      <c r="F277" s="206" t="s">
        <v>1109</v>
      </c>
      <c r="H277" s="205" t="s">
        <v>3</v>
      </c>
      <c r="I277" s="207"/>
      <c r="L277" s="204"/>
      <c r="M277" s="208"/>
      <c r="N277" s="209"/>
      <c r="O277" s="209"/>
      <c r="P277" s="209"/>
      <c r="Q277" s="209"/>
      <c r="R277" s="209"/>
      <c r="S277" s="209"/>
      <c r="T277" s="210"/>
      <c r="AT277" s="205" t="s">
        <v>176</v>
      </c>
      <c r="AU277" s="205" t="s">
        <v>147</v>
      </c>
      <c r="AV277" s="14" t="s">
        <v>81</v>
      </c>
      <c r="AW277" s="14" t="s">
        <v>34</v>
      </c>
      <c r="AX277" s="14" t="s">
        <v>73</v>
      </c>
      <c r="AY277" s="205" t="s">
        <v>133</v>
      </c>
    </row>
    <row r="278" s="14" customFormat="1">
      <c r="B278" s="204"/>
      <c r="D278" s="184" t="s">
        <v>176</v>
      </c>
      <c r="E278" s="205" t="s">
        <v>3</v>
      </c>
      <c r="F278" s="206" t="s">
        <v>1110</v>
      </c>
      <c r="H278" s="205" t="s">
        <v>3</v>
      </c>
      <c r="I278" s="207"/>
      <c r="L278" s="204"/>
      <c r="M278" s="208"/>
      <c r="N278" s="209"/>
      <c r="O278" s="209"/>
      <c r="P278" s="209"/>
      <c r="Q278" s="209"/>
      <c r="R278" s="209"/>
      <c r="S278" s="209"/>
      <c r="T278" s="210"/>
      <c r="AT278" s="205" t="s">
        <v>176</v>
      </c>
      <c r="AU278" s="205" t="s">
        <v>147</v>
      </c>
      <c r="AV278" s="14" t="s">
        <v>81</v>
      </c>
      <c r="AW278" s="14" t="s">
        <v>34</v>
      </c>
      <c r="AX278" s="14" t="s">
        <v>73</v>
      </c>
      <c r="AY278" s="205" t="s">
        <v>133</v>
      </c>
    </row>
    <row r="279" s="14" customFormat="1">
      <c r="B279" s="204"/>
      <c r="D279" s="184" t="s">
        <v>176</v>
      </c>
      <c r="E279" s="205" t="s">
        <v>3</v>
      </c>
      <c r="F279" s="206" t="s">
        <v>1111</v>
      </c>
      <c r="H279" s="205" t="s">
        <v>3</v>
      </c>
      <c r="I279" s="207"/>
      <c r="L279" s="204"/>
      <c r="M279" s="208"/>
      <c r="N279" s="209"/>
      <c r="O279" s="209"/>
      <c r="P279" s="209"/>
      <c r="Q279" s="209"/>
      <c r="R279" s="209"/>
      <c r="S279" s="209"/>
      <c r="T279" s="210"/>
      <c r="AT279" s="205" t="s">
        <v>176</v>
      </c>
      <c r="AU279" s="205" t="s">
        <v>147</v>
      </c>
      <c r="AV279" s="14" t="s">
        <v>81</v>
      </c>
      <c r="AW279" s="14" t="s">
        <v>34</v>
      </c>
      <c r="AX279" s="14" t="s">
        <v>73</v>
      </c>
      <c r="AY279" s="205" t="s">
        <v>133</v>
      </c>
    </row>
    <row r="280" s="14" customFormat="1">
      <c r="B280" s="204"/>
      <c r="D280" s="184" t="s">
        <v>176</v>
      </c>
      <c r="E280" s="205" t="s">
        <v>3</v>
      </c>
      <c r="F280" s="206" t="s">
        <v>1112</v>
      </c>
      <c r="H280" s="205" t="s">
        <v>3</v>
      </c>
      <c r="I280" s="207"/>
      <c r="L280" s="204"/>
      <c r="M280" s="208"/>
      <c r="N280" s="209"/>
      <c r="O280" s="209"/>
      <c r="P280" s="209"/>
      <c r="Q280" s="209"/>
      <c r="R280" s="209"/>
      <c r="S280" s="209"/>
      <c r="T280" s="210"/>
      <c r="AT280" s="205" t="s">
        <v>176</v>
      </c>
      <c r="AU280" s="205" t="s">
        <v>147</v>
      </c>
      <c r="AV280" s="14" t="s">
        <v>81</v>
      </c>
      <c r="AW280" s="14" t="s">
        <v>34</v>
      </c>
      <c r="AX280" s="14" t="s">
        <v>73</v>
      </c>
      <c r="AY280" s="205" t="s">
        <v>133</v>
      </c>
    </row>
    <row r="281" s="14" customFormat="1">
      <c r="B281" s="204"/>
      <c r="D281" s="184" t="s">
        <v>176</v>
      </c>
      <c r="E281" s="205" t="s">
        <v>3</v>
      </c>
      <c r="F281" s="206" t="s">
        <v>1113</v>
      </c>
      <c r="H281" s="205" t="s">
        <v>3</v>
      </c>
      <c r="I281" s="207"/>
      <c r="L281" s="204"/>
      <c r="M281" s="208"/>
      <c r="N281" s="209"/>
      <c r="O281" s="209"/>
      <c r="P281" s="209"/>
      <c r="Q281" s="209"/>
      <c r="R281" s="209"/>
      <c r="S281" s="209"/>
      <c r="T281" s="210"/>
      <c r="AT281" s="205" t="s">
        <v>176</v>
      </c>
      <c r="AU281" s="205" t="s">
        <v>147</v>
      </c>
      <c r="AV281" s="14" t="s">
        <v>81</v>
      </c>
      <c r="AW281" s="14" t="s">
        <v>34</v>
      </c>
      <c r="AX281" s="14" t="s">
        <v>73</v>
      </c>
      <c r="AY281" s="205" t="s">
        <v>133</v>
      </c>
    </row>
    <row r="282" s="14" customFormat="1">
      <c r="B282" s="204"/>
      <c r="D282" s="184" t="s">
        <v>176</v>
      </c>
      <c r="E282" s="205" t="s">
        <v>3</v>
      </c>
      <c r="F282" s="206" t="s">
        <v>506</v>
      </c>
      <c r="H282" s="205" t="s">
        <v>3</v>
      </c>
      <c r="I282" s="207"/>
      <c r="L282" s="204"/>
      <c r="M282" s="208"/>
      <c r="N282" s="209"/>
      <c r="O282" s="209"/>
      <c r="P282" s="209"/>
      <c r="Q282" s="209"/>
      <c r="R282" s="209"/>
      <c r="S282" s="209"/>
      <c r="T282" s="210"/>
      <c r="AT282" s="205" t="s">
        <v>176</v>
      </c>
      <c r="AU282" s="205" t="s">
        <v>147</v>
      </c>
      <c r="AV282" s="14" t="s">
        <v>81</v>
      </c>
      <c r="AW282" s="14" t="s">
        <v>34</v>
      </c>
      <c r="AX282" s="14" t="s">
        <v>73</v>
      </c>
      <c r="AY282" s="205" t="s">
        <v>133</v>
      </c>
    </row>
    <row r="283" s="14" customFormat="1">
      <c r="B283" s="204"/>
      <c r="D283" s="184" t="s">
        <v>176</v>
      </c>
      <c r="E283" s="205" t="s">
        <v>3</v>
      </c>
      <c r="F283" s="206" t="s">
        <v>507</v>
      </c>
      <c r="H283" s="205" t="s">
        <v>3</v>
      </c>
      <c r="I283" s="207"/>
      <c r="L283" s="204"/>
      <c r="M283" s="208"/>
      <c r="N283" s="209"/>
      <c r="O283" s="209"/>
      <c r="P283" s="209"/>
      <c r="Q283" s="209"/>
      <c r="R283" s="209"/>
      <c r="S283" s="209"/>
      <c r="T283" s="210"/>
      <c r="AT283" s="205" t="s">
        <v>176</v>
      </c>
      <c r="AU283" s="205" t="s">
        <v>147</v>
      </c>
      <c r="AV283" s="14" t="s">
        <v>81</v>
      </c>
      <c r="AW283" s="14" t="s">
        <v>34</v>
      </c>
      <c r="AX283" s="14" t="s">
        <v>73</v>
      </c>
      <c r="AY283" s="205" t="s">
        <v>133</v>
      </c>
    </row>
    <row r="284" s="14" customFormat="1">
      <c r="B284" s="204"/>
      <c r="D284" s="184" t="s">
        <v>176</v>
      </c>
      <c r="E284" s="205" t="s">
        <v>3</v>
      </c>
      <c r="F284" s="206" t="s">
        <v>1114</v>
      </c>
      <c r="H284" s="205" t="s">
        <v>3</v>
      </c>
      <c r="I284" s="207"/>
      <c r="L284" s="204"/>
      <c r="M284" s="208"/>
      <c r="N284" s="209"/>
      <c r="O284" s="209"/>
      <c r="P284" s="209"/>
      <c r="Q284" s="209"/>
      <c r="R284" s="209"/>
      <c r="S284" s="209"/>
      <c r="T284" s="210"/>
      <c r="AT284" s="205" t="s">
        <v>176</v>
      </c>
      <c r="AU284" s="205" t="s">
        <v>147</v>
      </c>
      <c r="AV284" s="14" t="s">
        <v>81</v>
      </c>
      <c r="AW284" s="14" t="s">
        <v>34</v>
      </c>
      <c r="AX284" s="14" t="s">
        <v>73</v>
      </c>
      <c r="AY284" s="205" t="s">
        <v>133</v>
      </c>
    </row>
    <row r="285" s="14" customFormat="1">
      <c r="B285" s="204"/>
      <c r="D285" s="184" t="s">
        <v>176</v>
      </c>
      <c r="E285" s="205" t="s">
        <v>3</v>
      </c>
      <c r="F285" s="206" t="s">
        <v>509</v>
      </c>
      <c r="H285" s="205" t="s">
        <v>3</v>
      </c>
      <c r="I285" s="207"/>
      <c r="L285" s="204"/>
      <c r="M285" s="208"/>
      <c r="N285" s="209"/>
      <c r="O285" s="209"/>
      <c r="P285" s="209"/>
      <c r="Q285" s="209"/>
      <c r="R285" s="209"/>
      <c r="S285" s="209"/>
      <c r="T285" s="210"/>
      <c r="AT285" s="205" t="s">
        <v>176</v>
      </c>
      <c r="AU285" s="205" t="s">
        <v>147</v>
      </c>
      <c r="AV285" s="14" t="s">
        <v>81</v>
      </c>
      <c r="AW285" s="14" t="s">
        <v>34</v>
      </c>
      <c r="AX285" s="14" t="s">
        <v>73</v>
      </c>
      <c r="AY285" s="205" t="s">
        <v>133</v>
      </c>
    </row>
    <row r="286" s="12" customFormat="1">
      <c r="B286" s="188"/>
      <c r="D286" s="184" t="s">
        <v>176</v>
      </c>
      <c r="E286" s="189" t="s">
        <v>3</v>
      </c>
      <c r="F286" s="190" t="s">
        <v>81</v>
      </c>
      <c r="H286" s="191">
        <v>1</v>
      </c>
      <c r="I286" s="192"/>
      <c r="L286" s="188"/>
      <c r="M286" s="193"/>
      <c r="N286" s="194"/>
      <c r="O286" s="194"/>
      <c r="P286" s="194"/>
      <c r="Q286" s="194"/>
      <c r="R286" s="194"/>
      <c r="S286" s="194"/>
      <c r="T286" s="195"/>
      <c r="AT286" s="189" t="s">
        <v>176</v>
      </c>
      <c r="AU286" s="189" t="s">
        <v>147</v>
      </c>
      <c r="AV286" s="12" t="s">
        <v>84</v>
      </c>
      <c r="AW286" s="12" t="s">
        <v>34</v>
      </c>
      <c r="AX286" s="12" t="s">
        <v>81</v>
      </c>
      <c r="AY286" s="189" t="s">
        <v>133</v>
      </c>
    </row>
    <row r="287" s="1" customFormat="1" ht="16.5" customHeight="1">
      <c r="B287" s="170"/>
      <c r="C287" s="219" t="s">
        <v>451</v>
      </c>
      <c r="D287" s="219" t="s">
        <v>383</v>
      </c>
      <c r="E287" s="220" t="s">
        <v>511</v>
      </c>
      <c r="F287" s="221" t="s">
        <v>512</v>
      </c>
      <c r="G287" s="222" t="s">
        <v>495</v>
      </c>
      <c r="H287" s="223">
        <v>1</v>
      </c>
      <c r="I287" s="224"/>
      <c r="J287" s="225">
        <f>ROUND(I287*H287,2)</f>
        <v>0</v>
      </c>
      <c r="K287" s="221" t="s">
        <v>3</v>
      </c>
      <c r="L287" s="226"/>
      <c r="M287" s="227" t="s">
        <v>3</v>
      </c>
      <c r="N287" s="228" t="s">
        <v>44</v>
      </c>
      <c r="O287" s="71"/>
      <c r="P287" s="180">
        <f>O287*H287</f>
        <v>0</v>
      </c>
      <c r="Q287" s="180">
        <v>0.17399999999999999</v>
      </c>
      <c r="R287" s="180">
        <f>Q287*H287</f>
        <v>0.17399999999999999</v>
      </c>
      <c r="S287" s="180">
        <v>0</v>
      </c>
      <c r="T287" s="181">
        <f>S287*H287</f>
        <v>0</v>
      </c>
      <c r="AR287" s="182" t="s">
        <v>178</v>
      </c>
      <c r="AT287" s="182" t="s">
        <v>383</v>
      </c>
      <c r="AU287" s="182" t="s">
        <v>147</v>
      </c>
      <c r="AY287" s="19" t="s">
        <v>133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9" t="s">
        <v>81</v>
      </c>
      <c r="BK287" s="183">
        <f>ROUND(I287*H287,2)</f>
        <v>0</v>
      </c>
      <c r="BL287" s="19" t="s">
        <v>139</v>
      </c>
      <c r="BM287" s="182" t="s">
        <v>513</v>
      </c>
    </row>
    <row r="288" s="1" customFormat="1">
      <c r="B288" s="38"/>
      <c r="D288" s="184" t="s">
        <v>477</v>
      </c>
      <c r="F288" s="187" t="s">
        <v>514</v>
      </c>
      <c r="I288" s="115"/>
      <c r="L288" s="38"/>
      <c r="M288" s="186"/>
      <c r="N288" s="71"/>
      <c r="O288" s="71"/>
      <c r="P288" s="71"/>
      <c r="Q288" s="71"/>
      <c r="R288" s="71"/>
      <c r="S288" s="71"/>
      <c r="T288" s="72"/>
      <c r="AT288" s="19" t="s">
        <v>477</v>
      </c>
      <c r="AU288" s="19" t="s">
        <v>147</v>
      </c>
    </row>
    <row r="289" s="11" customFormat="1" ht="20.88" customHeight="1">
      <c r="B289" s="157"/>
      <c r="D289" s="158" t="s">
        <v>72</v>
      </c>
      <c r="E289" s="168" t="s">
        <v>515</v>
      </c>
      <c r="F289" s="168" t="s">
        <v>516</v>
      </c>
      <c r="I289" s="160"/>
      <c r="J289" s="169">
        <f>BK289</f>
        <v>0</v>
      </c>
      <c r="L289" s="157"/>
      <c r="M289" s="162"/>
      <c r="N289" s="163"/>
      <c r="O289" s="163"/>
      <c r="P289" s="164">
        <f>SUM(P290:P292)</f>
        <v>0</v>
      </c>
      <c r="Q289" s="163"/>
      <c r="R289" s="164">
        <f>SUM(R290:R292)</f>
        <v>0.011980000000000001</v>
      </c>
      <c r="S289" s="163"/>
      <c r="T289" s="165">
        <f>SUM(T290:T292)</f>
        <v>0</v>
      </c>
      <c r="AR289" s="158" t="s">
        <v>81</v>
      </c>
      <c r="AT289" s="166" t="s">
        <v>72</v>
      </c>
      <c r="AU289" s="166" t="s">
        <v>84</v>
      </c>
      <c r="AY289" s="158" t="s">
        <v>133</v>
      </c>
      <c r="BK289" s="167">
        <f>SUM(BK290:BK292)</f>
        <v>0</v>
      </c>
    </row>
    <row r="290" s="1" customFormat="1" ht="16.5" customHeight="1">
      <c r="B290" s="170"/>
      <c r="C290" s="219" t="s">
        <v>457</v>
      </c>
      <c r="D290" s="219" t="s">
        <v>383</v>
      </c>
      <c r="E290" s="220" t="s">
        <v>1115</v>
      </c>
      <c r="F290" s="221" t="s">
        <v>1116</v>
      </c>
      <c r="G290" s="222" t="s">
        <v>495</v>
      </c>
      <c r="H290" s="223">
        <v>4</v>
      </c>
      <c r="I290" s="224"/>
      <c r="J290" s="225">
        <f>ROUND(I290*H290,2)</f>
        <v>0</v>
      </c>
      <c r="K290" s="221" t="s">
        <v>3</v>
      </c>
      <c r="L290" s="226"/>
      <c r="M290" s="227" t="s">
        <v>3</v>
      </c>
      <c r="N290" s="228" t="s">
        <v>44</v>
      </c>
      <c r="O290" s="71"/>
      <c r="P290" s="180">
        <f>O290*H290</f>
        <v>0</v>
      </c>
      <c r="Q290" s="180">
        <v>0.00071000000000000002</v>
      </c>
      <c r="R290" s="180">
        <f>Q290*H290</f>
        <v>0.0028400000000000001</v>
      </c>
      <c r="S290" s="180">
        <v>0</v>
      </c>
      <c r="T290" s="181">
        <f>S290*H290</f>
        <v>0</v>
      </c>
      <c r="AR290" s="182" t="s">
        <v>178</v>
      </c>
      <c r="AT290" s="182" t="s">
        <v>383</v>
      </c>
      <c r="AU290" s="182" t="s">
        <v>147</v>
      </c>
      <c r="AY290" s="19" t="s">
        <v>133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9" t="s">
        <v>81</v>
      </c>
      <c r="BK290" s="183">
        <f>ROUND(I290*H290,2)</f>
        <v>0</v>
      </c>
      <c r="BL290" s="19" t="s">
        <v>139</v>
      </c>
      <c r="BM290" s="182" t="s">
        <v>1117</v>
      </c>
    </row>
    <row r="291" s="1" customFormat="1" ht="16.5" customHeight="1">
      <c r="B291" s="170"/>
      <c r="C291" s="219" t="s">
        <v>463</v>
      </c>
      <c r="D291" s="219" t="s">
        <v>383</v>
      </c>
      <c r="E291" s="220" t="s">
        <v>1118</v>
      </c>
      <c r="F291" s="221" t="s">
        <v>1119</v>
      </c>
      <c r="G291" s="222" t="s">
        <v>495</v>
      </c>
      <c r="H291" s="223">
        <v>2</v>
      </c>
      <c r="I291" s="224"/>
      <c r="J291" s="225">
        <f>ROUND(I291*H291,2)</f>
        <v>0</v>
      </c>
      <c r="K291" s="221" t="s">
        <v>3</v>
      </c>
      <c r="L291" s="226"/>
      <c r="M291" s="227" t="s">
        <v>3</v>
      </c>
      <c r="N291" s="228" t="s">
        <v>44</v>
      </c>
      <c r="O291" s="71"/>
      <c r="P291" s="180">
        <f>O291*H291</f>
        <v>0</v>
      </c>
      <c r="Q291" s="180">
        <v>0.0012600000000000001</v>
      </c>
      <c r="R291" s="180">
        <f>Q291*H291</f>
        <v>0.0025200000000000001</v>
      </c>
      <c r="S291" s="180">
        <v>0</v>
      </c>
      <c r="T291" s="181">
        <f>S291*H291</f>
        <v>0</v>
      </c>
      <c r="AR291" s="182" t="s">
        <v>178</v>
      </c>
      <c r="AT291" s="182" t="s">
        <v>383</v>
      </c>
      <c r="AU291" s="182" t="s">
        <v>147</v>
      </c>
      <c r="AY291" s="19" t="s">
        <v>133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9" t="s">
        <v>81</v>
      </c>
      <c r="BK291" s="183">
        <f>ROUND(I291*H291,2)</f>
        <v>0</v>
      </c>
      <c r="BL291" s="19" t="s">
        <v>139</v>
      </c>
      <c r="BM291" s="182" t="s">
        <v>1120</v>
      </c>
    </row>
    <row r="292" s="1" customFormat="1" ht="16.5" customHeight="1">
      <c r="B292" s="170"/>
      <c r="C292" s="219" t="s">
        <v>468</v>
      </c>
      <c r="D292" s="219" t="s">
        <v>383</v>
      </c>
      <c r="E292" s="220" t="s">
        <v>1121</v>
      </c>
      <c r="F292" s="221" t="s">
        <v>1122</v>
      </c>
      <c r="G292" s="222" t="s">
        <v>495</v>
      </c>
      <c r="H292" s="223">
        <v>2</v>
      </c>
      <c r="I292" s="224"/>
      <c r="J292" s="225">
        <f>ROUND(I292*H292,2)</f>
        <v>0</v>
      </c>
      <c r="K292" s="221" t="s">
        <v>3</v>
      </c>
      <c r="L292" s="226"/>
      <c r="M292" s="227" t="s">
        <v>3</v>
      </c>
      <c r="N292" s="228" t="s">
        <v>44</v>
      </c>
      <c r="O292" s="71"/>
      <c r="P292" s="180">
        <f>O292*H292</f>
        <v>0</v>
      </c>
      <c r="Q292" s="180">
        <v>0.00331</v>
      </c>
      <c r="R292" s="180">
        <f>Q292*H292</f>
        <v>0.00662</v>
      </c>
      <c r="S292" s="180">
        <v>0</v>
      </c>
      <c r="T292" s="181">
        <f>S292*H292</f>
        <v>0</v>
      </c>
      <c r="AR292" s="182" t="s">
        <v>178</v>
      </c>
      <c r="AT292" s="182" t="s">
        <v>383</v>
      </c>
      <c r="AU292" s="182" t="s">
        <v>147</v>
      </c>
      <c r="AY292" s="19" t="s">
        <v>133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9" t="s">
        <v>81</v>
      </c>
      <c r="BK292" s="183">
        <f>ROUND(I292*H292,2)</f>
        <v>0</v>
      </c>
      <c r="BL292" s="19" t="s">
        <v>139</v>
      </c>
      <c r="BM292" s="182" t="s">
        <v>1123</v>
      </c>
    </row>
    <row r="293" s="11" customFormat="1" ht="20.88" customHeight="1">
      <c r="B293" s="157"/>
      <c r="D293" s="158" t="s">
        <v>72</v>
      </c>
      <c r="E293" s="168" t="s">
        <v>537</v>
      </c>
      <c r="F293" s="168" t="s">
        <v>538</v>
      </c>
      <c r="I293" s="160"/>
      <c r="J293" s="169">
        <f>BK293</f>
        <v>0</v>
      </c>
      <c r="L293" s="157"/>
      <c r="M293" s="162"/>
      <c r="N293" s="163"/>
      <c r="O293" s="163"/>
      <c r="P293" s="164">
        <f>SUM(P294:P295)</f>
        <v>0</v>
      </c>
      <c r="Q293" s="163"/>
      <c r="R293" s="164">
        <f>SUM(R294:R295)</f>
        <v>0.029255999999999997</v>
      </c>
      <c r="S293" s="163"/>
      <c r="T293" s="165">
        <f>SUM(T294:T295)</f>
        <v>0</v>
      </c>
      <c r="AR293" s="158" t="s">
        <v>81</v>
      </c>
      <c r="AT293" s="166" t="s">
        <v>72</v>
      </c>
      <c r="AU293" s="166" t="s">
        <v>84</v>
      </c>
      <c r="AY293" s="158" t="s">
        <v>133</v>
      </c>
      <c r="BK293" s="167">
        <f>SUM(BK294:BK295)</f>
        <v>0</v>
      </c>
    </row>
    <row r="294" s="1" customFormat="1" ht="16.5" customHeight="1">
      <c r="B294" s="170"/>
      <c r="C294" s="219" t="s">
        <v>473</v>
      </c>
      <c r="D294" s="219" t="s">
        <v>383</v>
      </c>
      <c r="E294" s="220" t="s">
        <v>1124</v>
      </c>
      <c r="F294" s="221" t="s">
        <v>1125</v>
      </c>
      <c r="G294" s="222" t="s">
        <v>189</v>
      </c>
      <c r="H294" s="223">
        <v>9.1999999999999993</v>
      </c>
      <c r="I294" s="224"/>
      <c r="J294" s="225">
        <f>ROUND(I294*H294,2)</f>
        <v>0</v>
      </c>
      <c r="K294" s="221" t="s">
        <v>3</v>
      </c>
      <c r="L294" s="226"/>
      <c r="M294" s="227" t="s">
        <v>3</v>
      </c>
      <c r="N294" s="228" t="s">
        <v>44</v>
      </c>
      <c r="O294" s="71"/>
      <c r="P294" s="180">
        <f>O294*H294</f>
        <v>0</v>
      </c>
      <c r="Q294" s="180">
        <v>0.0031800000000000001</v>
      </c>
      <c r="R294" s="180">
        <f>Q294*H294</f>
        <v>0.029255999999999997</v>
      </c>
      <c r="S294" s="180">
        <v>0</v>
      </c>
      <c r="T294" s="181">
        <f>S294*H294</f>
        <v>0</v>
      </c>
      <c r="AR294" s="182" t="s">
        <v>178</v>
      </c>
      <c r="AT294" s="182" t="s">
        <v>383</v>
      </c>
      <c r="AU294" s="182" t="s">
        <v>147</v>
      </c>
      <c r="AY294" s="19" t="s">
        <v>133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9" t="s">
        <v>81</v>
      </c>
      <c r="BK294" s="183">
        <f>ROUND(I294*H294,2)</f>
        <v>0</v>
      </c>
      <c r="BL294" s="19" t="s">
        <v>139</v>
      </c>
      <c r="BM294" s="182" t="s">
        <v>1126</v>
      </c>
    </row>
    <row r="295" s="1" customFormat="1">
      <c r="B295" s="38"/>
      <c r="D295" s="184" t="s">
        <v>141</v>
      </c>
      <c r="F295" s="185" t="s">
        <v>1127</v>
      </c>
      <c r="I295" s="115"/>
      <c r="L295" s="38"/>
      <c r="M295" s="186"/>
      <c r="N295" s="71"/>
      <c r="O295" s="71"/>
      <c r="P295" s="71"/>
      <c r="Q295" s="71"/>
      <c r="R295" s="71"/>
      <c r="S295" s="71"/>
      <c r="T295" s="72"/>
      <c r="AT295" s="19" t="s">
        <v>141</v>
      </c>
      <c r="AU295" s="19" t="s">
        <v>147</v>
      </c>
    </row>
    <row r="296" s="11" customFormat="1" ht="22.8" customHeight="1">
      <c r="B296" s="157"/>
      <c r="D296" s="158" t="s">
        <v>72</v>
      </c>
      <c r="E296" s="168" t="s">
        <v>548</v>
      </c>
      <c r="F296" s="168" t="s">
        <v>549</v>
      </c>
      <c r="I296" s="160"/>
      <c r="J296" s="169">
        <f>BK296</f>
        <v>0</v>
      </c>
      <c r="L296" s="157"/>
      <c r="M296" s="162"/>
      <c r="N296" s="163"/>
      <c r="O296" s="163"/>
      <c r="P296" s="164">
        <f>SUM(P297:P299)</f>
        <v>0</v>
      </c>
      <c r="Q296" s="163"/>
      <c r="R296" s="164">
        <f>SUM(R297:R299)</f>
        <v>0</v>
      </c>
      <c r="S296" s="163"/>
      <c r="T296" s="165">
        <f>SUM(T297:T299)</f>
        <v>0</v>
      </c>
      <c r="AR296" s="158" t="s">
        <v>81</v>
      </c>
      <c r="AT296" s="166" t="s">
        <v>72</v>
      </c>
      <c r="AU296" s="166" t="s">
        <v>81</v>
      </c>
      <c r="AY296" s="158" t="s">
        <v>133</v>
      </c>
      <c r="BK296" s="167">
        <f>SUM(BK297:BK299)</f>
        <v>0</v>
      </c>
    </row>
    <row r="297" s="1" customFormat="1" ht="16.5" customHeight="1">
      <c r="B297" s="170"/>
      <c r="C297" s="171" t="s">
        <v>480</v>
      </c>
      <c r="D297" s="171" t="s">
        <v>136</v>
      </c>
      <c r="E297" s="172" t="s">
        <v>848</v>
      </c>
      <c r="F297" s="173" t="s">
        <v>849</v>
      </c>
      <c r="G297" s="174" t="s">
        <v>364</v>
      </c>
      <c r="H297" s="175">
        <v>4.0110000000000001</v>
      </c>
      <c r="I297" s="176"/>
      <c r="J297" s="177">
        <f>ROUND(I297*H297,2)</f>
        <v>0</v>
      </c>
      <c r="K297" s="173" t="s">
        <v>171</v>
      </c>
      <c r="L297" s="38"/>
      <c r="M297" s="178" t="s">
        <v>3</v>
      </c>
      <c r="N297" s="179" t="s">
        <v>44</v>
      </c>
      <c r="O297" s="71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AR297" s="182" t="s">
        <v>139</v>
      </c>
      <c r="AT297" s="182" t="s">
        <v>136</v>
      </c>
      <c r="AU297" s="182" t="s">
        <v>84</v>
      </c>
      <c r="AY297" s="19" t="s">
        <v>133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9" t="s">
        <v>81</v>
      </c>
      <c r="BK297" s="183">
        <f>ROUND(I297*H297,2)</f>
        <v>0</v>
      </c>
      <c r="BL297" s="19" t="s">
        <v>139</v>
      </c>
      <c r="BM297" s="182" t="s">
        <v>1128</v>
      </c>
    </row>
    <row r="298" s="1" customFormat="1">
      <c r="B298" s="38"/>
      <c r="D298" s="184" t="s">
        <v>141</v>
      </c>
      <c r="F298" s="185" t="s">
        <v>850</v>
      </c>
      <c r="I298" s="115"/>
      <c r="L298" s="38"/>
      <c r="M298" s="186"/>
      <c r="N298" s="71"/>
      <c r="O298" s="71"/>
      <c r="P298" s="71"/>
      <c r="Q298" s="71"/>
      <c r="R298" s="71"/>
      <c r="S298" s="71"/>
      <c r="T298" s="72"/>
      <c r="AT298" s="19" t="s">
        <v>141</v>
      </c>
      <c r="AU298" s="19" t="s">
        <v>84</v>
      </c>
    </row>
    <row r="299" s="1" customFormat="1">
      <c r="B299" s="38"/>
      <c r="D299" s="184" t="s">
        <v>174</v>
      </c>
      <c r="F299" s="187" t="s">
        <v>555</v>
      </c>
      <c r="I299" s="115"/>
      <c r="L299" s="38"/>
      <c r="M299" s="186"/>
      <c r="N299" s="71"/>
      <c r="O299" s="71"/>
      <c r="P299" s="71"/>
      <c r="Q299" s="71"/>
      <c r="R299" s="71"/>
      <c r="S299" s="71"/>
      <c r="T299" s="72"/>
      <c r="AT299" s="19" t="s">
        <v>174</v>
      </c>
      <c r="AU299" s="19" t="s">
        <v>84</v>
      </c>
    </row>
    <row r="300" s="11" customFormat="1" ht="22.8" customHeight="1">
      <c r="B300" s="157"/>
      <c r="D300" s="158" t="s">
        <v>72</v>
      </c>
      <c r="E300" s="168" t="s">
        <v>556</v>
      </c>
      <c r="F300" s="168" t="s">
        <v>556</v>
      </c>
      <c r="I300" s="160"/>
      <c r="J300" s="169">
        <f>BK300</f>
        <v>0</v>
      </c>
      <c r="L300" s="157"/>
      <c r="M300" s="162"/>
      <c r="N300" s="163"/>
      <c r="O300" s="163"/>
      <c r="P300" s="164">
        <f>SUM(P301:P304)</f>
        <v>0</v>
      </c>
      <c r="Q300" s="163"/>
      <c r="R300" s="164">
        <f>SUM(R301:R304)</f>
        <v>0</v>
      </c>
      <c r="S300" s="163"/>
      <c r="T300" s="165">
        <f>SUM(T301:T304)</f>
        <v>0</v>
      </c>
      <c r="AR300" s="158" t="s">
        <v>81</v>
      </c>
      <c r="AT300" s="166" t="s">
        <v>72</v>
      </c>
      <c r="AU300" s="166" t="s">
        <v>81</v>
      </c>
      <c r="AY300" s="158" t="s">
        <v>133</v>
      </c>
      <c r="BK300" s="167">
        <f>SUM(BK301:BK304)</f>
        <v>0</v>
      </c>
    </row>
    <row r="301" s="1" customFormat="1" ht="16.5" customHeight="1">
      <c r="B301" s="170"/>
      <c r="C301" s="171" t="s">
        <v>484</v>
      </c>
      <c r="D301" s="171" t="s">
        <v>136</v>
      </c>
      <c r="E301" s="172" t="s">
        <v>1129</v>
      </c>
      <c r="F301" s="173" t="s">
        <v>559</v>
      </c>
      <c r="G301" s="174" t="s">
        <v>560</v>
      </c>
      <c r="H301" s="175">
        <v>1</v>
      </c>
      <c r="I301" s="176"/>
      <c r="J301" s="177">
        <f>ROUND(I301*H301,2)</f>
        <v>0</v>
      </c>
      <c r="K301" s="173" t="s">
        <v>3</v>
      </c>
      <c r="L301" s="38"/>
      <c r="M301" s="178" t="s">
        <v>3</v>
      </c>
      <c r="N301" s="179" t="s">
        <v>44</v>
      </c>
      <c r="O301" s="71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AR301" s="182" t="s">
        <v>139</v>
      </c>
      <c r="AT301" s="182" t="s">
        <v>136</v>
      </c>
      <c r="AU301" s="182" t="s">
        <v>84</v>
      </c>
      <c r="AY301" s="19" t="s">
        <v>133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9" t="s">
        <v>81</v>
      </c>
      <c r="BK301" s="183">
        <f>ROUND(I301*H301,2)</f>
        <v>0</v>
      </c>
      <c r="BL301" s="19" t="s">
        <v>139</v>
      </c>
      <c r="BM301" s="182" t="s">
        <v>561</v>
      </c>
    </row>
    <row r="302" s="1" customFormat="1" ht="24" customHeight="1">
      <c r="B302" s="170"/>
      <c r="C302" s="171" t="s">
        <v>492</v>
      </c>
      <c r="D302" s="171" t="s">
        <v>136</v>
      </c>
      <c r="E302" s="172" t="s">
        <v>563</v>
      </c>
      <c r="F302" s="173" t="s">
        <v>564</v>
      </c>
      <c r="G302" s="174" t="s">
        <v>189</v>
      </c>
      <c r="H302" s="175">
        <v>2.2000000000000002</v>
      </c>
      <c r="I302" s="176"/>
      <c r="J302" s="177">
        <f>ROUND(I302*H302,2)</f>
        <v>0</v>
      </c>
      <c r="K302" s="173" t="s">
        <v>3</v>
      </c>
      <c r="L302" s="38"/>
      <c r="M302" s="178" t="s">
        <v>3</v>
      </c>
      <c r="N302" s="179" t="s">
        <v>44</v>
      </c>
      <c r="O302" s="71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AR302" s="182" t="s">
        <v>139</v>
      </c>
      <c r="AT302" s="182" t="s">
        <v>136</v>
      </c>
      <c r="AU302" s="182" t="s">
        <v>84</v>
      </c>
      <c r="AY302" s="19" t="s">
        <v>133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9" t="s">
        <v>81</v>
      </c>
      <c r="BK302" s="183">
        <f>ROUND(I302*H302,2)</f>
        <v>0</v>
      </c>
      <c r="BL302" s="19" t="s">
        <v>139</v>
      </c>
      <c r="BM302" s="182" t="s">
        <v>565</v>
      </c>
    </row>
    <row r="303" s="14" customFormat="1">
      <c r="B303" s="204"/>
      <c r="D303" s="184" t="s">
        <v>176</v>
      </c>
      <c r="E303" s="205" t="s">
        <v>3</v>
      </c>
      <c r="F303" s="206" t="s">
        <v>566</v>
      </c>
      <c r="H303" s="205" t="s">
        <v>3</v>
      </c>
      <c r="I303" s="207"/>
      <c r="L303" s="204"/>
      <c r="M303" s="208"/>
      <c r="N303" s="209"/>
      <c r="O303" s="209"/>
      <c r="P303" s="209"/>
      <c r="Q303" s="209"/>
      <c r="R303" s="209"/>
      <c r="S303" s="209"/>
      <c r="T303" s="210"/>
      <c r="AT303" s="205" t="s">
        <v>176</v>
      </c>
      <c r="AU303" s="205" t="s">
        <v>84</v>
      </c>
      <c r="AV303" s="14" t="s">
        <v>81</v>
      </c>
      <c r="AW303" s="14" t="s">
        <v>34</v>
      </c>
      <c r="AX303" s="14" t="s">
        <v>73</v>
      </c>
      <c r="AY303" s="205" t="s">
        <v>133</v>
      </c>
    </row>
    <row r="304" s="12" customFormat="1">
      <c r="B304" s="188"/>
      <c r="D304" s="184" t="s">
        <v>176</v>
      </c>
      <c r="E304" s="189" t="s">
        <v>3</v>
      </c>
      <c r="F304" s="190" t="s">
        <v>572</v>
      </c>
      <c r="H304" s="191">
        <v>2.2000000000000002</v>
      </c>
      <c r="I304" s="192"/>
      <c r="L304" s="188"/>
      <c r="M304" s="193"/>
      <c r="N304" s="194"/>
      <c r="O304" s="194"/>
      <c r="P304" s="194"/>
      <c r="Q304" s="194"/>
      <c r="R304" s="194"/>
      <c r="S304" s="194"/>
      <c r="T304" s="195"/>
      <c r="AT304" s="189" t="s">
        <v>176</v>
      </c>
      <c r="AU304" s="189" t="s">
        <v>84</v>
      </c>
      <c r="AV304" s="12" t="s">
        <v>84</v>
      </c>
      <c r="AW304" s="12" t="s">
        <v>34</v>
      </c>
      <c r="AX304" s="12" t="s">
        <v>81</v>
      </c>
      <c r="AY304" s="189" t="s">
        <v>133</v>
      </c>
    </row>
    <row r="305" s="11" customFormat="1" ht="22.8" customHeight="1">
      <c r="B305" s="157"/>
      <c r="D305" s="158" t="s">
        <v>72</v>
      </c>
      <c r="E305" s="168" t="s">
        <v>136</v>
      </c>
      <c r="F305" s="168" t="s">
        <v>578</v>
      </c>
      <c r="I305" s="160"/>
      <c r="J305" s="169">
        <f>BK305</f>
        <v>0</v>
      </c>
      <c r="L305" s="157"/>
      <c r="M305" s="162"/>
      <c r="N305" s="163"/>
      <c r="O305" s="163"/>
      <c r="P305" s="164">
        <f>SUM(P306:P354)</f>
        <v>0</v>
      </c>
      <c r="Q305" s="163"/>
      <c r="R305" s="164">
        <f>SUM(R306:R354)</f>
        <v>10.132248000000001</v>
      </c>
      <c r="S305" s="163"/>
      <c r="T305" s="165">
        <f>SUM(T306:T354)</f>
        <v>0</v>
      </c>
      <c r="AR305" s="158" t="s">
        <v>81</v>
      </c>
      <c r="AT305" s="166" t="s">
        <v>72</v>
      </c>
      <c r="AU305" s="166" t="s">
        <v>81</v>
      </c>
      <c r="AY305" s="158" t="s">
        <v>133</v>
      </c>
      <c r="BK305" s="167">
        <f>SUM(BK306:BK354)</f>
        <v>0</v>
      </c>
    </row>
    <row r="306" s="1" customFormat="1" ht="16.5" customHeight="1">
      <c r="B306" s="170"/>
      <c r="C306" s="171" t="s">
        <v>510</v>
      </c>
      <c r="D306" s="171" t="s">
        <v>136</v>
      </c>
      <c r="E306" s="172" t="s">
        <v>580</v>
      </c>
      <c r="F306" s="173" t="s">
        <v>581</v>
      </c>
      <c r="G306" s="174" t="s">
        <v>211</v>
      </c>
      <c r="H306" s="175">
        <v>8</v>
      </c>
      <c r="I306" s="176"/>
      <c r="J306" s="177">
        <f>ROUND(I306*H306,2)</f>
        <v>0</v>
      </c>
      <c r="K306" s="173" t="s">
        <v>171</v>
      </c>
      <c r="L306" s="38"/>
      <c r="M306" s="178" t="s">
        <v>3</v>
      </c>
      <c r="N306" s="179" t="s">
        <v>44</v>
      </c>
      <c r="O306" s="71"/>
      <c r="P306" s="180">
        <f>O306*H306</f>
        <v>0</v>
      </c>
      <c r="Q306" s="180">
        <v>0</v>
      </c>
      <c r="R306" s="180">
        <f>Q306*H306</f>
        <v>0</v>
      </c>
      <c r="S306" s="180">
        <v>0</v>
      </c>
      <c r="T306" s="181">
        <f>S306*H306</f>
        <v>0</v>
      </c>
      <c r="AR306" s="182" t="s">
        <v>139</v>
      </c>
      <c r="AT306" s="182" t="s">
        <v>136</v>
      </c>
      <c r="AU306" s="182" t="s">
        <v>84</v>
      </c>
      <c r="AY306" s="19" t="s">
        <v>133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9" t="s">
        <v>81</v>
      </c>
      <c r="BK306" s="183">
        <f>ROUND(I306*H306,2)</f>
        <v>0</v>
      </c>
      <c r="BL306" s="19" t="s">
        <v>139</v>
      </c>
      <c r="BM306" s="182" t="s">
        <v>582</v>
      </c>
    </row>
    <row r="307" s="1" customFormat="1">
      <c r="B307" s="38"/>
      <c r="D307" s="184" t="s">
        <v>141</v>
      </c>
      <c r="F307" s="185" t="s">
        <v>583</v>
      </c>
      <c r="I307" s="115"/>
      <c r="L307" s="38"/>
      <c r="M307" s="186"/>
      <c r="N307" s="71"/>
      <c r="O307" s="71"/>
      <c r="P307" s="71"/>
      <c r="Q307" s="71"/>
      <c r="R307" s="71"/>
      <c r="S307" s="71"/>
      <c r="T307" s="72"/>
      <c r="AT307" s="19" t="s">
        <v>141</v>
      </c>
      <c r="AU307" s="19" t="s">
        <v>84</v>
      </c>
    </row>
    <row r="308" s="1" customFormat="1">
      <c r="B308" s="38"/>
      <c r="D308" s="184" t="s">
        <v>174</v>
      </c>
      <c r="F308" s="187" t="s">
        <v>584</v>
      </c>
      <c r="I308" s="115"/>
      <c r="L308" s="38"/>
      <c r="M308" s="186"/>
      <c r="N308" s="71"/>
      <c r="O308" s="71"/>
      <c r="P308" s="71"/>
      <c r="Q308" s="71"/>
      <c r="R308" s="71"/>
      <c r="S308" s="71"/>
      <c r="T308" s="72"/>
      <c r="AT308" s="19" t="s">
        <v>174</v>
      </c>
      <c r="AU308" s="19" t="s">
        <v>84</v>
      </c>
    </row>
    <row r="309" s="12" customFormat="1">
      <c r="B309" s="188"/>
      <c r="D309" s="184" t="s">
        <v>176</v>
      </c>
      <c r="E309" s="189" t="s">
        <v>3</v>
      </c>
      <c r="F309" s="190" t="s">
        <v>1130</v>
      </c>
      <c r="H309" s="191">
        <v>12.08</v>
      </c>
      <c r="I309" s="192"/>
      <c r="L309" s="188"/>
      <c r="M309" s="193"/>
      <c r="N309" s="194"/>
      <c r="O309" s="194"/>
      <c r="P309" s="194"/>
      <c r="Q309" s="194"/>
      <c r="R309" s="194"/>
      <c r="S309" s="194"/>
      <c r="T309" s="195"/>
      <c r="AT309" s="189" t="s">
        <v>176</v>
      </c>
      <c r="AU309" s="189" t="s">
        <v>84</v>
      </c>
      <c r="AV309" s="12" t="s">
        <v>84</v>
      </c>
      <c r="AW309" s="12" t="s">
        <v>34</v>
      </c>
      <c r="AX309" s="12" t="s">
        <v>73</v>
      </c>
      <c r="AY309" s="189" t="s">
        <v>133</v>
      </c>
    </row>
    <row r="310" s="12" customFormat="1">
      <c r="B310" s="188"/>
      <c r="D310" s="184" t="s">
        <v>176</v>
      </c>
      <c r="E310" s="189" t="s">
        <v>3</v>
      </c>
      <c r="F310" s="190" t="s">
        <v>1131</v>
      </c>
      <c r="H310" s="191">
        <v>-0.80000000000000004</v>
      </c>
      <c r="I310" s="192"/>
      <c r="L310" s="188"/>
      <c r="M310" s="193"/>
      <c r="N310" s="194"/>
      <c r="O310" s="194"/>
      <c r="P310" s="194"/>
      <c r="Q310" s="194"/>
      <c r="R310" s="194"/>
      <c r="S310" s="194"/>
      <c r="T310" s="195"/>
      <c r="AT310" s="189" t="s">
        <v>176</v>
      </c>
      <c r="AU310" s="189" t="s">
        <v>84</v>
      </c>
      <c r="AV310" s="12" t="s">
        <v>84</v>
      </c>
      <c r="AW310" s="12" t="s">
        <v>34</v>
      </c>
      <c r="AX310" s="12" t="s">
        <v>73</v>
      </c>
      <c r="AY310" s="189" t="s">
        <v>133</v>
      </c>
    </row>
    <row r="311" s="12" customFormat="1">
      <c r="B311" s="188"/>
      <c r="D311" s="184" t="s">
        <v>176</v>
      </c>
      <c r="E311" s="189" t="s">
        <v>3</v>
      </c>
      <c r="F311" s="190" t="s">
        <v>1132</v>
      </c>
      <c r="H311" s="191">
        <v>-3.2799999999999998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176</v>
      </c>
      <c r="AU311" s="189" t="s">
        <v>84</v>
      </c>
      <c r="AV311" s="12" t="s">
        <v>84</v>
      </c>
      <c r="AW311" s="12" t="s">
        <v>34</v>
      </c>
      <c r="AX311" s="12" t="s">
        <v>73</v>
      </c>
      <c r="AY311" s="189" t="s">
        <v>133</v>
      </c>
    </row>
    <row r="312" s="13" customFormat="1">
      <c r="B312" s="196"/>
      <c r="D312" s="184" t="s">
        <v>176</v>
      </c>
      <c r="E312" s="197" t="s">
        <v>3</v>
      </c>
      <c r="F312" s="198" t="s">
        <v>195</v>
      </c>
      <c r="H312" s="199">
        <v>8</v>
      </c>
      <c r="I312" s="200"/>
      <c r="L312" s="196"/>
      <c r="M312" s="201"/>
      <c r="N312" s="202"/>
      <c r="O312" s="202"/>
      <c r="P312" s="202"/>
      <c r="Q312" s="202"/>
      <c r="R312" s="202"/>
      <c r="S312" s="202"/>
      <c r="T312" s="203"/>
      <c r="AT312" s="197" t="s">
        <v>176</v>
      </c>
      <c r="AU312" s="197" t="s">
        <v>84</v>
      </c>
      <c r="AV312" s="13" t="s">
        <v>139</v>
      </c>
      <c r="AW312" s="13" t="s">
        <v>34</v>
      </c>
      <c r="AX312" s="13" t="s">
        <v>81</v>
      </c>
      <c r="AY312" s="197" t="s">
        <v>133</v>
      </c>
    </row>
    <row r="313" s="1" customFormat="1" ht="16.5" customHeight="1">
      <c r="B313" s="170"/>
      <c r="C313" s="219" t="s">
        <v>517</v>
      </c>
      <c r="D313" s="219" t="s">
        <v>383</v>
      </c>
      <c r="E313" s="220" t="s">
        <v>591</v>
      </c>
      <c r="F313" s="221" t="s">
        <v>592</v>
      </c>
      <c r="G313" s="222" t="s">
        <v>364</v>
      </c>
      <c r="H313" s="223">
        <v>14.960000000000001</v>
      </c>
      <c r="I313" s="224"/>
      <c r="J313" s="225">
        <f>ROUND(I313*H313,2)</f>
        <v>0</v>
      </c>
      <c r="K313" s="221" t="s">
        <v>3</v>
      </c>
      <c r="L313" s="226"/>
      <c r="M313" s="227" t="s">
        <v>3</v>
      </c>
      <c r="N313" s="228" t="s">
        <v>44</v>
      </c>
      <c r="O313" s="71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AR313" s="182" t="s">
        <v>178</v>
      </c>
      <c r="AT313" s="182" t="s">
        <v>383</v>
      </c>
      <c r="AU313" s="182" t="s">
        <v>84</v>
      </c>
      <c r="AY313" s="19" t="s">
        <v>133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9" t="s">
        <v>81</v>
      </c>
      <c r="BK313" s="183">
        <f>ROUND(I313*H313,2)</f>
        <v>0</v>
      </c>
      <c r="BL313" s="19" t="s">
        <v>139</v>
      </c>
      <c r="BM313" s="182" t="s">
        <v>1133</v>
      </c>
    </row>
    <row r="314" s="12" customFormat="1">
      <c r="B314" s="188"/>
      <c r="D314" s="184" t="s">
        <v>176</v>
      </c>
      <c r="E314" s="189" t="s">
        <v>3</v>
      </c>
      <c r="F314" s="190" t="s">
        <v>1134</v>
      </c>
      <c r="H314" s="191">
        <v>14.960000000000001</v>
      </c>
      <c r="I314" s="192"/>
      <c r="L314" s="188"/>
      <c r="M314" s="193"/>
      <c r="N314" s="194"/>
      <c r="O314" s="194"/>
      <c r="P314" s="194"/>
      <c r="Q314" s="194"/>
      <c r="R314" s="194"/>
      <c r="S314" s="194"/>
      <c r="T314" s="195"/>
      <c r="AT314" s="189" t="s">
        <v>176</v>
      </c>
      <c r="AU314" s="189" t="s">
        <v>84</v>
      </c>
      <c r="AV314" s="12" t="s">
        <v>84</v>
      </c>
      <c r="AW314" s="12" t="s">
        <v>34</v>
      </c>
      <c r="AX314" s="12" t="s">
        <v>81</v>
      </c>
      <c r="AY314" s="189" t="s">
        <v>133</v>
      </c>
    </row>
    <row r="315" s="1" customFormat="1" ht="16.5" customHeight="1">
      <c r="B315" s="170"/>
      <c r="C315" s="171" t="s">
        <v>521</v>
      </c>
      <c r="D315" s="171" t="s">
        <v>136</v>
      </c>
      <c r="E315" s="172" t="s">
        <v>596</v>
      </c>
      <c r="F315" s="173" t="s">
        <v>597</v>
      </c>
      <c r="G315" s="174" t="s">
        <v>279</v>
      </c>
      <c r="H315" s="175">
        <v>5.5999999999999996</v>
      </c>
      <c r="I315" s="176"/>
      <c r="J315" s="177">
        <f>ROUND(I315*H315,2)</f>
        <v>0</v>
      </c>
      <c r="K315" s="173" t="s">
        <v>171</v>
      </c>
      <c r="L315" s="38"/>
      <c r="M315" s="178" t="s">
        <v>3</v>
      </c>
      <c r="N315" s="179" t="s">
        <v>44</v>
      </c>
      <c r="O315" s="71"/>
      <c r="P315" s="180">
        <f>O315*H315</f>
        <v>0</v>
      </c>
      <c r="Q315" s="180">
        <v>0.27994000000000002</v>
      </c>
      <c r="R315" s="180">
        <f>Q315*H315</f>
        <v>1.567664</v>
      </c>
      <c r="S315" s="180">
        <v>0</v>
      </c>
      <c r="T315" s="181">
        <f>S315*H315</f>
        <v>0</v>
      </c>
      <c r="AR315" s="182" t="s">
        <v>139</v>
      </c>
      <c r="AT315" s="182" t="s">
        <v>136</v>
      </c>
      <c r="AU315" s="182" t="s">
        <v>84</v>
      </c>
      <c r="AY315" s="19" t="s">
        <v>133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9" t="s">
        <v>81</v>
      </c>
      <c r="BK315" s="183">
        <f>ROUND(I315*H315,2)</f>
        <v>0</v>
      </c>
      <c r="BL315" s="19" t="s">
        <v>139</v>
      </c>
      <c r="BM315" s="182" t="s">
        <v>598</v>
      </c>
    </row>
    <row r="316" s="1" customFormat="1">
      <c r="B316" s="38"/>
      <c r="D316" s="184" t="s">
        <v>141</v>
      </c>
      <c r="F316" s="185" t="s">
        <v>599</v>
      </c>
      <c r="I316" s="115"/>
      <c r="L316" s="38"/>
      <c r="M316" s="186"/>
      <c r="N316" s="71"/>
      <c r="O316" s="71"/>
      <c r="P316" s="71"/>
      <c r="Q316" s="71"/>
      <c r="R316" s="71"/>
      <c r="S316" s="71"/>
      <c r="T316" s="72"/>
      <c r="AT316" s="19" t="s">
        <v>141</v>
      </c>
      <c r="AU316" s="19" t="s">
        <v>84</v>
      </c>
    </row>
    <row r="317" s="14" customFormat="1">
      <c r="B317" s="204"/>
      <c r="D317" s="184" t="s">
        <v>176</v>
      </c>
      <c r="E317" s="205" t="s">
        <v>3</v>
      </c>
      <c r="F317" s="206" t="s">
        <v>600</v>
      </c>
      <c r="H317" s="205" t="s">
        <v>3</v>
      </c>
      <c r="I317" s="207"/>
      <c r="L317" s="204"/>
      <c r="M317" s="208"/>
      <c r="N317" s="209"/>
      <c r="O317" s="209"/>
      <c r="P317" s="209"/>
      <c r="Q317" s="209"/>
      <c r="R317" s="209"/>
      <c r="S317" s="209"/>
      <c r="T317" s="210"/>
      <c r="AT317" s="205" t="s">
        <v>176</v>
      </c>
      <c r="AU317" s="205" t="s">
        <v>84</v>
      </c>
      <c r="AV317" s="14" t="s">
        <v>81</v>
      </c>
      <c r="AW317" s="14" t="s">
        <v>34</v>
      </c>
      <c r="AX317" s="14" t="s">
        <v>73</v>
      </c>
      <c r="AY317" s="205" t="s">
        <v>133</v>
      </c>
    </row>
    <row r="318" s="12" customFormat="1">
      <c r="B318" s="188"/>
      <c r="D318" s="184" t="s">
        <v>176</v>
      </c>
      <c r="E318" s="189" t="s">
        <v>3</v>
      </c>
      <c r="F318" s="190" t="s">
        <v>1135</v>
      </c>
      <c r="H318" s="191">
        <v>5.5999999999999996</v>
      </c>
      <c r="I318" s="192"/>
      <c r="L318" s="188"/>
      <c r="M318" s="193"/>
      <c r="N318" s="194"/>
      <c r="O318" s="194"/>
      <c r="P318" s="194"/>
      <c r="Q318" s="194"/>
      <c r="R318" s="194"/>
      <c r="S318" s="194"/>
      <c r="T318" s="195"/>
      <c r="AT318" s="189" t="s">
        <v>176</v>
      </c>
      <c r="AU318" s="189" t="s">
        <v>84</v>
      </c>
      <c r="AV318" s="12" t="s">
        <v>84</v>
      </c>
      <c r="AW318" s="12" t="s">
        <v>34</v>
      </c>
      <c r="AX318" s="12" t="s">
        <v>81</v>
      </c>
      <c r="AY318" s="189" t="s">
        <v>133</v>
      </c>
    </row>
    <row r="319" s="1" customFormat="1" ht="16.5" customHeight="1">
      <c r="B319" s="170"/>
      <c r="C319" s="171" t="s">
        <v>525</v>
      </c>
      <c r="D319" s="171" t="s">
        <v>136</v>
      </c>
      <c r="E319" s="172" t="s">
        <v>603</v>
      </c>
      <c r="F319" s="173" t="s">
        <v>604</v>
      </c>
      <c r="G319" s="174" t="s">
        <v>279</v>
      </c>
      <c r="H319" s="175">
        <v>8</v>
      </c>
      <c r="I319" s="176"/>
      <c r="J319" s="177">
        <f>ROUND(I319*H319,2)</f>
        <v>0</v>
      </c>
      <c r="K319" s="173" t="s">
        <v>171</v>
      </c>
      <c r="L319" s="38"/>
      <c r="M319" s="178" t="s">
        <v>3</v>
      </c>
      <c r="N319" s="179" t="s">
        <v>44</v>
      </c>
      <c r="O319" s="71"/>
      <c r="P319" s="180">
        <f>O319*H319</f>
        <v>0</v>
      </c>
      <c r="Q319" s="180">
        <v>0.51817000000000002</v>
      </c>
      <c r="R319" s="180">
        <f>Q319*H319</f>
        <v>4.1453600000000002</v>
      </c>
      <c r="S319" s="180">
        <v>0</v>
      </c>
      <c r="T319" s="181">
        <f>S319*H319</f>
        <v>0</v>
      </c>
      <c r="AR319" s="182" t="s">
        <v>139</v>
      </c>
      <c r="AT319" s="182" t="s">
        <v>136</v>
      </c>
      <c r="AU319" s="182" t="s">
        <v>84</v>
      </c>
      <c r="AY319" s="19" t="s">
        <v>133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9" t="s">
        <v>81</v>
      </c>
      <c r="BK319" s="183">
        <f>ROUND(I319*H319,2)</f>
        <v>0</v>
      </c>
      <c r="BL319" s="19" t="s">
        <v>139</v>
      </c>
      <c r="BM319" s="182" t="s">
        <v>605</v>
      </c>
    </row>
    <row r="320" s="1" customFormat="1">
      <c r="B320" s="38"/>
      <c r="D320" s="184" t="s">
        <v>141</v>
      </c>
      <c r="F320" s="185" t="s">
        <v>606</v>
      </c>
      <c r="I320" s="115"/>
      <c r="L320" s="38"/>
      <c r="M320" s="186"/>
      <c r="N320" s="71"/>
      <c r="O320" s="71"/>
      <c r="P320" s="71"/>
      <c r="Q320" s="71"/>
      <c r="R320" s="71"/>
      <c r="S320" s="71"/>
      <c r="T320" s="72"/>
      <c r="AT320" s="19" t="s">
        <v>141</v>
      </c>
      <c r="AU320" s="19" t="s">
        <v>84</v>
      </c>
    </row>
    <row r="321" s="1" customFormat="1">
      <c r="B321" s="38"/>
      <c r="D321" s="184" t="s">
        <v>174</v>
      </c>
      <c r="F321" s="187" t="s">
        <v>607</v>
      </c>
      <c r="I321" s="115"/>
      <c r="L321" s="38"/>
      <c r="M321" s="186"/>
      <c r="N321" s="71"/>
      <c r="O321" s="71"/>
      <c r="P321" s="71"/>
      <c r="Q321" s="71"/>
      <c r="R321" s="71"/>
      <c r="S321" s="71"/>
      <c r="T321" s="72"/>
      <c r="AT321" s="19" t="s">
        <v>174</v>
      </c>
      <c r="AU321" s="19" t="s">
        <v>84</v>
      </c>
    </row>
    <row r="322" s="14" customFormat="1">
      <c r="B322" s="204"/>
      <c r="D322" s="184" t="s">
        <v>176</v>
      </c>
      <c r="E322" s="205" t="s">
        <v>3</v>
      </c>
      <c r="F322" s="206" t="s">
        <v>600</v>
      </c>
      <c r="H322" s="205" t="s">
        <v>3</v>
      </c>
      <c r="I322" s="207"/>
      <c r="L322" s="204"/>
      <c r="M322" s="208"/>
      <c r="N322" s="209"/>
      <c r="O322" s="209"/>
      <c r="P322" s="209"/>
      <c r="Q322" s="209"/>
      <c r="R322" s="209"/>
      <c r="S322" s="209"/>
      <c r="T322" s="210"/>
      <c r="AT322" s="205" t="s">
        <v>176</v>
      </c>
      <c r="AU322" s="205" t="s">
        <v>84</v>
      </c>
      <c r="AV322" s="14" t="s">
        <v>81</v>
      </c>
      <c r="AW322" s="14" t="s">
        <v>34</v>
      </c>
      <c r="AX322" s="14" t="s">
        <v>73</v>
      </c>
      <c r="AY322" s="205" t="s">
        <v>133</v>
      </c>
    </row>
    <row r="323" s="12" customFormat="1">
      <c r="B323" s="188"/>
      <c r="D323" s="184" t="s">
        <v>176</v>
      </c>
      <c r="E323" s="189" t="s">
        <v>3</v>
      </c>
      <c r="F323" s="190" t="s">
        <v>1136</v>
      </c>
      <c r="H323" s="191">
        <v>8</v>
      </c>
      <c r="I323" s="192"/>
      <c r="L323" s="188"/>
      <c r="M323" s="193"/>
      <c r="N323" s="194"/>
      <c r="O323" s="194"/>
      <c r="P323" s="194"/>
      <c r="Q323" s="194"/>
      <c r="R323" s="194"/>
      <c r="S323" s="194"/>
      <c r="T323" s="195"/>
      <c r="AT323" s="189" t="s">
        <v>176</v>
      </c>
      <c r="AU323" s="189" t="s">
        <v>84</v>
      </c>
      <c r="AV323" s="12" t="s">
        <v>84</v>
      </c>
      <c r="AW323" s="12" t="s">
        <v>34</v>
      </c>
      <c r="AX323" s="12" t="s">
        <v>81</v>
      </c>
      <c r="AY323" s="189" t="s">
        <v>133</v>
      </c>
    </row>
    <row r="324" s="1" customFormat="1" ht="16.5" customHeight="1">
      <c r="B324" s="170"/>
      <c r="C324" s="171" t="s">
        <v>529</v>
      </c>
      <c r="D324" s="171" t="s">
        <v>136</v>
      </c>
      <c r="E324" s="172" t="s">
        <v>610</v>
      </c>
      <c r="F324" s="173" t="s">
        <v>611</v>
      </c>
      <c r="G324" s="174" t="s">
        <v>279</v>
      </c>
      <c r="H324" s="175">
        <v>10.4</v>
      </c>
      <c r="I324" s="176"/>
      <c r="J324" s="177">
        <f>ROUND(I324*H324,2)</f>
        <v>0</v>
      </c>
      <c r="K324" s="173" t="s">
        <v>171</v>
      </c>
      <c r="L324" s="38"/>
      <c r="M324" s="178" t="s">
        <v>3</v>
      </c>
      <c r="N324" s="179" t="s">
        <v>44</v>
      </c>
      <c r="O324" s="71"/>
      <c r="P324" s="180">
        <f>O324*H324</f>
        <v>0</v>
      </c>
      <c r="Q324" s="180">
        <v>0.00071000000000000002</v>
      </c>
      <c r="R324" s="180">
        <f>Q324*H324</f>
        <v>0.0073840000000000008</v>
      </c>
      <c r="S324" s="180">
        <v>0</v>
      </c>
      <c r="T324" s="181">
        <f>S324*H324</f>
        <v>0</v>
      </c>
      <c r="AR324" s="182" t="s">
        <v>139</v>
      </c>
      <c r="AT324" s="182" t="s">
        <v>136</v>
      </c>
      <c r="AU324" s="182" t="s">
        <v>84</v>
      </c>
      <c r="AY324" s="19" t="s">
        <v>133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19" t="s">
        <v>81</v>
      </c>
      <c r="BK324" s="183">
        <f>ROUND(I324*H324,2)</f>
        <v>0</v>
      </c>
      <c r="BL324" s="19" t="s">
        <v>139</v>
      </c>
      <c r="BM324" s="182" t="s">
        <v>612</v>
      </c>
    </row>
    <row r="325" s="1" customFormat="1">
      <c r="B325" s="38"/>
      <c r="D325" s="184" t="s">
        <v>141</v>
      </c>
      <c r="F325" s="185" t="s">
        <v>613</v>
      </c>
      <c r="I325" s="115"/>
      <c r="L325" s="38"/>
      <c r="M325" s="186"/>
      <c r="N325" s="71"/>
      <c r="O325" s="71"/>
      <c r="P325" s="71"/>
      <c r="Q325" s="71"/>
      <c r="R325" s="71"/>
      <c r="S325" s="71"/>
      <c r="T325" s="72"/>
      <c r="AT325" s="19" t="s">
        <v>141</v>
      </c>
      <c r="AU325" s="19" t="s">
        <v>84</v>
      </c>
    </row>
    <row r="326" s="14" customFormat="1">
      <c r="B326" s="204"/>
      <c r="D326" s="184" t="s">
        <v>176</v>
      </c>
      <c r="E326" s="205" t="s">
        <v>3</v>
      </c>
      <c r="F326" s="206" t="s">
        <v>600</v>
      </c>
      <c r="H326" s="205" t="s">
        <v>3</v>
      </c>
      <c r="I326" s="207"/>
      <c r="L326" s="204"/>
      <c r="M326" s="208"/>
      <c r="N326" s="209"/>
      <c r="O326" s="209"/>
      <c r="P326" s="209"/>
      <c r="Q326" s="209"/>
      <c r="R326" s="209"/>
      <c r="S326" s="209"/>
      <c r="T326" s="210"/>
      <c r="AT326" s="205" t="s">
        <v>176</v>
      </c>
      <c r="AU326" s="205" t="s">
        <v>84</v>
      </c>
      <c r="AV326" s="14" t="s">
        <v>81</v>
      </c>
      <c r="AW326" s="14" t="s">
        <v>34</v>
      </c>
      <c r="AX326" s="14" t="s">
        <v>73</v>
      </c>
      <c r="AY326" s="205" t="s">
        <v>133</v>
      </c>
    </row>
    <row r="327" s="12" customFormat="1">
      <c r="B327" s="188"/>
      <c r="D327" s="184" t="s">
        <v>176</v>
      </c>
      <c r="E327" s="189" t="s">
        <v>3</v>
      </c>
      <c r="F327" s="190" t="s">
        <v>1137</v>
      </c>
      <c r="H327" s="191">
        <v>10.4</v>
      </c>
      <c r="I327" s="192"/>
      <c r="L327" s="188"/>
      <c r="M327" s="193"/>
      <c r="N327" s="194"/>
      <c r="O327" s="194"/>
      <c r="P327" s="194"/>
      <c r="Q327" s="194"/>
      <c r="R327" s="194"/>
      <c r="S327" s="194"/>
      <c r="T327" s="195"/>
      <c r="AT327" s="189" t="s">
        <v>176</v>
      </c>
      <c r="AU327" s="189" t="s">
        <v>84</v>
      </c>
      <c r="AV327" s="12" t="s">
        <v>84</v>
      </c>
      <c r="AW327" s="12" t="s">
        <v>34</v>
      </c>
      <c r="AX327" s="12" t="s">
        <v>81</v>
      </c>
      <c r="AY327" s="189" t="s">
        <v>133</v>
      </c>
    </row>
    <row r="328" s="1" customFormat="1" ht="16.5" customHeight="1">
      <c r="B328" s="170"/>
      <c r="C328" s="171" t="s">
        <v>533</v>
      </c>
      <c r="D328" s="171" t="s">
        <v>136</v>
      </c>
      <c r="E328" s="172" t="s">
        <v>616</v>
      </c>
      <c r="F328" s="173" t="s">
        <v>617</v>
      </c>
      <c r="G328" s="174" t="s">
        <v>279</v>
      </c>
      <c r="H328" s="175">
        <v>10.4</v>
      </c>
      <c r="I328" s="176"/>
      <c r="J328" s="177">
        <f>ROUND(I328*H328,2)</f>
        <v>0</v>
      </c>
      <c r="K328" s="173" t="s">
        <v>171</v>
      </c>
      <c r="L328" s="38"/>
      <c r="M328" s="178" t="s">
        <v>3</v>
      </c>
      <c r="N328" s="179" t="s">
        <v>44</v>
      </c>
      <c r="O328" s="71"/>
      <c r="P328" s="180">
        <f>O328*H328</f>
        <v>0</v>
      </c>
      <c r="Q328" s="180">
        <v>0.26375999999999999</v>
      </c>
      <c r="R328" s="180">
        <f>Q328*H328</f>
        <v>2.7431040000000002</v>
      </c>
      <c r="S328" s="180">
        <v>0</v>
      </c>
      <c r="T328" s="181">
        <f>S328*H328</f>
        <v>0</v>
      </c>
      <c r="AR328" s="182" t="s">
        <v>139</v>
      </c>
      <c r="AT328" s="182" t="s">
        <v>136</v>
      </c>
      <c r="AU328" s="182" t="s">
        <v>84</v>
      </c>
      <c r="AY328" s="19" t="s">
        <v>133</v>
      </c>
      <c r="BE328" s="183">
        <f>IF(N328="základní",J328,0)</f>
        <v>0</v>
      </c>
      <c r="BF328" s="183">
        <f>IF(N328="snížená",J328,0)</f>
        <v>0</v>
      </c>
      <c r="BG328" s="183">
        <f>IF(N328="zákl. přenesená",J328,0)</f>
        <v>0</v>
      </c>
      <c r="BH328" s="183">
        <f>IF(N328="sníž. přenesená",J328,0)</f>
        <v>0</v>
      </c>
      <c r="BI328" s="183">
        <f>IF(N328="nulová",J328,0)</f>
        <v>0</v>
      </c>
      <c r="BJ328" s="19" t="s">
        <v>81</v>
      </c>
      <c r="BK328" s="183">
        <f>ROUND(I328*H328,2)</f>
        <v>0</v>
      </c>
      <c r="BL328" s="19" t="s">
        <v>139</v>
      </c>
      <c r="BM328" s="182" t="s">
        <v>618</v>
      </c>
    </row>
    <row r="329" s="1" customFormat="1">
      <c r="B329" s="38"/>
      <c r="D329" s="184" t="s">
        <v>141</v>
      </c>
      <c r="F329" s="185" t="s">
        <v>619</v>
      </c>
      <c r="I329" s="115"/>
      <c r="L329" s="38"/>
      <c r="M329" s="186"/>
      <c r="N329" s="71"/>
      <c r="O329" s="71"/>
      <c r="P329" s="71"/>
      <c r="Q329" s="71"/>
      <c r="R329" s="71"/>
      <c r="S329" s="71"/>
      <c r="T329" s="72"/>
      <c r="AT329" s="19" t="s">
        <v>141</v>
      </c>
      <c r="AU329" s="19" t="s">
        <v>84</v>
      </c>
    </row>
    <row r="330" s="1" customFormat="1">
      <c r="B330" s="38"/>
      <c r="D330" s="184" t="s">
        <v>174</v>
      </c>
      <c r="F330" s="187" t="s">
        <v>620</v>
      </c>
      <c r="I330" s="115"/>
      <c r="L330" s="38"/>
      <c r="M330" s="186"/>
      <c r="N330" s="71"/>
      <c r="O330" s="71"/>
      <c r="P330" s="71"/>
      <c r="Q330" s="71"/>
      <c r="R330" s="71"/>
      <c r="S330" s="71"/>
      <c r="T330" s="72"/>
      <c r="AT330" s="19" t="s">
        <v>174</v>
      </c>
      <c r="AU330" s="19" t="s">
        <v>84</v>
      </c>
    </row>
    <row r="331" s="14" customFormat="1">
      <c r="B331" s="204"/>
      <c r="D331" s="184" t="s">
        <v>176</v>
      </c>
      <c r="E331" s="205" t="s">
        <v>3</v>
      </c>
      <c r="F331" s="206" t="s">
        <v>600</v>
      </c>
      <c r="H331" s="205" t="s">
        <v>3</v>
      </c>
      <c r="I331" s="207"/>
      <c r="L331" s="204"/>
      <c r="M331" s="208"/>
      <c r="N331" s="209"/>
      <c r="O331" s="209"/>
      <c r="P331" s="209"/>
      <c r="Q331" s="209"/>
      <c r="R331" s="209"/>
      <c r="S331" s="209"/>
      <c r="T331" s="210"/>
      <c r="AT331" s="205" t="s">
        <v>176</v>
      </c>
      <c r="AU331" s="205" t="s">
        <v>84</v>
      </c>
      <c r="AV331" s="14" t="s">
        <v>81</v>
      </c>
      <c r="AW331" s="14" t="s">
        <v>34</v>
      </c>
      <c r="AX331" s="14" t="s">
        <v>73</v>
      </c>
      <c r="AY331" s="205" t="s">
        <v>133</v>
      </c>
    </row>
    <row r="332" s="12" customFormat="1">
      <c r="B332" s="188"/>
      <c r="D332" s="184" t="s">
        <v>176</v>
      </c>
      <c r="E332" s="189" t="s">
        <v>3</v>
      </c>
      <c r="F332" s="190" t="s">
        <v>1137</v>
      </c>
      <c r="H332" s="191">
        <v>10.4</v>
      </c>
      <c r="I332" s="192"/>
      <c r="L332" s="188"/>
      <c r="M332" s="193"/>
      <c r="N332" s="194"/>
      <c r="O332" s="194"/>
      <c r="P332" s="194"/>
      <c r="Q332" s="194"/>
      <c r="R332" s="194"/>
      <c r="S332" s="194"/>
      <c r="T332" s="195"/>
      <c r="AT332" s="189" t="s">
        <v>176</v>
      </c>
      <c r="AU332" s="189" t="s">
        <v>84</v>
      </c>
      <c r="AV332" s="12" t="s">
        <v>84</v>
      </c>
      <c r="AW332" s="12" t="s">
        <v>34</v>
      </c>
      <c r="AX332" s="12" t="s">
        <v>81</v>
      </c>
      <c r="AY332" s="189" t="s">
        <v>133</v>
      </c>
    </row>
    <row r="333" s="1" customFormat="1" ht="16.5" customHeight="1">
      <c r="B333" s="170"/>
      <c r="C333" s="171" t="s">
        <v>539</v>
      </c>
      <c r="D333" s="171" t="s">
        <v>136</v>
      </c>
      <c r="E333" s="172" t="s">
        <v>610</v>
      </c>
      <c r="F333" s="173" t="s">
        <v>611</v>
      </c>
      <c r="G333" s="174" t="s">
        <v>279</v>
      </c>
      <c r="H333" s="175">
        <v>12.800000000000001</v>
      </c>
      <c r="I333" s="176"/>
      <c r="J333" s="177">
        <f>ROUND(I333*H333,2)</f>
        <v>0</v>
      </c>
      <c r="K333" s="173" t="s">
        <v>171</v>
      </c>
      <c r="L333" s="38"/>
      <c r="M333" s="178" t="s">
        <v>3</v>
      </c>
      <c r="N333" s="179" t="s">
        <v>44</v>
      </c>
      <c r="O333" s="71"/>
      <c r="P333" s="180">
        <f>O333*H333</f>
        <v>0</v>
      </c>
      <c r="Q333" s="180">
        <v>0.00071000000000000002</v>
      </c>
      <c r="R333" s="180">
        <f>Q333*H333</f>
        <v>0.0090880000000000006</v>
      </c>
      <c r="S333" s="180">
        <v>0</v>
      </c>
      <c r="T333" s="181">
        <f>S333*H333</f>
        <v>0</v>
      </c>
      <c r="AR333" s="182" t="s">
        <v>139</v>
      </c>
      <c r="AT333" s="182" t="s">
        <v>136</v>
      </c>
      <c r="AU333" s="182" t="s">
        <v>84</v>
      </c>
      <c r="AY333" s="19" t="s">
        <v>133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9" t="s">
        <v>81</v>
      </c>
      <c r="BK333" s="183">
        <f>ROUND(I333*H333,2)</f>
        <v>0</v>
      </c>
      <c r="BL333" s="19" t="s">
        <v>139</v>
      </c>
      <c r="BM333" s="182" t="s">
        <v>622</v>
      </c>
    </row>
    <row r="334" s="1" customFormat="1">
      <c r="B334" s="38"/>
      <c r="D334" s="184" t="s">
        <v>141</v>
      </c>
      <c r="F334" s="185" t="s">
        <v>613</v>
      </c>
      <c r="I334" s="115"/>
      <c r="L334" s="38"/>
      <c r="M334" s="186"/>
      <c r="N334" s="71"/>
      <c r="O334" s="71"/>
      <c r="P334" s="71"/>
      <c r="Q334" s="71"/>
      <c r="R334" s="71"/>
      <c r="S334" s="71"/>
      <c r="T334" s="72"/>
      <c r="AT334" s="19" t="s">
        <v>141</v>
      </c>
      <c r="AU334" s="19" t="s">
        <v>84</v>
      </c>
    </row>
    <row r="335" s="14" customFormat="1">
      <c r="B335" s="204"/>
      <c r="D335" s="184" t="s">
        <v>176</v>
      </c>
      <c r="E335" s="205" t="s">
        <v>3</v>
      </c>
      <c r="F335" s="206" t="s">
        <v>600</v>
      </c>
      <c r="H335" s="205" t="s">
        <v>3</v>
      </c>
      <c r="I335" s="207"/>
      <c r="L335" s="204"/>
      <c r="M335" s="208"/>
      <c r="N335" s="209"/>
      <c r="O335" s="209"/>
      <c r="P335" s="209"/>
      <c r="Q335" s="209"/>
      <c r="R335" s="209"/>
      <c r="S335" s="209"/>
      <c r="T335" s="210"/>
      <c r="AT335" s="205" t="s">
        <v>176</v>
      </c>
      <c r="AU335" s="205" t="s">
        <v>84</v>
      </c>
      <c r="AV335" s="14" t="s">
        <v>81</v>
      </c>
      <c r="AW335" s="14" t="s">
        <v>34</v>
      </c>
      <c r="AX335" s="14" t="s">
        <v>73</v>
      </c>
      <c r="AY335" s="205" t="s">
        <v>133</v>
      </c>
    </row>
    <row r="336" s="12" customFormat="1">
      <c r="B336" s="188"/>
      <c r="D336" s="184" t="s">
        <v>176</v>
      </c>
      <c r="E336" s="189" t="s">
        <v>3</v>
      </c>
      <c r="F336" s="190" t="s">
        <v>1138</v>
      </c>
      <c r="H336" s="191">
        <v>12.800000000000001</v>
      </c>
      <c r="I336" s="192"/>
      <c r="L336" s="188"/>
      <c r="M336" s="193"/>
      <c r="N336" s="194"/>
      <c r="O336" s="194"/>
      <c r="P336" s="194"/>
      <c r="Q336" s="194"/>
      <c r="R336" s="194"/>
      <c r="S336" s="194"/>
      <c r="T336" s="195"/>
      <c r="AT336" s="189" t="s">
        <v>176</v>
      </c>
      <c r="AU336" s="189" t="s">
        <v>84</v>
      </c>
      <c r="AV336" s="12" t="s">
        <v>84</v>
      </c>
      <c r="AW336" s="12" t="s">
        <v>34</v>
      </c>
      <c r="AX336" s="12" t="s">
        <v>81</v>
      </c>
      <c r="AY336" s="189" t="s">
        <v>133</v>
      </c>
    </row>
    <row r="337" s="1" customFormat="1" ht="16.5" customHeight="1">
      <c r="B337" s="170"/>
      <c r="C337" s="171" t="s">
        <v>544</v>
      </c>
      <c r="D337" s="171" t="s">
        <v>136</v>
      </c>
      <c r="E337" s="172" t="s">
        <v>625</v>
      </c>
      <c r="F337" s="173" t="s">
        <v>626</v>
      </c>
      <c r="G337" s="174" t="s">
        <v>279</v>
      </c>
      <c r="H337" s="175">
        <v>12.800000000000001</v>
      </c>
      <c r="I337" s="176"/>
      <c r="J337" s="177">
        <f>ROUND(I337*H337,2)</f>
        <v>0</v>
      </c>
      <c r="K337" s="173" t="s">
        <v>171</v>
      </c>
      <c r="L337" s="38"/>
      <c r="M337" s="178" t="s">
        <v>3</v>
      </c>
      <c r="N337" s="179" t="s">
        <v>44</v>
      </c>
      <c r="O337" s="71"/>
      <c r="P337" s="180">
        <f>O337*H337</f>
        <v>0</v>
      </c>
      <c r="Q337" s="180">
        <v>0.12966</v>
      </c>
      <c r="R337" s="180">
        <f>Q337*H337</f>
        <v>1.659648</v>
      </c>
      <c r="S337" s="180">
        <v>0</v>
      </c>
      <c r="T337" s="181">
        <f>S337*H337</f>
        <v>0</v>
      </c>
      <c r="AR337" s="182" t="s">
        <v>139</v>
      </c>
      <c r="AT337" s="182" t="s">
        <v>136</v>
      </c>
      <c r="AU337" s="182" t="s">
        <v>84</v>
      </c>
      <c r="AY337" s="19" t="s">
        <v>133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9" t="s">
        <v>81</v>
      </c>
      <c r="BK337" s="183">
        <f>ROUND(I337*H337,2)</f>
        <v>0</v>
      </c>
      <c r="BL337" s="19" t="s">
        <v>139</v>
      </c>
      <c r="BM337" s="182" t="s">
        <v>627</v>
      </c>
    </row>
    <row r="338" s="1" customFormat="1">
      <c r="B338" s="38"/>
      <c r="D338" s="184" t="s">
        <v>141</v>
      </c>
      <c r="F338" s="185" t="s">
        <v>628</v>
      </c>
      <c r="I338" s="115"/>
      <c r="L338" s="38"/>
      <c r="M338" s="186"/>
      <c r="N338" s="71"/>
      <c r="O338" s="71"/>
      <c r="P338" s="71"/>
      <c r="Q338" s="71"/>
      <c r="R338" s="71"/>
      <c r="S338" s="71"/>
      <c r="T338" s="72"/>
      <c r="AT338" s="19" t="s">
        <v>141</v>
      </c>
      <c r="AU338" s="19" t="s">
        <v>84</v>
      </c>
    </row>
    <row r="339" s="1" customFormat="1">
      <c r="B339" s="38"/>
      <c r="D339" s="184" t="s">
        <v>174</v>
      </c>
      <c r="F339" s="187" t="s">
        <v>629</v>
      </c>
      <c r="I339" s="115"/>
      <c r="L339" s="38"/>
      <c r="M339" s="186"/>
      <c r="N339" s="71"/>
      <c r="O339" s="71"/>
      <c r="P339" s="71"/>
      <c r="Q339" s="71"/>
      <c r="R339" s="71"/>
      <c r="S339" s="71"/>
      <c r="T339" s="72"/>
      <c r="AT339" s="19" t="s">
        <v>174</v>
      </c>
      <c r="AU339" s="19" t="s">
        <v>84</v>
      </c>
    </row>
    <row r="340" s="14" customFormat="1">
      <c r="B340" s="204"/>
      <c r="D340" s="184" t="s">
        <v>176</v>
      </c>
      <c r="E340" s="205" t="s">
        <v>3</v>
      </c>
      <c r="F340" s="206" t="s">
        <v>600</v>
      </c>
      <c r="H340" s="205" t="s">
        <v>3</v>
      </c>
      <c r="I340" s="207"/>
      <c r="L340" s="204"/>
      <c r="M340" s="208"/>
      <c r="N340" s="209"/>
      <c r="O340" s="209"/>
      <c r="P340" s="209"/>
      <c r="Q340" s="209"/>
      <c r="R340" s="209"/>
      <c r="S340" s="209"/>
      <c r="T340" s="210"/>
      <c r="AT340" s="205" t="s">
        <v>176</v>
      </c>
      <c r="AU340" s="205" t="s">
        <v>84</v>
      </c>
      <c r="AV340" s="14" t="s">
        <v>81</v>
      </c>
      <c r="AW340" s="14" t="s">
        <v>34</v>
      </c>
      <c r="AX340" s="14" t="s">
        <v>73</v>
      </c>
      <c r="AY340" s="205" t="s">
        <v>133</v>
      </c>
    </row>
    <row r="341" s="12" customFormat="1">
      <c r="B341" s="188"/>
      <c r="D341" s="184" t="s">
        <v>176</v>
      </c>
      <c r="E341" s="189" t="s">
        <v>3</v>
      </c>
      <c r="F341" s="190" t="s">
        <v>1138</v>
      </c>
      <c r="H341" s="191">
        <v>12.800000000000001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176</v>
      </c>
      <c r="AU341" s="189" t="s">
        <v>84</v>
      </c>
      <c r="AV341" s="12" t="s">
        <v>84</v>
      </c>
      <c r="AW341" s="12" t="s">
        <v>34</v>
      </c>
      <c r="AX341" s="12" t="s">
        <v>81</v>
      </c>
      <c r="AY341" s="189" t="s">
        <v>133</v>
      </c>
    </row>
    <row r="342" s="1" customFormat="1" ht="16.5" customHeight="1">
      <c r="B342" s="170"/>
      <c r="C342" s="171" t="s">
        <v>550</v>
      </c>
      <c r="D342" s="171" t="s">
        <v>136</v>
      </c>
      <c r="E342" s="172" t="s">
        <v>631</v>
      </c>
      <c r="F342" s="173" t="s">
        <v>632</v>
      </c>
      <c r="G342" s="174" t="s">
        <v>189</v>
      </c>
      <c r="H342" s="175">
        <v>8</v>
      </c>
      <c r="I342" s="176"/>
      <c r="J342" s="177">
        <f>ROUND(I342*H342,2)</f>
        <v>0</v>
      </c>
      <c r="K342" s="173" t="s">
        <v>3</v>
      </c>
      <c r="L342" s="38"/>
      <c r="M342" s="178" t="s">
        <v>3</v>
      </c>
      <c r="N342" s="179" t="s">
        <v>44</v>
      </c>
      <c r="O342" s="71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AR342" s="182" t="s">
        <v>139</v>
      </c>
      <c r="AT342" s="182" t="s">
        <v>136</v>
      </c>
      <c r="AU342" s="182" t="s">
        <v>84</v>
      </c>
      <c r="AY342" s="19" t="s">
        <v>133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9" t="s">
        <v>81</v>
      </c>
      <c r="BK342" s="183">
        <f>ROUND(I342*H342,2)</f>
        <v>0</v>
      </c>
      <c r="BL342" s="19" t="s">
        <v>139</v>
      </c>
      <c r="BM342" s="182" t="s">
        <v>633</v>
      </c>
    </row>
    <row r="343" s="14" customFormat="1">
      <c r="B343" s="204"/>
      <c r="D343" s="184" t="s">
        <v>176</v>
      </c>
      <c r="E343" s="205" t="s">
        <v>3</v>
      </c>
      <c r="F343" s="206" t="s">
        <v>600</v>
      </c>
      <c r="H343" s="205" t="s">
        <v>3</v>
      </c>
      <c r="I343" s="207"/>
      <c r="L343" s="204"/>
      <c r="M343" s="208"/>
      <c r="N343" s="209"/>
      <c r="O343" s="209"/>
      <c r="P343" s="209"/>
      <c r="Q343" s="209"/>
      <c r="R343" s="209"/>
      <c r="S343" s="209"/>
      <c r="T343" s="210"/>
      <c r="AT343" s="205" t="s">
        <v>176</v>
      </c>
      <c r="AU343" s="205" t="s">
        <v>84</v>
      </c>
      <c r="AV343" s="14" t="s">
        <v>81</v>
      </c>
      <c r="AW343" s="14" t="s">
        <v>34</v>
      </c>
      <c r="AX343" s="14" t="s">
        <v>73</v>
      </c>
      <c r="AY343" s="205" t="s">
        <v>133</v>
      </c>
    </row>
    <row r="344" s="12" customFormat="1">
      <c r="B344" s="188"/>
      <c r="D344" s="184" t="s">
        <v>176</v>
      </c>
      <c r="E344" s="189" t="s">
        <v>3</v>
      </c>
      <c r="F344" s="190" t="s">
        <v>1139</v>
      </c>
      <c r="H344" s="191">
        <v>8</v>
      </c>
      <c r="I344" s="192"/>
      <c r="L344" s="188"/>
      <c r="M344" s="193"/>
      <c r="N344" s="194"/>
      <c r="O344" s="194"/>
      <c r="P344" s="194"/>
      <c r="Q344" s="194"/>
      <c r="R344" s="194"/>
      <c r="S344" s="194"/>
      <c r="T344" s="195"/>
      <c r="AT344" s="189" t="s">
        <v>176</v>
      </c>
      <c r="AU344" s="189" t="s">
        <v>84</v>
      </c>
      <c r="AV344" s="12" t="s">
        <v>84</v>
      </c>
      <c r="AW344" s="12" t="s">
        <v>34</v>
      </c>
      <c r="AX344" s="12" t="s">
        <v>81</v>
      </c>
      <c r="AY344" s="189" t="s">
        <v>133</v>
      </c>
    </row>
    <row r="345" s="1" customFormat="1" ht="16.5" customHeight="1">
      <c r="B345" s="170"/>
      <c r="C345" s="171" t="s">
        <v>557</v>
      </c>
      <c r="D345" s="171" t="s">
        <v>136</v>
      </c>
      <c r="E345" s="172" t="s">
        <v>636</v>
      </c>
      <c r="F345" s="173" t="s">
        <v>637</v>
      </c>
      <c r="G345" s="174" t="s">
        <v>279</v>
      </c>
      <c r="H345" s="175">
        <v>1.8</v>
      </c>
      <c r="I345" s="176"/>
      <c r="J345" s="177">
        <f>ROUND(I345*H345,2)</f>
        <v>0</v>
      </c>
      <c r="K345" s="173" t="s">
        <v>3</v>
      </c>
      <c r="L345" s="38"/>
      <c r="M345" s="178" t="s">
        <v>3</v>
      </c>
      <c r="N345" s="179" t="s">
        <v>44</v>
      </c>
      <c r="O345" s="71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AR345" s="182" t="s">
        <v>139</v>
      </c>
      <c r="AT345" s="182" t="s">
        <v>136</v>
      </c>
      <c r="AU345" s="182" t="s">
        <v>84</v>
      </c>
      <c r="AY345" s="19" t="s">
        <v>133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9" t="s">
        <v>81</v>
      </c>
      <c r="BK345" s="183">
        <f>ROUND(I345*H345,2)</f>
        <v>0</v>
      </c>
      <c r="BL345" s="19" t="s">
        <v>139</v>
      </c>
      <c r="BM345" s="182" t="s">
        <v>638</v>
      </c>
    </row>
    <row r="346" s="1" customFormat="1">
      <c r="B346" s="38"/>
      <c r="D346" s="184" t="s">
        <v>141</v>
      </c>
      <c r="F346" s="185" t="s">
        <v>637</v>
      </c>
      <c r="I346" s="115"/>
      <c r="L346" s="38"/>
      <c r="M346" s="186"/>
      <c r="N346" s="71"/>
      <c r="O346" s="71"/>
      <c r="P346" s="71"/>
      <c r="Q346" s="71"/>
      <c r="R346" s="71"/>
      <c r="S346" s="71"/>
      <c r="T346" s="72"/>
      <c r="AT346" s="19" t="s">
        <v>141</v>
      </c>
      <c r="AU346" s="19" t="s">
        <v>84</v>
      </c>
    </row>
    <row r="347" s="14" customFormat="1">
      <c r="B347" s="204"/>
      <c r="D347" s="184" t="s">
        <v>176</v>
      </c>
      <c r="E347" s="205" t="s">
        <v>3</v>
      </c>
      <c r="F347" s="206" t="s">
        <v>639</v>
      </c>
      <c r="H347" s="205" t="s">
        <v>3</v>
      </c>
      <c r="I347" s="207"/>
      <c r="L347" s="204"/>
      <c r="M347" s="208"/>
      <c r="N347" s="209"/>
      <c r="O347" s="209"/>
      <c r="P347" s="209"/>
      <c r="Q347" s="209"/>
      <c r="R347" s="209"/>
      <c r="S347" s="209"/>
      <c r="T347" s="210"/>
      <c r="AT347" s="205" t="s">
        <v>176</v>
      </c>
      <c r="AU347" s="205" t="s">
        <v>84</v>
      </c>
      <c r="AV347" s="14" t="s">
        <v>81</v>
      </c>
      <c r="AW347" s="14" t="s">
        <v>34</v>
      </c>
      <c r="AX347" s="14" t="s">
        <v>73</v>
      </c>
      <c r="AY347" s="205" t="s">
        <v>133</v>
      </c>
    </row>
    <row r="348" s="14" customFormat="1">
      <c r="B348" s="204"/>
      <c r="D348" s="184" t="s">
        <v>176</v>
      </c>
      <c r="E348" s="205" t="s">
        <v>3</v>
      </c>
      <c r="F348" s="206" t="s">
        <v>640</v>
      </c>
      <c r="H348" s="205" t="s">
        <v>3</v>
      </c>
      <c r="I348" s="207"/>
      <c r="L348" s="204"/>
      <c r="M348" s="208"/>
      <c r="N348" s="209"/>
      <c r="O348" s="209"/>
      <c r="P348" s="209"/>
      <c r="Q348" s="209"/>
      <c r="R348" s="209"/>
      <c r="S348" s="209"/>
      <c r="T348" s="210"/>
      <c r="AT348" s="205" t="s">
        <v>176</v>
      </c>
      <c r="AU348" s="205" t="s">
        <v>84</v>
      </c>
      <c r="AV348" s="14" t="s">
        <v>81</v>
      </c>
      <c r="AW348" s="14" t="s">
        <v>34</v>
      </c>
      <c r="AX348" s="14" t="s">
        <v>73</v>
      </c>
      <c r="AY348" s="205" t="s">
        <v>133</v>
      </c>
    </row>
    <row r="349" s="14" customFormat="1">
      <c r="B349" s="204"/>
      <c r="D349" s="184" t="s">
        <v>176</v>
      </c>
      <c r="E349" s="205" t="s">
        <v>3</v>
      </c>
      <c r="F349" s="206" t="s">
        <v>641</v>
      </c>
      <c r="H349" s="205" t="s">
        <v>3</v>
      </c>
      <c r="I349" s="207"/>
      <c r="L349" s="204"/>
      <c r="M349" s="208"/>
      <c r="N349" s="209"/>
      <c r="O349" s="209"/>
      <c r="P349" s="209"/>
      <c r="Q349" s="209"/>
      <c r="R349" s="209"/>
      <c r="S349" s="209"/>
      <c r="T349" s="210"/>
      <c r="AT349" s="205" t="s">
        <v>176</v>
      </c>
      <c r="AU349" s="205" t="s">
        <v>84</v>
      </c>
      <c r="AV349" s="14" t="s">
        <v>81</v>
      </c>
      <c r="AW349" s="14" t="s">
        <v>34</v>
      </c>
      <c r="AX349" s="14" t="s">
        <v>73</v>
      </c>
      <c r="AY349" s="205" t="s">
        <v>133</v>
      </c>
    </row>
    <row r="350" s="14" customFormat="1">
      <c r="B350" s="204"/>
      <c r="D350" s="184" t="s">
        <v>176</v>
      </c>
      <c r="E350" s="205" t="s">
        <v>3</v>
      </c>
      <c r="F350" s="206" t="s">
        <v>509</v>
      </c>
      <c r="H350" s="205" t="s">
        <v>3</v>
      </c>
      <c r="I350" s="207"/>
      <c r="L350" s="204"/>
      <c r="M350" s="208"/>
      <c r="N350" s="209"/>
      <c r="O350" s="209"/>
      <c r="P350" s="209"/>
      <c r="Q350" s="209"/>
      <c r="R350" s="209"/>
      <c r="S350" s="209"/>
      <c r="T350" s="210"/>
      <c r="AT350" s="205" t="s">
        <v>176</v>
      </c>
      <c r="AU350" s="205" t="s">
        <v>84</v>
      </c>
      <c r="AV350" s="14" t="s">
        <v>81</v>
      </c>
      <c r="AW350" s="14" t="s">
        <v>34</v>
      </c>
      <c r="AX350" s="14" t="s">
        <v>73</v>
      </c>
      <c r="AY350" s="205" t="s">
        <v>133</v>
      </c>
    </row>
    <row r="351" s="12" customFormat="1">
      <c r="B351" s="188"/>
      <c r="D351" s="184" t="s">
        <v>176</v>
      </c>
      <c r="E351" s="189" t="s">
        <v>3</v>
      </c>
      <c r="F351" s="190" t="s">
        <v>1140</v>
      </c>
      <c r="H351" s="191">
        <v>1.8</v>
      </c>
      <c r="I351" s="192"/>
      <c r="L351" s="188"/>
      <c r="M351" s="193"/>
      <c r="N351" s="194"/>
      <c r="O351" s="194"/>
      <c r="P351" s="194"/>
      <c r="Q351" s="194"/>
      <c r="R351" s="194"/>
      <c r="S351" s="194"/>
      <c r="T351" s="195"/>
      <c r="AT351" s="189" t="s">
        <v>176</v>
      </c>
      <c r="AU351" s="189" t="s">
        <v>84</v>
      </c>
      <c r="AV351" s="12" t="s">
        <v>84</v>
      </c>
      <c r="AW351" s="12" t="s">
        <v>34</v>
      </c>
      <c r="AX351" s="12" t="s">
        <v>81</v>
      </c>
      <c r="AY351" s="189" t="s">
        <v>133</v>
      </c>
    </row>
    <row r="352" s="1" customFormat="1" ht="16.5" customHeight="1">
      <c r="B352" s="170"/>
      <c r="C352" s="171" t="s">
        <v>562</v>
      </c>
      <c r="D352" s="171" t="s">
        <v>136</v>
      </c>
      <c r="E352" s="172" t="s">
        <v>664</v>
      </c>
      <c r="F352" s="173" t="s">
        <v>665</v>
      </c>
      <c r="G352" s="174" t="s">
        <v>364</v>
      </c>
      <c r="H352" s="175">
        <v>10.132999999999999</v>
      </c>
      <c r="I352" s="176"/>
      <c r="J352" s="177">
        <f>ROUND(I352*H352,2)</f>
        <v>0</v>
      </c>
      <c r="K352" s="173" t="s">
        <v>171</v>
      </c>
      <c r="L352" s="38"/>
      <c r="M352" s="178" t="s">
        <v>3</v>
      </c>
      <c r="N352" s="179" t="s">
        <v>44</v>
      </c>
      <c r="O352" s="71"/>
      <c r="P352" s="180">
        <f>O352*H352</f>
        <v>0</v>
      </c>
      <c r="Q352" s="180">
        <v>0</v>
      </c>
      <c r="R352" s="180">
        <f>Q352*H352</f>
        <v>0</v>
      </c>
      <c r="S352" s="180">
        <v>0</v>
      </c>
      <c r="T352" s="181">
        <f>S352*H352</f>
        <v>0</v>
      </c>
      <c r="AR352" s="182" t="s">
        <v>139</v>
      </c>
      <c r="AT352" s="182" t="s">
        <v>136</v>
      </c>
      <c r="AU352" s="182" t="s">
        <v>84</v>
      </c>
      <c r="AY352" s="19" t="s">
        <v>133</v>
      </c>
      <c r="BE352" s="183">
        <f>IF(N352="základní",J352,0)</f>
        <v>0</v>
      </c>
      <c r="BF352" s="183">
        <f>IF(N352="snížená",J352,0)</f>
        <v>0</v>
      </c>
      <c r="BG352" s="183">
        <f>IF(N352="zákl. přenesená",J352,0)</f>
        <v>0</v>
      </c>
      <c r="BH352" s="183">
        <f>IF(N352="sníž. přenesená",J352,0)</f>
        <v>0</v>
      </c>
      <c r="BI352" s="183">
        <f>IF(N352="nulová",J352,0)</f>
        <v>0</v>
      </c>
      <c r="BJ352" s="19" t="s">
        <v>81</v>
      </c>
      <c r="BK352" s="183">
        <f>ROUND(I352*H352,2)</f>
        <v>0</v>
      </c>
      <c r="BL352" s="19" t="s">
        <v>139</v>
      </c>
      <c r="BM352" s="182" t="s">
        <v>666</v>
      </c>
    </row>
    <row r="353" s="1" customFormat="1">
      <c r="B353" s="38"/>
      <c r="D353" s="184" t="s">
        <v>141</v>
      </c>
      <c r="F353" s="185" t="s">
        <v>667</v>
      </c>
      <c r="I353" s="115"/>
      <c r="L353" s="38"/>
      <c r="M353" s="186"/>
      <c r="N353" s="71"/>
      <c r="O353" s="71"/>
      <c r="P353" s="71"/>
      <c r="Q353" s="71"/>
      <c r="R353" s="71"/>
      <c r="S353" s="71"/>
      <c r="T353" s="72"/>
      <c r="AT353" s="19" t="s">
        <v>141</v>
      </c>
      <c r="AU353" s="19" t="s">
        <v>84</v>
      </c>
    </row>
    <row r="354" s="1" customFormat="1">
      <c r="B354" s="38"/>
      <c r="D354" s="184" t="s">
        <v>174</v>
      </c>
      <c r="F354" s="187" t="s">
        <v>668</v>
      </c>
      <c r="I354" s="115"/>
      <c r="L354" s="38"/>
      <c r="M354" s="186"/>
      <c r="N354" s="71"/>
      <c r="O354" s="71"/>
      <c r="P354" s="71"/>
      <c r="Q354" s="71"/>
      <c r="R354" s="71"/>
      <c r="S354" s="71"/>
      <c r="T354" s="72"/>
      <c r="AT354" s="19" t="s">
        <v>174</v>
      </c>
      <c r="AU354" s="19" t="s">
        <v>84</v>
      </c>
    </row>
    <row r="355" s="11" customFormat="1" ht="22.8" customHeight="1">
      <c r="B355" s="157"/>
      <c r="D355" s="158" t="s">
        <v>72</v>
      </c>
      <c r="E355" s="168" t="s">
        <v>669</v>
      </c>
      <c r="F355" s="168" t="s">
        <v>670</v>
      </c>
      <c r="I355" s="160"/>
      <c r="J355" s="169">
        <f>BK355</f>
        <v>0</v>
      </c>
      <c r="L355" s="157"/>
      <c r="M355" s="162"/>
      <c r="N355" s="163"/>
      <c r="O355" s="163"/>
      <c r="P355" s="164">
        <f>SUM(P356:P406)</f>
        <v>0</v>
      </c>
      <c r="Q355" s="163"/>
      <c r="R355" s="164">
        <f>SUM(R356:R406)</f>
        <v>0.00064000000000000005</v>
      </c>
      <c r="S355" s="163"/>
      <c r="T355" s="165">
        <f>SUM(T356:T406)</f>
        <v>7.8703999999999992</v>
      </c>
      <c r="AR355" s="158" t="s">
        <v>81</v>
      </c>
      <c r="AT355" s="166" t="s">
        <v>72</v>
      </c>
      <c r="AU355" s="166" t="s">
        <v>81</v>
      </c>
      <c r="AY355" s="158" t="s">
        <v>133</v>
      </c>
      <c r="BK355" s="167">
        <f>SUM(BK356:BK406)</f>
        <v>0</v>
      </c>
    </row>
    <row r="356" s="1" customFormat="1" ht="16.5" customHeight="1">
      <c r="B356" s="170"/>
      <c r="C356" s="171" t="s">
        <v>568</v>
      </c>
      <c r="D356" s="171" t="s">
        <v>136</v>
      </c>
      <c r="E356" s="172" t="s">
        <v>672</v>
      </c>
      <c r="F356" s="173" t="s">
        <v>673</v>
      </c>
      <c r="G356" s="174" t="s">
        <v>279</v>
      </c>
      <c r="H356" s="175">
        <v>13.6</v>
      </c>
      <c r="I356" s="176"/>
      <c r="J356" s="177">
        <f>ROUND(I356*H356,2)</f>
        <v>0</v>
      </c>
      <c r="K356" s="173" t="s">
        <v>171</v>
      </c>
      <c r="L356" s="38"/>
      <c r="M356" s="178" t="s">
        <v>3</v>
      </c>
      <c r="N356" s="179" t="s">
        <v>44</v>
      </c>
      <c r="O356" s="71"/>
      <c r="P356" s="180">
        <f>O356*H356</f>
        <v>0</v>
      </c>
      <c r="Q356" s="180">
        <v>0</v>
      </c>
      <c r="R356" s="180">
        <f>Q356*H356</f>
        <v>0</v>
      </c>
      <c r="S356" s="180">
        <v>0.28999999999999998</v>
      </c>
      <c r="T356" s="181">
        <f>S356*H356</f>
        <v>3.9439999999999995</v>
      </c>
      <c r="AR356" s="182" t="s">
        <v>139</v>
      </c>
      <c r="AT356" s="182" t="s">
        <v>136</v>
      </c>
      <c r="AU356" s="182" t="s">
        <v>84</v>
      </c>
      <c r="AY356" s="19" t="s">
        <v>133</v>
      </c>
      <c r="BE356" s="183">
        <f>IF(N356="základní",J356,0)</f>
        <v>0</v>
      </c>
      <c r="BF356" s="183">
        <f>IF(N356="snížená",J356,0)</f>
        <v>0</v>
      </c>
      <c r="BG356" s="183">
        <f>IF(N356="zákl. přenesená",J356,0)</f>
        <v>0</v>
      </c>
      <c r="BH356" s="183">
        <f>IF(N356="sníž. přenesená",J356,0)</f>
        <v>0</v>
      </c>
      <c r="BI356" s="183">
        <f>IF(N356="nulová",J356,0)</f>
        <v>0</v>
      </c>
      <c r="BJ356" s="19" t="s">
        <v>81</v>
      </c>
      <c r="BK356" s="183">
        <f>ROUND(I356*H356,2)</f>
        <v>0</v>
      </c>
      <c r="BL356" s="19" t="s">
        <v>139</v>
      </c>
      <c r="BM356" s="182" t="s">
        <v>674</v>
      </c>
    </row>
    <row r="357" s="1" customFormat="1">
      <c r="B357" s="38"/>
      <c r="D357" s="184" t="s">
        <v>141</v>
      </c>
      <c r="F357" s="185" t="s">
        <v>675</v>
      </c>
      <c r="I357" s="115"/>
      <c r="L357" s="38"/>
      <c r="M357" s="186"/>
      <c r="N357" s="71"/>
      <c r="O357" s="71"/>
      <c r="P357" s="71"/>
      <c r="Q357" s="71"/>
      <c r="R357" s="71"/>
      <c r="S357" s="71"/>
      <c r="T357" s="72"/>
      <c r="AT357" s="19" t="s">
        <v>141</v>
      </c>
      <c r="AU357" s="19" t="s">
        <v>84</v>
      </c>
    </row>
    <row r="358" s="1" customFormat="1">
      <c r="B358" s="38"/>
      <c r="D358" s="184" t="s">
        <v>174</v>
      </c>
      <c r="F358" s="187" t="s">
        <v>676</v>
      </c>
      <c r="I358" s="115"/>
      <c r="L358" s="38"/>
      <c r="M358" s="186"/>
      <c r="N358" s="71"/>
      <c r="O358" s="71"/>
      <c r="P358" s="71"/>
      <c r="Q358" s="71"/>
      <c r="R358" s="71"/>
      <c r="S358" s="71"/>
      <c r="T358" s="72"/>
      <c r="AT358" s="19" t="s">
        <v>174</v>
      </c>
      <c r="AU358" s="19" t="s">
        <v>84</v>
      </c>
    </row>
    <row r="359" s="14" customFormat="1">
      <c r="B359" s="204"/>
      <c r="D359" s="184" t="s">
        <v>176</v>
      </c>
      <c r="E359" s="205" t="s">
        <v>3</v>
      </c>
      <c r="F359" s="206" t="s">
        <v>600</v>
      </c>
      <c r="H359" s="205" t="s">
        <v>3</v>
      </c>
      <c r="I359" s="207"/>
      <c r="L359" s="204"/>
      <c r="M359" s="208"/>
      <c r="N359" s="209"/>
      <c r="O359" s="209"/>
      <c r="P359" s="209"/>
      <c r="Q359" s="209"/>
      <c r="R359" s="209"/>
      <c r="S359" s="209"/>
      <c r="T359" s="210"/>
      <c r="AT359" s="205" t="s">
        <v>176</v>
      </c>
      <c r="AU359" s="205" t="s">
        <v>84</v>
      </c>
      <c r="AV359" s="14" t="s">
        <v>81</v>
      </c>
      <c r="AW359" s="14" t="s">
        <v>34</v>
      </c>
      <c r="AX359" s="14" t="s">
        <v>73</v>
      </c>
      <c r="AY359" s="205" t="s">
        <v>133</v>
      </c>
    </row>
    <row r="360" s="12" customFormat="1">
      <c r="B360" s="188"/>
      <c r="D360" s="184" t="s">
        <v>176</v>
      </c>
      <c r="E360" s="189" t="s">
        <v>3</v>
      </c>
      <c r="F360" s="190" t="s">
        <v>1135</v>
      </c>
      <c r="H360" s="191">
        <v>5.5999999999999996</v>
      </c>
      <c r="I360" s="192"/>
      <c r="L360" s="188"/>
      <c r="M360" s="193"/>
      <c r="N360" s="194"/>
      <c r="O360" s="194"/>
      <c r="P360" s="194"/>
      <c r="Q360" s="194"/>
      <c r="R360" s="194"/>
      <c r="S360" s="194"/>
      <c r="T360" s="195"/>
      <c r="AT360" s="189" t="s">
        <v>176</v>
      </c>
      <c r="AU360" s="189" t="s">
        <v>84</v>
      </c>
      <c r="AV360" s="12" t="s">
        <v>84</v>
      </c>
      <c r="AW360" s="12" t="s">
        <v>34</v>
      </c>
      <c r="AX360" s="12" t="s">
        <v>73</v>
      </c>
      <c r="AY360" s="189" t="s">
        <v>133</v>
      </c>
    </row>
    <row r="361" s="12" customFormat="1">
      <c r="B361" s="188"/>
      <c r="D361" s="184" t="s">
        <v>176</v>
      </c>
      <c r="E361" s="189" t="s">
        <v>3</v>
      </c>
      <c r="F361" s="190" t="s">
        <v>1136</v>
      </c>
      <c r="H361" s="191">
        <v>8</v>
      </c>
      <c r="I361" s="192"/>
      <c r="L361" s="188"/>
      <c r="M361" s="193"/>
      <c r="N361" s="194"/>
      <c r="O361" s="194"/>
      <c r="P361" s="194"/>
      <c r="Q361" s="194"/>
      <c r="R361" s="194"/>
      <c r="S361" s="194"/>
      <c r="T361" s="195"/>
      <c r="AT361" s="189" t="s">
        <v>176</v>
      </c>
      <c r="AU361" s="189" t="s">
        <v>84</v>
      </c>
      <c r="AV361" s="12" t="s">
        <v>84</v>
      </c>
      <c r="AW361" s="12" t="s">
        <v>34</v>
      </c>
      <c r="AX361" s="12" t="s">
        <v>73</v>
      </c>
      <c r="AY361" s="189" t="s">
        <v>133</v>
      </c>
    </row>
    <row r="362" s="13" customFormat="1">
      <c r="B362" s="196"/>
      <c r="D362" s="184" t="s">
        <v>176</v>
      </c>
      <c r="E362" s="197" t="s">
        <v>3</v>
      </c>
      <c r="F362" s="198" t="s">
        <v>195</v>
      </c>
      <c r="H362" s="199">
        <v>13.6</v>
      </c>
      <c r="I362" s="200"/>
      <c r="L362" s="196"/>
      <c r="M362" s="201"/>
      <c r="N362" s="202"/>
      <c r="O362" s="202"/>
      <c r="P362" s="202"/>
      <c r="Q362" s="202"/>
      <c r="R362" s="202"/>
      <c r="S362" s="202"/>
      <c r="T362" s="203"/>
      <c r="AT362" s="197" t="s">
        <v>176</v>
      </c>
      <c r="AU362" s="197" t="s">
        <v>84</v>
      </c>
      <c r="AV362" s="13" t="s">
        <v>139</v>
      </c>
      <c r="AW362" s="13" t="s">
        <v>34</v>
      </c>
      <c r="AX362" s="13" t="s">
        <v>81</v>
      </c>
      <c r="AY362" s="197" t="s">
        <v>133</v>
      </c>
    </row>
    <row r="363" s="1" customFormat="1" ht="16.5" customHeight="1">
      <c r="B363" s="170"/>
      <c r="C363" s="171" t="s">
        <v>573</v>
      </c>
      <c r="D363" s="171" t="s">
        <v>136</v>
      </c>
      <c r="E363" s="172" t="s">
        <v>678</v>
      </c>
      <c r="F363" s="173" t="s">
        <v>679</v>
      </c>
      <c r="G363" s="174" t="s">
        <v>279</v>
      </c>
      <c r="H363" s="175">
        <v>10.4</v>
      </c>
      <c r="I363" s="176"/>
      <c r="J363" s="177">
        <f>ROUND(I363*H363,2)</f>
        <v>0</v>
      </c>
      <c r="K363" s="173" t="s">
        <v>171</v>
      </c>
      <c r="L363" s="38"/>
      <c r="M363" s="178" t="s">
        <v>3</v>
      </c>
      <c r="N363" s="179" t="s">
        <v>44</v>
      </c>
      <c r="O363" s="71"/>
      <c r="P363" s="180">
        <f>O363*H363</f>
        <v>0</v>
      </c>
      <c r="Q363" s="180">
        <v>0</v>
      </c>
      <c r="R363" s="180">
        <f>Q363*H363</f>
        <v>0</v>
      </c>
      <c r="S363" s="180">
        <v>0.22</v>
      </c>
      <c r="T363" s="181">
        <f>S363*H363</f>
        <v>2.2880000000000003</v>
      </c>
      <c r="AR363" s="182" t="s">
        <v>139</v>
      </c>
      <c r="AT363" s="182" t="s">
        <v>136</v>
      </c>
      <c r="AU363" s="182" t="s">
        <v>84</v>
      </c>
      <c r="AY363" s="19" t="s">
        <v>133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9" t="s">
        <v>81</v>
      </c>
      <c r="BK363" s="183">
        <f>ROUND(I363*H363,2)</f>
        <v>0</v>
      </c>
      <c r="BL363" s="19" t="s">
        <v>139</v>
      </c>
      <c r="BM363" s="182" t="s">
        <v>680</v>
      </c>
    </row>
    <row r="364" s="1" customFormat="1">
      <c r="B364" s="38"/>
      <c r="D364" s="184" t="s">
        <v>141</v>
      </c>
      <c r="F364" s="185" t="s">
        <v>681</v>
      </c>
      <c r="I364" s="115"/>
      <c r="L364" s="38"/>
      <c r="M364" s="186"/>
      <c r="N364" s="71"/>
      <c r="O364" s="71"/>
      <c r="P364" s="71"/>
      <c r="Q364" s="71"/>
      <c r="R364" s="71"/>
      <c r="S364" s="71"/>
      <c r="T364" s="72"/>
      <c r="AT364" s="19" t="s">
        <v>141</v>
      </c>
      <c r="AU364" s="19" t="s">
        <v>84</v>
      </c>
    </row>
    <row r="365" s="1" customFormat="1">
      <c r="B365" s="38"/>
      <c r="D365" s="184" t="s">
        <v>174</v>
      </c>
      <c r="F365" s="187" t="s">
        <v>676</v>
      </c>
      <c r="I365" s="115"/>
      <c r="L365" s="38"/>
      <c r="M365" s="186"/>
      <c r="N365" s="71"/>
      <c r="O365" s="71"/>
      <c r="P365" s="71"/>
      <c r="Q365" s="71"/>
      <c r="R365" s="71"/>
      <c r="S365" s="71"/>
      <c r="T365" s="72"/>
      <c r="AT365" s="19" t="s">
        <v>174</v>
      </c>
      <c r="AU365" s="19" t="s">
        <v>84</v>
      </c>
    </row>
    <row r="366" s="14" customFormat="1">
      <c r="B366" s="204"/>
      <c r="D366" s="184" t="s">
        <v>176</v>
      </c>
      <c r="E366" s="205" t="s">
        <v>3</v>
      </c>
      <c r="F366" s="206" t="s">
        <v>600</v>
      </c>
      <c r="H366" s="205" t="s">
        <v>3</v>
      </c>
      <c r="I366" s="207"/>
      <c r="L366" s="204"/>
      <c r="M366" s="208"/>
      <c r="N366" s="209"/>
      <c r="O366" s="209"/>
      <c r="P366" s="209"/>
      <c r="Q366" s="209"/>
      <c r="R366" s="209"/>
      <c r="S366" s="209"/>
      <c r="T366" s="210"/>
      <c r="AT366" s="205" t="s">
        <v>176</v>
      </c>
      <c r="AU366" s="205" t="s">
        <v>84</v>
      </c>
      <c r="AV366" s="14" t="s">
        <v>81</v>
      </c>
      <c r="AW366" s="14" t="s">
        <v>34</v>
      </c>
      <c r="AX366" s="14" t="s">
        <v>73</v>
      </c>
      <c r="AY366" s="205" t="s">
        <v>133</v>
      </c>
    </row>
    <row r="367" s="12" customFormat="1">
      <c r="B367" s="188"/>
      <c r="D367" s="184" t="s">
        <v>176</v>
      </c>
      <c r="E367" s="189" t="s">
        <v>3</v>
      </c>
      <c r="F367" s="190" t="s">
        <v>1137</v>
      </c>
      <c r="H367" s="191">
        <v>10.4</v>
      </c>
      <c r="I367" s="192"/>
      <c r="L367" s="188"/>
      <c r="M367" s="193"/>
      <c r="N367" s="194"/>
      <c r="O367" s="194"/>
      <c r="P367" s="194"/>
      <c r="Q367" s="194"/>
      <c r="R367" s="194"/>
      <c r="S367" s="194"/>
      <c r="T367" s="195"/>
      <c r="AT367" s="189" t="s">
        <v>176</v>
      </c>
      <c r="AU367" s="189" t="s">
        <v>84</v>
      </c>
      <c r="AV367" s="12" t="s">
        <v>84</v>
      </c>
      <c r="AW367" s="12" t="s">
        <v>34</v>
      </c>
      <c r="AX367" s="12" t="s">
        <v>81</v>
      </c>
      <c r="AY367" s="189" t="s">
        <v>133</v>
      </c>
    </row>
    <row r="368" s="1" customFormat="1" ht="16.5" customHeight="1">
      <c r="B368" s="170"/>
      <c r="C368" s="171" t="s">
        <v>579</v>
      </c>
      <c r="D368" s="171" t="s">
        <v>136</v>
      </c>
      <c r="E368" s="172" t="s">
        <v>683</v>
      </c>
      <c r="F368" s="173" t="s">
        <v>684</v>
      </c>
      <c r="G368" s="174" t="s">
        <v>189</v>
      </c>
      <c r="H368" s="175">
        <v>8</v>
      </c>
      <c r="I368" s="176"/>
      <c r="J368" s="177">
        <f>ROUND(I368*H368,2)</f>
        <v>0</v>
      </c>
      <c r="K368" s="173" t="s">
        <v>171</v>
      </c>
      <c r="L368" s="38"/>
      <c r="M368" s="178" t="s">
        <v>3</v>
      </c>
      <c r="N368" s="179" t="s">
        <v>44</v>
      </c>
      <c r="O368" s="71"/>
      <c r="P368" s="180">
        <f>O368*H368</f>
        <v>0</v>
      </c>
      <c r="Q368" s="180">
        <v>0</v>
      </c>
      <c r="R368" s="180">
        <f>Q368*H368</f>
        <v>0</v>
      </c>
      <c r="S368" s="180">
        <v>0</v>
      </c>
      <c r="T368" s="181">
        <f>S368*H368</f>
        <v>0</v>
      </c>
      <c r="AR368" s="182" t="s">
        <v>139</v>
      </c>
      <c r="AT368" s="182" t="s">
        <v>136</v>
      </c>
      <c r="AU368" s="182" t="s">
        <v>84</v>
      </c>
      <c r="AY368" s="19" t="s">
        <v>133</v>
      </c>
      <c r="BE368" s="183">
        <f>IF(N368="základní",J368,0)</f>
        <v>0</v>
      </c>
      <c r="BF368" s="183">
        <f>IF(N368="snížená",J368,0)</f>
        <v>0</v>
      </c>
      <c r="BG368" s="183">
        <f>IF(N368="zákl. přenesená",J368,0)</f>
        <v>0</v>
      </c>
      <c r="BH368" s="183">
        <f>IF(N368="sníž. přenesená",J368,0)</f>
        <v>0</v>
      </c>
      <c r="BI368" s="183">
        <f>IF(N368="nulová",J368,0)</f>
        <v>0</v>
      </c>
      <c r="BJ368" s="19" t="s">
        <v>81</v>
      </c>
      <c r="BK368" s="183">
        <f>ROUND(I368*H368,2)</f>
        <v>0</v>
      </c>
      <c r="BL368" s="19" t="s">
        <v>139</v>
      </c>
      <c r="BM368" s="182" t="s">
        <v>685</v>
      </c>
    </row>
    <row r="369" s="1" customFormat="1">
      <c r="B369" s="38"/>
      <c r="D369" s="184" t="s">
        <v>141</v>
      </c>
      <c r="F369" s="185" t="s">
        <v>686</v>
      </c>
      <c r="I369" s="115"/>
      <c r="L369" s="38"/>
      <c r="M369" s="186"/>
      <c r="N369" s="71"/>
      <c r="O369" s="71"/>
      <c r="P369" s="71"/>
      <c r="Q369" s="71"/>
      <c r="R369" s="71"/>
      <c r="S369" s="71"/>
      <c r="T369" s="72"/>
      <c r="AT369" s="19" t="s">
        <v>141</v>
      </c>
      <c r="AU369" s="19" t="s">
        <v>84</v>
      </c>
    </row>
    <row r="370" s="1" customFormat="1">
      <c r="B370" s="38"/>
      <c r="D370" s="184" t="s">
        <v>174</v>
      </c>
      <c r="F370" s="187" t="s">
        <v>687</v>
      </c>
      <c r="I370" s="115"/>
      <c r="L370" s="38"/>
      <c r="M370" s="186"/>
      <c r="N370" s="71"/>
      <c r="O370" s="71"/>
      <c r="P370" s="71"/>
      <c r="Q370" s="71"/>
      <c r="R370" s="71"/>
      <c r="S370" s="71"/>
      <c r="T370" s="72"/>
      <c r="AT370" s="19" t="s">
        <v>174</v>
      </c>
      <c r="AU370" s="19" t="s">
        <v>84</v>
      </c>
    </row>
    <row r="371" s="14" customFormat="1">
      <c r="B371" s="204"/>
      <c r="D371" s="184" t="s">
        <v>176</v>
      </c>
      <c r="E371" s="205" t="s">
        <v>3</v>
      </c>
      <c r="F371" s="206" t="s">
        <v>600</v>
      </c>
      <c r="H371" s="205" t="s">
        <v>3</v>
      </c>
      <c r="I371" s="207"/>
      <c r="L371" s="204"/>
      <c r="M371" s="208"/>
      <c r="N371" s="209"/>
      <c r="O371" s="209"/>
      <c r="P371" s="209"/>
      <c r="Q371" s="209"/>
      <c r="R371" s="209"/>
      <c r="S371" s="209"/>
      <c r="T371" s="210"/>
      <c r="AT371" s="205" t="s">
        <v>176</v>
      </c>
      <c r="AU371" s="205" t="s">
        <v>84</v>
      </c>
      <c r="AV371" s="14" t="s">
        <v>81</v>
      </c>
      <c r="AW371" s="14" t="s">
        <v>34</v>
      </c>
      <c r="AX371" s="14" t="s">
        <v>73</v>
      </c>
      <c r="AY371" s="205" t="s">
        <v>133</v>
      </c>
    </row>
    <row r="372" s="12" customFormat="1">
      <c r="B372" s="188"/>
      <c r="D372" s="184" t="s">
        <v>176</v>
      </c>
      <c r="E372" s="189" t="s">
        <v>3</v>
      </c>
      <c r="F372" s="190" t="s">
        <v>1139</v>
      </c>
      <c r="H372" s="191">
        <v>8</v>
      </c>
      <c r="I372" s="192"/>
      <c r="L372" s="188"/>
      <c r="M372" s="193"/>
      <c r="N372" s="194"/>
      <c r="O372" s="194"/>
      <c r="P372" s="194"/>
      <c r="Q372" s="194"/>
      <c r="R372" s="194"/>
      <c r="S372" s="194"/>
      <c r="T372" s="195"/>
      <c r="AT372" s="189" t="s">
        <v>176</v>
      </c>
      <c r="AU372" s="189" t="s">
        <v>84</v>
      </c>
      <c r="AV372" s="12" t="s">
        <v>84</v>
      </c>
      <c r="AW372" s="12" t="s">
        <v>34</v>
      </c>
      <c r="AX372" s="12" t="s">
        <v>81</v>
      </c>
      <c r="AY372" s="189" t="s">
        <v>133</v>
      </c>
    </row>
    <row r="373" s="1" customFormat="1" ht="16.5" customHeight="1">
      <c r="B373" s="170"/>
      <c r="C373" s="171" t="s">
        <v>590</v>
      </c>
      <c r="D373" s="171" t="s">
        <v>136</v>
      </c>
      <c r="E373" s="172" t="s">
        <v>689</v>
      </c>
      <c r="F373" s="173" t="s">
        <v>690</v>
      </c>
      <c r="G373" s="174" t="s">
        <v>279</v>
      </c>
      <c r="H373" s="175">
        <v>12.800000000000001</v>
      </c>
      <c r="I373" s="176"/>
      <c r="J373" s="177">
        <f>ROUND(I373*H373,2)</f>
        <v>0</v>
      </c>
      <c r="K373" s="173" t="s">
        <v>171</v>
      </c>
      <c r="L373" s="38"/>
      <c r="M373" s="178" t="s">
        <v>3</v>
      </c>
      <c r="N373" s="179" t="s">
        <v>44</v>
      </c>
      <c r="O373" s="71"/>
      <c r="P373" s="180">
        <f>O373*H373</f>
        <v>0</v>
      </c>
      <c r="Q373" s="180">
        <v>5.0000000000000002E-05</v>
      </c>
      <c r="R373" s="180">
        <f>Q373*H373</f>
        <v>0.00064000000000000005</v>
      </c>
      <c r="S373" s="180">
        <v>0.128</v>
      </c>
      <c r="T373" s="181">
        <f>S373*H373</f>
        <v>1.6384000000000001</v>
      </c>
      <c r="AR373" s="182" t="s">
        <v>139</v>
      </c>
      <c r="AT373" s="182" t="s">
        <v>136</v>
      </c>
      <c r="AU373" s="182" t="s">
        <v>84</v>
      </c>
      <c r="AY373" s="19" t="s">
        <v>133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19" t="s">
        <v>81</v>
      </c>
      <c r="BK373" s="183">
        <f>ROUND(I373*H373,2)</f>
        <v>0</v>
      </c>
      <c r="BL373" s="19" t="s">
        <v>139</v>
      </c>
      <c r="BM373" s="182" t="s">
        <v>691</v>
      </c>
    </row>
    <row r="374" s="1" customFormat="1">
      <c r="B374" s="38"/>
      <c r="D374" s="184" t="s">
        <v>141</v>
      </c>
      <c r="F374" s="185" t="s">
        <v>692</v>
      </c>
      <c r="I374" s="115"/>
      <c r="L374" s="38"/>
      <c r="M374" s="186"/>
      <c r="N374" s="71"/>
      <c r="O374" s="71"/>
      <c r="P374" s="71"/>
      <c r="Q374" s="71"/>
      <c r="R374" s="71"/>
      <c r="S374" s="71"/>
      <c r="T374" s="72"/>
      <c r="AT374" s="19" t="s">
        <v>141</v>
      </c>
      <c r="AU374" s="19" t="s">
        <v>84</v>
      </c>
    </row>
    <row r="375" s="1" customFormat="1">
      <c r="B375" s="38"/>
      <c r="D375" s="184" t="s">
        <v>174</v>
      </c>
      <c r="F375" s="187" t="s">
        <v>693</v>
      </c>
      <c r="I375" s="115"/>
      <c r="L375" s="38"/>
      <c r="M375" s="186"/>
      <c r="N375" s="71"/>
      <c r="O375" s="71"/>
      <c r="P375" s="71"/>
      <c r="Q375" s="71"/>
      <c r="R375" s="71"/>
      <c r="S375" s="71"/>
      <c r="T375" s="72"/>
      <c r="AT375" s="19" t="s">
        <v>174</v>
      </c>
      <c r="AU375" s="19" t="s">
        <v>84</v>
      </c>
    </row>
    <row r="376" s="14" customFormat="1">
      <c r="B376" s="204"/>
      <c r="D376" s="184" t="s">
        <v>176</v>
      </c>
      <c r="E376" s="205" t="s">
        <v>3</v>
      </c>
      <c r="F376" s="206" t="s">
        <v>600</v>
      </c>
      <c r="H376" s="205" t="s">
        <v>3</v>
      </c>
      <c r="I376" s="207"/>
      <c r="L376" s="204"/>
      <c r="M376" s="208"/>
      <c r="N376" s="209"/>
      <c r="O376" s="209"/>
      <c r="P376" s="209"/>
      <c r="Q376" s="209"/>
      <c r="R376" s="209"/>
      <c r="S376" s="209"/>
      <c r="T376" s="210"/>
      <c r="AT376" s="205" t="s">
        <v>176</v>
      </c>
      <c r="AU376" s="205" t="s">
        <v>84</v>
      </c>
      <c r="AV376" s="14" t="s">
        <v>81</v>
      </c>
      <c r="AW376" s="14" t="s">
        <v>34</v>
      </c>
      <c r="AX376" s="14" t="s">
        <v>73</v>
      </c>
      <c r="AY376" s="205" t="s">
        <v>133</v>
      </c>
    </row>
    <row r="377" s="12" customFormat="1">
      <c r="B377" s="188"/>
      <c r="D377" s="184" t="s">
        <v>176</v>
      </c>
      <c r="E377" s="189" t="s">
        <v>3</v>
      </c>
      <c r="F377" s="190" t="s">
        <v>1138</v>
      </c>
      <c r="H377" s="191">
        <v>12.800000000000001</v>
      </c>
      <c r="I377" s="192"/>
      <c r="L377" s="188"/>
      <c r="M377" s="193"/>
      <c r="N377" s="194"/>
      <c r="O377" s="194"/>
      <c r="P377" s="194"/>
      <c r="Q377" s="194"/>
      <c r="R377" s="194"/>
      <c r="S377" s="194"/>
      <c r="T377" s="195"/>
      <c r="AT377" s="189" t="s">
        <v>176</v>
      </c>
      <c r="AU377" s="189" t="s">
        <v>84</v>
      </c>
      <c r="AV377" s="12" t="s">
        <v>84</v>
      </c>
      <c r="AW377" s="12" t="s">
        <v>34</v>
      </c>
      <c r="AX377" s="12" t="s">
        <v>81</v>
      </c>
      <c r="AY377" s="189" t="s">
        <v>133</v>
      </c>
    </row>
    <row r="378" s="1" customFormat="1" ht="16.5" customHeight="1">
      <c r="B378" s="170"/>
      <c r="C378" s="171" t="s">
        <v>595</v>
      </c>
      <c r="D378" s="171" t="s">
        <v>136</v>
      </c>
      <c r="E378" s="172" t="s">
        <v>695</v>
      </c>
      <c r="F378" s="173" t="s">
        <v>696</v>
      </c>
      <c r="G378" s="174" t="s">
        <v>189</v>
      </c>
      <c r="H378" s="175">
        <v>8</v>
      </c>
      <c r="I378" s="176"/>
      <c r="J378" s="177">
        <f>ROUND(I378*H378,2)</f>
        <v>0</v>
      </c>
      <c r="K378" s="173" t="s">
        <v>171</v>
      </c>
      <c r="L378" s="38"/>
      <c r="M378" s="178" t="s">
        <v>3</v>
      </c>
      <c r="N378" s="179" t="s">
        <v>44</v>
      </c>
      <c r="O378" s="71"/>
      <c r="P378" s="180">
        <f>O378*H378</f>
        <v>0</v>
      </c>
      <c r="Q378" s="180">
        <v>0</v>
      </c>
      <c r="R378" s="180">
        <f>Q378*H378</f>
        <v>0</v>
      </c>
      <c r="S378" s="180">
        <v>0</v>
      </c>
      <c r="T378" s="181">
        <f>S378*H378</f>
        <v>0</v>
      </c>
      <c r="AR378" s="182" t="s">
        <v>139</v>
      </c>
      <c r="AT378" s="182" t="s">
        <v>136</v>
      </c>
      <c r="AU378" s="182" t="s">
        <v>84</v>
      </c>
      <c r="AY378" s="19" t="s">
        <v>133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19" t="s">
        <v>81</v>
      </c>
      <c r="BK378" s="183">
        <f>ROUND(I378*H378,2)</f>
        <v>0</v>
      </c>
      <c r="BL378" s="19" t="s">
        <v>139</v>
      </c>
      <c r="BM378" s="182" t="s">
        <v>697</v>
      </c>
    </row>
    <row r="379" s="1" customFormat="1">
      <c r="B379" s="38"/>
      <c r="D379" s="184" t="s">
        <v>141</v>
      </c>
      <c r="F379" s="185" t="s">
        <v>698</v>
      </c>
      <c r="I379" s="115"/>
      <c r="L379" s="38"/>
      <c r="M379" s="186"/>
      <c r="N379" s="71"/>
      <c r="O379" s="71"/>
      <c r="P379" s="71"/>
      <c r="Q379" s="71"/>
      <c r="R379" s="71"/>
      <c r="S379" s="71"/>
      <c r="T379" s="72"/>
      <c r="AT379" s="19" t="s">
        <v>141</v>
      </c>
      <c r="AU379" s="19" t="s">
        <v>84</v>
      </c>
    </row>
    <row r="380" s="1" customFormat="1">
      <c r="B380" s="38"/>
      <c r="D380" s="184" t="s">
        <v>174</v>
      </c>
      <c r="F380" s="187" t="s">
        <v>687</v>
      </c>
      <c r="I380" s="115"/>
      <c r="L380" s="38"/>
      <c r="M380" s="186"/>
      <c r="N380" s="71"/>
      <c r="O380" s="71"/>
      <c r="P380" s="71"/>
      <c r="Q380" s="71"/>
      <c r="R380" s="71"/>
      <c r="S380" s="71"/>
      <c r="T380" s="72"/>
      <c r="AT380" s="19" t="s">
        <v>174</v>
      </c>
      <c r="AU380" s="19" t="s">
        <v>84</v>
      </c>
    </row>
    <row r="381" s="14" customFormat="1">
      <c r="B381" s="204"/>
      <c r="D381" s="184" t="s">
        <v>176</v>
      </c>
      <c r="E381" s="205" t="s">
        <v>3</v>
      </c>
      <c r="F381" s="206" t="s">
        <v>600</v>
      </c>
      <c r="H381" s="205" t="s">
        <v>3</v>
      </c>
      <c r="I381" s="207"/>
      <c r="L381" s="204"/>
      <c r="M381" s="208"/>
      <c r="N381" s="209"/>
      <c r="O381" s="209"/>
      <c r="P381" s="209"/>
      <c r="Q381" s="209"/>
      <c r="R381" s="209"/>
      <c r="S381" s="209"/>
      <c r="T381" s="210"/>
      <c r="AT381" s="205" t="s">
        <v>176</v>
      </c>
      <c r="AU381" s="205" t="s">
        <v>84</v>
      </c>
      <c r="AV381" s="14" t="s">
        <v>81</v>
      </c>
      <c r="AW381" s="14" t="s">
        <v>34</v>
      </c>
      <c r="AX381" s="14" t="s">
        <v>73</v>
      </c>
      <c r="AY381" s="205" t="s">
        <v>133</v>
      </c>
    </row>
    <row r="382" s="12" customFormat="1">
      <c r="B382" s="188"/>
      <c r="D382" s="184" t="s">
        <v>176</v>
      </c>
      <c r="E382" s="189" t="s">
        <v>3</v>
      </c>
      <c r="F382" s="190" t="s">
        <v>1139</v>
      </c>
      <c r="H382" s="191">
        <v>8</v>
      </c>
      <c r="I382" s="192"/>
      <c r="L382" s="188"/>
      <c r="M382" s="193"/>
      <c r="N382" s="194"/>
      <c r="O382" s="194"/>
      <c r="P382" s="194"/>
      <c r="Q382" s="194"/>
      <c r="R382" s="194"/>
      <c r="S382" s="194"/>
      <c r="T382" s="195"/>
      <c r="AT382" s="189" t="s">
        <v>176</v>
      </c>
      <c r="AU382" s="189" t="s">
        <v>84</v>
      </c>
      <c r="AV382" s="12" t="s">
        <v>84</v>
      </c>
      <c r="AW382" s="12" t="s">
        <v>34</v>
      </c>
      <c r="AX382" s="12" t="s">
        <v>81</v>
      </c>
      <c r="AY382" s="189" t="s">
        <v>133</v>
      </c>
    </row>
    <row r="383" s="1" customFormat="1" ht="16.5" customHeight="1">
      <c r="B383" s="170"/>
      <c r="C383" s="171" t="s">
        <v>602</v>
      </c>
      <c r="D383" s="171" t="s">
        <v>136</v>
      </c>
      <c r="E383" s="172" t="s">
        <v>700</v>
      </c>
      <c r="F383" s="173" t="s">
        <v>701</v>
      </c>
      <c r="G383" s="174" t="s">
        <v>364</v>
      </c>
      <c r="H383" s="175">
        <v>7.8700000000000001</v>
      </c>
      <c r="I383" s="176"/>
      <c r="J383" s="177">
        <f>ROUND(I383*H383,2)</f>
        <v>0</v>
      </c>
      <c r="K383" s="173" t="s">
        <v>171</v>
      </c>
      <c r="L383" s="38"/>
      <c r="M383" s="178" t="s">
        <v>3</v>
      </c>
      <c r="N383" s="179" t="s">
        <v>44</v>
      </c>
      <c r="O383" s="71"/>
      <c r="P383" s="180">
        <f>O383*H383</f>
        <v>0</v>
      </c>
      <c r="Q383" s="180">
        <v>0</v>
      </c>
      <c r="R383" s="180">
        <f>Q383*H383</f>
        <v>0</v>
      </c>
      <c r="S383" s="180">
        <v>0</v>
      </c>
      <c r="T383" s="181">
        <f>S383*H383</f>
        <v>0</v>
      </c>
      <c r="AR383" s="182" t="s">
        <v>139</v>
      </c>
      <c r="AT383" s="182" t="s">
        <v>136</v>
      </c>
      <c r="AU383" s="182" t="s">
        <v>84</v>
      </c>
      <c r="AY383" s="19" t="s">
        <v>133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9" t="s">
        <v>81</v>
      </c>
      <c r="BK383" s="183">
        <f>ROUND(I383*H383,2)</f>
        <v>0</v>
      </c>
      <c r="BL383" s="19" t="s">
        <v>139</v>
      </c>
      <c r="BM383" s="182" t="s">
        <v>702</v>
      </c>
    </row>
    <row r="384" s="1" customFormat="1">
      <c r="B384" s="38"/>
      <c r="D384" s="184" t="s">
        <v>141</v>
      </c>
      <c r="F384" s="185" t="s">
        <v>703</v>
      </c>
      <c r="I384" s="115"/>
      <c r="L384" s="38"/>
      <c r="M384" s="186"/>
      <c r="N384" s="71"/>
      <c r="O384" s="71"/>
      <c r="P384" s="71"/>
      <c r="Q384" s="71"/>
      <c r="R384" s="71"/>
      <c r="S384" s="71"/>
      <c r="T384" s="72"/>
      <c r="AT384" s="19" t="s">
        <v>141</v>
      </c>
      <c r="AU384" s="19" t="s">
        <v>84</v>
      </c>
    </row>
    <row r="385" s="1" customFormat="1">
      <c r="B385" s="38"/>
      <c r="D385" s="184" t="s">
        <v>174</v>
      </c>
      <c r="F385" s="187" t="s">
        <v>704</v>
      </c>
      <c r="I385" s="115"/>
      <c r="L385" s="38"/>
      <c r="M385" s="186"/>
      <c r="N385" s="71"/>
      <c r="O385" s="71"/>
      <c r="P385" s="71"/>
      <c r="Q385" s="71"/>
      <c r="R385" s="71"/>
      <c r="S385" s="71"/>
      <c r="T385" s="72"/>
      <c r="AT385" s="19" t="s">
        <v>174</v>
      </c>
      <c r="AU385" s="19" t="s">
        <v>84</v>
      </c>
    </row>
    <row r="386" s="14" customFormat="1">
      <c r="B386" s="204"/>
      <c r="D386" s="184" t="s">
        <v>176</v>
      </c>
      <c r="E386" s="205" t="s">
        <v>3</v>
      </c>
      <c r="F386" s="206" t="s">
        <v>600</v>
      </c>
      <c r="H386" s="205" t="s">
        <v>3</v>
      </c>
      <c r="I386" s="207"/>
      <c r="L386" s="204"/>
      <c r="M386" s="208"/>
      <c r="N386" s="209"/>
      <c r="O386" s="209"/>
      <c r="P386" s="209"/>
      <c r="Q386" s="209"/>
      <c r="R386" s="209"/>
      <c r="S386" s="209"/>
      <c r="T386" s="210"/>
      <c r="AT386" s="205" t="s">
        <v>176</v>
      </c>
      <c r="AU386" s="205" t="s">
        <v>84</v>
      </c>
      <c r="AV386" s="14" t="s">
        <v>81</v>
      </c>
      <c r="AW386" s="14" t="s">
        <v>34</v>
      </c>
      <c r="AX386" s="14" t="s">
        <v>73</v>
      </c>
      <c r="AY386" s="205" t="s">
        <v>133</v>
      </c>
    </row>
    <row r="387" s="12" customFormat="1">
      <c r="B387" s="188"/>
      <c r="D387" s="184" t="s">
        <v>176</v>
      </c>
      <c r="E387" s="189" t="s">
        <v>3</v>
      </c>
      <c r="F387" s="190" t="s">
        <v>1141</v>
      </c>
      <c r="H387" s="191">
        <v>3.944</v>
      </c>
      <c r="I387" s="192"/>
      <c r="L387" s="188"/>
      <c r="M387" s="193"/>
      <c r="N387" s="194"/>
      <c r="O387" s="194"/>
      <c r="P387" s="194"/>
      <c r="Q387" s="194"/>
      <c r="R387" s="194"/>
      <c r="S387" s="194"/>
      <c r="T387" s="195"/>
      <c r="AT387" s="189" t="s">
        <v>176</v>
      </c>
      <c r="AU387" s="189" t="s">
        <v>84</v>
      </c>
      <c r="AV387" s="12" t="s">
        <v>84</v>
      </c>
      <c r="AW387" s="12" t="s">
        <v>34</v>
      </c>
      <c r="AX387" s="12" t="s">
        <v>73</v>
      </c>
      <c r="AY387" s="189" t="s">
        <v>133</v>
      </c>
    </row>
    <row r="388" s="12" customFormat="1">
      <c r="B388" s="188"/>
      <c r="D388" s="184" t="s">
        <v>176</v>
      </c>
      <c r="E388" s="189" t="s">
        <v>3</v>
      </c>
      <c r="F388" s="190" t="s">
        <v>1142</v>
      </c>
      <c r="H388" s="191">
        <v>1.6379999999999999</v>
      </c>
      <c r="I388" s="192"/>
      <c r="L388" s="188"/>
      <c r="M388" s="193"/>
      <c r="N388" s="194"/>
      <c r="O388" s="194"/>
      <c r="P388" s="194"/>
      <c r="Q388" s="194"/>
      <c r="R388" s="194"/>
      <c r="S388" s="194"/>
      <c r="T388" s="195"/>
      <c r="AT388" s="189" t="s">
        <v>176</v>
      </c>
      <c r="AU388" s="189" t="s">
        <v>84</v>
      </c>
      <c r="AV388" s="12" t="s">
        <v>84</v>
      </c>
      <c r="AW388" s="12" t="s">
        <v>34</v>
      </c>
      <c r="AX388" s="12" t="s">
        <v>73</v>
      </c>
      <c r="AY388" s="189" t="s">
        <v>133</v>
      </c>
    </row>
    <row r="389" s="12" customFormat="1">
      <c r="B389" s="188"/>
      <c r="D389" s="184" t="s">
        <v>176</v>
      </c>
      <c r="E389" s="189" t="s">
        <v>3</v>
      </c>
      <c r="F389" s="190" t="s">
        <v>1143</v>
      </c>
      <c r="H389" s="191">
        <v>2.2879999999999998</v>
      </c>
      <c r="I389" s="192"/>
      <c r="L389" s="188"/>
      <c r="M389" s="193"/>
      <c r="N389" s="194"/>
      <c r="O389" s="194"/>
      <c r="P389" s="194"/>
      <c r="Q389" s="194"/>
      <c r="R389" s="194"/>
      <c r="S389" s="194"/>
      <c r="T389" s="195"/>
      <c r="AT389" s="189" t="s">
        <v>176</v>
      </c>
      <c r="AU389" s="189" t="s">
        <v>84</v>
      </c>
      <c r="AV389" s="12" t="s">
        <v>84</v>
      </c>
      <c r="AW389" s="12" t="s">
        <v>34</v>
      </c>
      <c r="AX389" s="12" t="s">
        <v>73</v>
      </c>
      <c r="AY389" s="189" t="s">
        <v>133</v>
      </c>
    </row>
    <row r="390" s="13" customFormat="1">
      <c r="B390" s="196"/>
      <c r="D390" s="184" t="s">
        <v>176</v>
      </c>
      <c r="E390" s="197" t="s">
        <v>3</v>
      </c>
      <c r="F390" s="198" t="s">
        <v>195</v>
      </c>
      <c r="H390" s="199">
        <v>7.8700000000000001</v>
      </c>
      <c r="I390" s="200"/>
      <c r="L390" s="196"/>
      <c r="M390" s="201"/>
      <c r="N390" s="202"/>
      <c r="O390" s="202"/>
      <c r="P390" s="202"/>
      <c r="Q390" s="202"/>
      <c r="R390" s="202"/>
      <c r="S390" s="202"/>
      <c r="T390" s="203"/>
      <c r="AT390" s="197" t="s">
        <v>176</v>
      </c>
      <c r="AU390" s="197" t="s">
        <v>84</v>
      </c>
      <c r="AV390" s="13" t="s">
        <v>139</v>
      </c>
      <c r="AW390" s="13" t="s">
        <v>34</v>
      </c>
      <c r="AX390" s="13" t="s">
        <v>81</v>
      </c>
      <c r="AY390" s="197" t="s">
        <v>133</v>
      </c>
    </row>
    <row r="391" s="1" customFormat="1" ht="16.5" customHeight="1">
      <c r="B391" s="170"/>
      <c r="C391" s="171" t="s">
        <v>609</v>
      </c>
      <c r="D391" s="171" t="s">
        <v>136</v>
      </c>
      <c r="E391" s="172" t="s">
        <v>709</v>
      </c>
      <c r="F391" s="173" t="s">
        <v>710</v>
      </c>
      <c r="G391" s="174" t="s">
        <v>364</v>
      </c>
      <c r="H391" s="175">
        <v>55.090000000000003</v>
      </c>
      <c r="I391" s="176"/>
      <c r="J391" s="177">
        <f>ROUND(I391*H391,2)</f>
        <v>0</v>
      </c>
      <c r="K391" s="173" t="s">
        <v>171</v>
      </c>
      <c r="L391" s="38"/>
      <c r="M391" s="178" t="s">
        <v>3</v>
      </c>
      <c r="N391" s="179" t="s">
        <v>44</v>
      </c>
      <c r="O391" s="71"/>
      <c r="P391" s="180">
        <f>O391*H391</f>
        <v>0</v>
      </c>
      <c r="Q391" s="180">
        <v>0</v>
      </c>
      <c r="R391" s="180">
        <f>Q391*H391</f>
        <v>0</v>
      </c>
      <c r="S391" s="180">
        <v>0</v>
      </c>
      <c r="T391" s="181">
        <f>S391*H391</f>
        <v>0</v>
      </c>
      <c r="AR391" s="182" t="s">
        <v>139</v>
      </c>
      <c r="AT391" s="182" t="s">
        <v>136</v>
      </c>
      <c r="AU391" s="182" t="s">
        <v>84</v>
      </c>
      <c r="AY391" s="19" t="s">
        <v>133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9" t="s">
        <v>81</v>
      </c>
      <c r="BK391" s="183">
        <f>ROUND(I391*H391,2)</f>
        <v>0</v>
      </c>
      <c r="BL391" s="19" t="s">
        <v>139</v>
      </c>
      <c r="BM391" s="182" t="s">
        <v>711</v>
      </c>
    </row>
    <row r="392" s="1" customFormat="1">
      <c r="B392" s="38"/>
      <c r="D392" s="184" t="s">
        <v>141</v>
      </c>
      <c r="F392" s="185" t="s">
        <v>712</v>
      </c>
      <c r="I392" s="115"/>
      <c r="L392" s="38"/>
      <c r="M392" s="186"/>
      <c r="N392" s="71"/>
      <c r="O392" s="71"/>
      <c r="P392" s="71"/>
      <c r="Q392" s="71"/>
      <c r="R392" s="71"/>
      <c r="S392" s="71"/>
      <c r="T392" s="72"/>
      <c r="AT392" s="19" t="s">
        <v>141</v>
      </c>
      <c r="AU392" s="19" t="s">
        <v>84</v>
      </c>
    </row>
    <row r="393" s="1" customFormat="1">
      <c r="B393" s="38"/>
      <c r="D393" s="184" t="s">
        <v>174</v>
      </c>
      <c r="F393" s="187" t="s">
        <v>704</v>
      </c>
      <c r="I393" s="115"/>
      <c r="L393" s="38"/>
      <c r="M393" s="186"/>
      <c r="N393" s="71"/>
      <c r="O393" s="71"/>
      <c r="P393" s="71"/>
      <c r="Q393" s="71"/>
      <c r="R393" s="71"/>
      <c r="S393" s="71"/>
      <c r="T393" s="72"/>
      <c r="AT393" s="19" t="s">
        <v>174</v>
      </c>
      <c r="AU393" s="19" t="s">
        <v>84</v>
      </c>
    </row>
    <row r="394" s="12" customFormat="1">
      <c r="B394" s="188"/>
      <c r="D394" s="184" t="s">
        <v>176</v>
      </c>
      <c r="E394" s="189" t="s">
        <v>3</v>
      </c>
      <c r="F394" s="190" t="s">
        <v>1144</v>
      </c>
      <c r="H394" s="191">
        <v>55.090000000000003</v>
      </c>
      <c r="I394" s="192"/>
      <c r="L394" s="188"/>
      <c r="M394" s="193"/>
      <c r="N394" s="194"/>
      <c r="O394" s="194"/>
      <c r="P394" s="194"/>
      <c r="Q394" s="194"/>
      <c r="R394" s="194"/>
      <c r="S394" s="194"/>
      <c r="T394" s="195"/>
      <c r="AT394" s="189" t="s">
        <v>176</v>
      </c>
      <c r="AU394" s="189" t="s">
        <v>84</v>
      </c>
      <c r="AV394" s="12" t="s">
        <v>84</v>
      </c>
      <c r="AW394" s="12" t="s">
        <v>34</v>
      </c>
      <c r="AX394" s="12" t="s">
        <v>81</v>
      </c>
      <c r="AY394" s="189" t="s">
        <v>133</v>
      </c>
    </row>
    <row r="395" s="1" customFormat="1" ht="16.5" customHeight="1">
      <c r="B395" s="170"/>
      <c r="C395" s="171" t="s">
        <v>615</v>
      </c>
      <c r="D395" s="171" t="s">
        <v>136</v>
      </c>
      <c r="E395" s="172" t="s">
        <v>715</v>
      </c>
      <c r="F395" s="173" t="s">
        <v>716</v>
      </c>
      <c r="G395" s="174" t="s">
        <v>364</v>
      </c>
      <c r="H395" s="175">
        <v>3.9260000000000002</v>
      </c>
      <c r="I395" s="176"/>
      <c r="J395" s="177">
        <f>ROUND(I395*H395,2)</f>
        <v>0</v>
      </c>
      <c r="K395" s="173" t="s">
        <v>171</v>
      </c>
      <c r="L395" s="38"/>
      <c r="M395" s="178" t="s">
        <v>3</v>
      </c>
      <c r="N395" s="179" t="s">
        <v>44</v>
      </c>
      <c r="O395" s="71"/>
      <c r="P395" s="180">
        <f>O395*H395</f>
        <v>0</v>
      </c>
      <c r="Q395" s="180">
        <v>0</v>
      </c>
      <c r="R395" s="180">
        <f>Q395*H395</f>
        <v>0</v>
      </c>
      <c r="S395" s="180">
        <v>0</v>
      </c>
      <c r="T395" s="181">
        <f>S395*H395</f>
        <v>0</v>
      </c>
      <c r="AR395" s="182" t="s">
        <v>139</v>
      </c>
      <c r="AT395" s="182" t="s">
        <v>136</v>
      </c>
      <c r="AU395" s="182" t="s">
        <v>84</v>
      </c>
      <c r="AY395" s="19" t="s">
        <v>133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9" t="s">
        <v>81</v>
      </c>
      <c r="BK395" s="183">
        <f>ROUND(I395*H395,2)</f>
        <v>0</v>
      </c>
      <c r="BL395" s="19" t="s">
        <v>139</v>
      </c>
      <c r="BM395" s="182" t="s">
        <v>717</v>
      </c>
    </row>
    <row r="396" s="1" customFormat="1">
      <c r="B396" s="38"/>
      <c r="D396" s="184" t="s">
        <v>141</v>
      </c>
      <c r="F396" s="185" t="s">
        <v>718</v>
      </c>
      <c r="I396" s="115"/>
      <c r="L396" s="38"/>
      <c r="M396" s="186"/>
      <c r="N396" s="71"/>
      <c r="O396" s="71"/>
      <c r="P396" s="71"/>
      <c r="Q396" s="71"/>
      <c r="R396" s="71"/>
      <c r="S396" s="71"/>
      <c r="T396" s="72"/>
      <c r="AT396" s="19" t="s">
        <v>141</v>
      </c>
      <c r="AU396" s="19" t="s">
        <v>84</v>
      </c>
    </row>
    <row r="397" s="1" customFormat="1">
      <c r="B397" s="38"/>
      <c r="D397" s="184" t="s">
        <v>174</v>
      </c>
      <c r="F397" s="187" t="s">
        <v>719</v>
      </c>
      <c r="I397" s="115"/>
      <c r="L397" s="38"/>
      <c r="M397" s="186"/>
      <c r="N397" s="71"/>
      <c r="O397" s="71"/>
      <c r="P397" s="71"/>
      <c r="Q397" s="71"/>
      <c r="R397" s="71"/>
      <c r="S397" s="71"/>
      <c r="T397" s="72"/>
      <c r="AT397" s="19" t="s">
        <v>174</v>
      </c>
      <c r="AU397" s="19" t="s">
        <v>84</v>
      </c>
    </row>
    <row r="398" s="14" customFormat="1">
      <c r="B398" s="204"/>
      <c r="D398" s="184" t="s">
        <v>176</v>
      </c>
      <c r="E398" s="205" t="s">
        <v>3</v>
      </c>
      <c r="F398" s="206" t="s">
        <v>600</v>
      </c>
      <c r="H398" s="205" t="s">
        <v>3</v>
      </c>
      <c r="I398" s="207"/>
      <c r="L398" s="204"/>
      <c r="M398" s="208"/>
      <c r="N398" s="209"/>
      <c r="O398" s="209"/>
      <c r="P398" s="209"/>
      <c r="Q398" s="209"/>
      <c r="R398" s="209"/>
      <c r="S398" s="209"/>
      <c r="T398" s="210"/>
      <c r="AT398" s="205" t="s">
        <v>176</v>
      </c>
      <c r="AU398" s="205" t="s">
        <v>84</v>
      </c>
      <c r="AV398" s="14" t="s">
        <v>81</v>
      </c>
      <c r="AW398" s="14" t="s">
        <v>34</v>
      </c>
      <c r="AX398" s="14" t="s">
        <v>73</v>
      </c>
      <c r="AY398" s="205" t="s">
        <v>133</v>
      </c>
    </row>
    <row r="399" s="12" customFormat="1">
      <c r="B399" s="188"/>
      <c r="D399" s="184" t="s">
        <v>176</v>
      </c>
      <c r="E399" s="189" t="s">
        <v>3</v>
      </c>
      <c r="F399" s="190" t="s">
        <v>1142</v>
      </c>
      <c r="H399" s="191">
        <v>1.6379999999999999</v>
      </c>
      <c r="I399" s="192"/>
      <c r="L399" s="188"/>
      <c r="M399" s="193"/>
      <c r="N399" s="194"/>
      <c r="O399" s="194"/>
      <c r="P399" s="194"/>
      <c r="Q399" s="194"/>
      <c r="R399" s="194"/>
      <c r="S399" s="194"/>
      <c r="T399" s="195"/>
      <c r="AT399" s="189" t="s">
        <v>176</v>
      </c>
      <c r="AU399" s="189" t="s">
        <v>84</v>
      </c>
      <c r="AV399" s="12" t="s">
        <v>84</v>
      </c>
      <c r="AW399" s="12" t="s">
        <v>34</v>
      </c>
      <c r="AX399" s="12" t="s">
        <v>73</v>
      </c>
      <c r="AY399" s="189" t="s">
        <v>133</v>
      </c>
    </row>
    <row r="400" s="12" customFormat="1">
      <c r="B400" s="188"/>
      <c r="D400" s="184" t="s">
        <v>176</v>
      </c>
      <c r="E400" s="189" t="s">
        <v>3</v>
      </c>
      <c r="F400" s="190" t="s">
        <v>1143</v>
      </c>
      <c r="H400" s="191">
        <v>2.2879999999999998</v>
      </c>
      <c r="I400" s="192"/>
      <c r="L400" s="188"/>
      <c r="M400" s="193"/>
      <c r="N400" s="194"/>
      <c r="O400" s="194"/>
      <c r="P400" s="194"/>
      <c r="Q400" s="194"/>
      <c r="R400" s="194"/>
      <c r="S400" s="194"/>
      <c r="T400" s="195"/>
      <c r="AT400" s="189" t="s">
        <v>176</v>
      </c>
      <c r="AU400" s="189" t="s">
        <v>84</v>
      </c>
      <c r="AV400" s="12" t="s">
        <v>84</v>
      </c>
      <c r="AW400" s="12" t="s">
        <v>34</v>
      </c>
      <c r="AX400" s="12" t="s">
        <v>73</v>
      </c>
      <c r="AY400" s="189" t="s">
        <v>133</v>
      </c>
    </row>
    <row r="401" s="13" customFormat="1">
      <c r="B401" s="196"/>
      <c r="D401" s="184" t="s">
        <v>176</v>
      </c>
      <c r="E401" s="197" t="s">
        <v>3</v>
      </c>
      <c r="F401" s="198" t="s">
        <v>195</v>
      </c>
      <c r="H401" s="199">
        <v>3.9260000000000002</v>
      </c>
      <c r="I401" s="200"/>
      <c r="L401" s="196"/>
      <c r="M401" s="201"/>
      <c r="N401" s="202"/>
      <c r="O401" s="202"/>
      <c r="P401" s="202"/>
      <c r="Q401" s="202"/>
      <c r="R401" s="202"/>
      <c r="S401" s="202"/>
      <c r="T401" s="203"/>
      <c r="AT401" s="197" t="s">
        <v>176</v>
      </c>
      <c r="AU401" s="197" t="s">
        <v>84</v>
      </c>
      <c r="AV401" s="13" t="s">
        <v>139</v>
      </c>
      <c r="AW401" s="13" t="s">
        <v>34</v>
      </c>
      <c r="AX401" s="13" t="s">
        <v>81</v>
      </c>
      <c r="AY401" s="197" t="s">
        <v>133</v>
      </c>
    </row>
    <row r="402" s="1" customFormat="1" ht="16.5" customHeight="1">
      <c r="B402" s="170"/>
      <c r="C402" s="171" t="s">
        <v>621</v>
      </c>
      <c r="D402" s="171" t="s">
        <v>136</v>
      </c>
      <c r="E402" s="172" t="s">
        <v>721</v>
      </c>
      <c r="F402" s="173" t="s">
        <v>722</v>
      </c>
      <c r="G402" s="174" t="s">
        <v>364</v>
      </c>
      <c r="H402" s="175">
        <v>3.944</v>
      </c>
      <c r="I402" s="176"/>
      <c r="J402" s="177">
        <f>ROUND(I402*H402,2)</f>
        <v>0</v>
      </c>
      <c r="K402" s="173" t="s">
        <v>171</v>
      </c>
      <c r="L402" s="38"/>
      <c r="M402" s="178" t="s">
        <v>3</v>
      </c>
      <c r="N402" s="179" t="s">
        <v>44</v>
      </c>
      <c r="O402" s="71"/>
      <c r="P402" s="180">
        <f>O402*H402</f>
        <v>0</v>
      </c>
      <c r="Q402" s="180">
        <v>0</v>
      </c>
      <c r="R402" s="180">
        <f>Q402*H402</f>
        <v>0</v>
      </c>
      <c r="S402" s="180">
        <v>0</v>
      </c>
      <c r="T402" s="181">
        <f>S402*H402</f>
        <v>0</v>
      </c>
      <c r="AR402" s="182" t="s">
        <v>139</v>
      </c>
      <c r="AT402" s="182" t="s">
        <v>136</v>
      </c>
      <c r="AU402" s="182" t="s">
        <v>84</v>
      </c>
      <c r="AY402" s="19" t="s">
        <v>133</v>
      </c>
      <c r="BE402" s="183">
        <f>IF(N402="základní",J402,0)</f>
        <v>0</v>
      </c>
      <c r="BF402" s="183">
        <f>IF(N402="snížená",J402,0)</f>
        <v>0</v>
      </c>
      <c r="BG402" s="183">
        <f>IF(N402="zákl. přenesená",J402,0)</f>
        <v>0</v>
      </c>
      <c r="BH402" s="183">
        <f>IF(N402="sníž. přenesená",J402,0)</f>
        <v>0</v>
      </c>
      <c r="BI402" s="183">
        <f>IF(N402="nulová",J402,0)</f>
        <v>0</v>
      </c>
      <c r="BJ402" s="19" t="s">
        <v>81</v>
      </c>
      <c r="BK402" s="183">
        <f>ROUND(I402*H402,2)</f>
        <v>0</v>
      </c>
      <c r="BL402" s="19" t="s">
        <v>139</v>
      </c>
      <c r="BM402" s="182" t="s">
        <v>723</v>
      </c>
    </row>
    <row r="403" s="1" customFormat="1">
      <c r="B403" s="38"/>
      <c r="D403" s="184" t="s">
        <v>141</v>
      </c>
      <c r="F403" s="185" t="s">
        <v>366</v>
      </c>
      <c r="I403" s="115"/>
      <c r="L403" s="38"/>
      <c r="M403" s="186"/>
      <c r="N403" s="71"/>
      <c r="O403" s="71"/>
      <c r="P403" s="71"/>
      <c r="Q403" s="71"/>
      <c r="R403" s="71"/>
      <c r="S403" s="71"/>
      <c r="T403" s="72"/>
      <c r="AT403" s="19" t="s">
        <v>141</v>
      </c>
      <c r="AU403" s="19" t="s">
        <v>84</v>
      </c>
    </row>
    <row r="404" s="1" customFormat="1">
      <c r="B404" s="38"/>
      <c r="D404" s="184" t="s">
        <v>174</v>
      </c>
      <c r="F404" s="187" t="s">
        <v>719</v>
      </c>
      <c r="I404" s="115"/>
      <c r="L404" s="38"/>
      <c r="M404" s="186"/>
      <c r="N404" s="71"/>
      <c r="O404" s="71"/>
      <c r="P404" s="71"/>
      <c r="Q404" s="71"/>
      <c r="R404" s="71"/>
      <c r="S404" s="71"/>
      <c r="T404" s="72"/>
      <c r="AT404" s="19" t="s">
        <v>174</v>
      </c>
      <c r="AU404" s="19" t="s">
        <v>84</v>
      </c>
    </row>
    <row r="405" s="14" customFormat="1">
      <c r="B405" s="204"/>
      <c r="D405" s="184" t="s">
        <v>176</v>
      </c>
      <c r="E405" s="205" t="s">
        <v>3</v>
      </c>
      <c r="F405" s="206" t="s">
        <v>600</v>
      </c>
      <c r="H405" s="205" t="s">
        <v>3</v>
      </c>
      <c r="I405" s="207"/>
      <c r="L405" s="204"/>
      <c r="M405" s="208"/>
      <c r="N405" s="209"/>
      <c r="O405" s="209"/>
      <c r="P405" s="209"/>
      <c r="Q405" s="209"/>
      <c r="R405" s="209"/>
      <c r="S405" s="209"/>
      <c r="T405" s="210"/>
      <c r="AT405" s="205" t="s">
        <v>176</v>
      </c>
      <c r="AU405" s="205" t="s">
        <v>84</v>
      </c>
      <c r="AV405" s="14" t="s">
        <v>81</v>
      </c>
      <c r="AW405" s="14" t="s">
        <v>34</v>
      </c>
      <c r="AX405" s="14" t="s">
        <v>73</v>
      </c>
      <c r="AY405" s="205" t="s">
        <v>133</v>
      </c>
    </row>
    <row r="406" s="12" customFormat="1">
      <c r="B406" s="188"/>
      <c r="D406" s="184" t="s">
        <v>176</v>
      </c>
      <c r="E406" s="189" t="s">
        <v>3</v>
      </c>
      <c r="F406" s="190" t="s">
        <v>1141</v>
      </c>
      <c r="H406" s="191">
        <v>3.944</v>
      </c>
      <c r="I406" s="192"/>
      <c r="L406" s="188"/>
      <c r="M406" s="193"/>
      <c r="N406" s="194"/>
      <c r="O406" s="194"/>
      <c r="P406" s="194"/>
      <c r="Q406" s="194"/>
      <c r="R406" s="194"/>
      <c r="S406" s="194"/>
      <c r="T406" s="195"/>
      <c r="AT406" s="189" t="s">
        <v>176</v>
      </c>
      <c r="AU406" s="189" t="s">
        <v>84</v>
      </c>
      <c r="AV406" s="12" t="s">
        <v>84</v>
      </c>
      <c r="AW406" s="12" t="s">
        <v>34</v>
      </c>
      <c r="AX406" s="12" t="s">
        <v>81</v>
      </c>
      <c r="AY406" s="189" t="s">
        <v>133</v>
      </c>
    </row>
    <row r="407" s="11" customFormat="1" ht="22.8" customHeight="1">
      <c r="B407" s="157"/>
      <c r="D407" s="158" t="s">
        <v>72</v>
      </c>
      <c r="E407" s="168" t="s">
        <v>1145</v>
      </c>
      <c r="F407" s="168" t="s">
        <v>1146</v>
      </c>
      <c r="I407" s="160"/>
      <c r="J407" s="169">
        <f>BK407</f>
        <v>0</v>
      </c>
      <c r="L407" s="157"/>
      <c r="M407" s="162"/>
      <c r="N407" s="163"/>
      <c r="O407" s="163"/>
      <c r="P407" s="164">
        <f>SUM(P408:P564)</f>
        <v>0</v>
      </c>
      <c r="Q407" s="163"/>
      <c r="R407" s="164">
        <f>SUM(R408:R564)</f>
        <v>8.0434652500000006</v>
      </c>
      <c r="S407" s="163"/>
      <c r="T407" s="165">
        <f>SUM(T408:T564)</f>
        <v>0</v>
      </c>
      <c r="AR407" s="158" t="s">
        <v>81</v>
      </c>
      <c r="AT407" s="166" t="s">
        <v>72</v>
      </c>
      <c r="AU407" s="166" t="s">
        <v>81</v>
      </c>
      <c r="AY407" s="158" t="s">
        <v>133</v>
      </c>
      <c r="BK407" s="167">
        <f>SUM(BK408:BK564)</f>
        <v>0</v>
      </c>
    </row>
    <row r="408" s="1" customFormat="1" ht="16.5" customHeight="1">
      <c r="B408" s="170"/>
      <c r="C408" s="171" t="s">
        <v>624</v>
      </c>
      <c r="D408" s="171" t="s">
        <v>136</v>
      </c>
      <c r="E408" s="172" t="s">
        <v>168</v>
      </c>
      <c r="F408" s="173" t="s">
        <v>169</v>
      </c>
      <c r="G408" s="174" t="s">
        <v>170</v>
      </c>
      <c r="H408" s="175">
        <v>30</v>
      </c>
      <c r="I408" s="176"/>
      <c r="J408" s="177">
        <f>ROUND(I408*H408,2)</f>
        <v>0</v>
      </c>
      <c r="K408" s="173" t="s">
        <v>171</v>
      </c>
      <c r="L408" s="38"/>
      <c r="M408" s="178" t="s">
        <v>3</v>
      </c>
      <c r="N408" s="179" t="s">
        <v>44</v>
      </c>
      <c r="O408" s="71"/>
      <c r="P408" s="180">
        <f>O408*H408</f>
        <v>0</v>
      </c>
      <c r="Q408" s="180">
        <v>0</v>
      </c>
      <c r="R408" s="180">
        <f>Q408*H408</f>
        <v>0</v>
      </c>
      <c r="S408" s="180">
        <v>0</v>
      </c>
      <c r="T408" s="181">
        <f>S408*H408</f>
        <v>0</v>
      </c>
      <c r="AR408" s="182" t="s">
        <v>139</v>
      </c>
      <c r="AT408" s="182" t="s">
        <v>136</v>
      </c>
      <c r="AU408" s="182" t="s">
        <v>84</v>
      </c>
      <c r="AY408" s="19" t="s">
        <v>133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9" t="s">
        <v>81</v>
      </c>
      <c r="BK408" s="183">
        <f>ROUND(I408*H408,2)</f>
        <v>0</v>
      </c>
      <c r="BL408" s="19" t="s">
        <v>139</v>
      </c>
      <c r="BM408" s="182" t="s">
        <v>1147</v>
      </c>
    </row>
    <row r="409" s="1" customFormat="1">
      <c r="B409" s="38"/>
      <c r="D409" s="184" t="s">
        <v>141</v>
      </c>
      <c r="F409" s="185" t="s">
        <v>173</v>
      </c>
      <c r="I409" s="115"/>
      <c r="L409" s="38"/>
      <c r="M409" s="186"/>
      <c r="N409" s="71"/>
      <c r="O409" s="71"/>
      <c r="P409" s="71"/>
      <c r="Q409" s="71"/>
      <c r="R409" s="71"/>
      <c r="S409" s="71"/>
      <c r="T409" s="72"/>
      <c r="AT409" s="19" t="s">
        <v>141</v>
      </c>
      <c r="AU409" s="19" t="s">
        <v>84</v>
      </c>
    </row>
    <row r="410" s="1" customFormat="1">
      <c r="B410" s="38"/>
      <c r="D410" s="184" t="s">
        <v>174</v>
      </c>
      <c r="F410" s="187" t="s">
        <v>175</v>
      </c>
      <c r="I410" s="115"/>
      <c r="L410" s="38"/>
      <c r="M410" s="186"/>
      <c r="N410" s="71"/>
      <c r="O410" s="71"/>
      <c r="P410" s="71"/>
      <c r="Q410" s="71"/>
      <c r="R410" s="71"/>
      <c r="S410" s="71"/>
      <c r="T410" s="72"/>
      <c r="AT410" s="19" t="s">
        <v>174</v>
      </c>
      <c r="AU410" s="19" t="s">
        <v>84</v>
      </c>
    </row>
    <row r="411" s="12" customFormat="1">
      <c r="B411" s="188"/>
      <c r="D411" s="184" t="s">
        <v>176</v>
      </c>
      <c r="E411" s="189" t="s">
        <v>3</v>
      </c>
      <c r="F411" s="190" t="s">
        <v>1148</v>
      </c>
      <c r="H411" s="191">
        <v>30</v>
      </c>
      <c r="I411" s="192"/>
      <c r="L411" s="188"/>
      <c r="M411" s="193"/>
      <c r="N411" s="194"/>
      <c r="O411" s="194"/>
      <c r="P411" s="194"/>
      <c r="Q411" s="194"/>
      <c r="R411" s="194"/>
      <c r="S411" s="194"/>
      <c r="T411" s="195"/>
      <c r="AT411" s="189" t="s">
        <v>176</v>
      </c>
      <c r="AU411" s="189" t="s">
        <v>84</v>
      </c>
      <c r="AV411" s="12" t="s">
        <v>84</v>
      </c>
      <c r="AW411" s="12" t="s">
        <v>34</v>
      </c>
      <c r="AX411" s="12" t="s">
        <v>81</v>
      </c>
      <c r="AY411" s="189" t="s">
        <v>133</v>
      </c>
    </row>
    <row r="412" s="1" customFormat="1" ht="16.5" customHeight="1">
      <c r="B412" s="170"/>
      <c r="C412" s="171" t="s">
        <v>630</v>
      </c>
      <c r="D412" s="171" t="s">
        <v>136</v>
      </c>
      <c r="E412" s="172" t="s">
        <v>179</v>
      </c>
      <c r="F412" s="173" t="s">
        <v>180</v>
      </c>
      <c r="G412" s="174" t="s">
        <v>181</v>
      </c>
      <c r="H412" s="175">
        <v>5</v>
      </c>
      <c r="I412" s="176"/>
      <c r="J412" s="177">
        <f>ROUND(I412*H412,2)</f>
        <v>0</v>
      </c>
      <c r="K412" s="173" t="s">
        <v>171</v>
      </c>
      <c r="L412" s="38"/>
      <c r="M412" s="178" t="s">
        <v>3</v>
      </c>
      <c r="N412" s="179" t="s">
        <v>44</v>
      </c>
      <c r="O412" s="71"/>
      <c r="P412" s="180">
        <f>O412*H412</f>
        <v>0</v>
      </c>
      <c r="Q412" s="180">
        <v>0</v>
      </c>
      <c r="R412" s="180">
        <f>Q412*H412</f>
        <v>0</v>
      </c>
      <c r="S412" s="180">
        <v>0</v>
      </c>
      <c r="T412" s="181">
        <f>S412*H412</f>
        <v>0</v>
      </c>
      <c r="AR412" s="182" t="s">
        <v>139</v>
      </c>
      <c r="AT412" s="182" t="s">
        <v>136</v>
      </c>
      <c r="AU412" s="182" t="s">
        <v>84</v>
      </c>
      <c r="AY412" s="19" t="s">
        <v>133</v>
      </c>
      <c r="BE412" s="183">
        <f>IF(N412="základní",J412,0)</f>
        <v>0</v>
      </c>
      <c r="BF412" s="183">
        <f>IF(N412="snížená",J412,0)</f>
        <v>0</v>
      </c>
      <c r="BG412" s="183">
        <f>IF(N412="zákl. přenesená",J412,0)</f>
        <v>0</v>
      </c>
      <c r="BH412" s="183">
        <f>IF(N412="sníž. přenesená",J412,0)</f>
        <v>0</v>
      </c>
      <c r="BI412" s="183">
        <f>IF(N412="nulová",J412,0)</f>
        <v>0</v>
      </c>
      <c r="BJ412" s="19" t="s">
        <v>81</v>
      </c>
      <c r="BK412" s="183">
        <f>ROUND(I412*H412,2)</f>
        <v>0</v>
      </c>
      <c r="BL412" s="19" t="s">
        <v>139</v>
      </c>
      <c r="BM412" s="182" t="s">
        <v>1149</v>
      </c>
    </row>
    <row r="413" s="1" customFormat="1">
      <c r="B413" s="38"/>
      <c r="D413" s="184" t="s">
        <v>141</v>
      </c>
      <c r="F413" s="185" t="s">
        <v>183</v>
      </c>
      <c r="I413" s="115"/>
      <c r="L413" s="38"/>
      <c r="M413" s="186"/>
      <c r="N413" s="71"/>
      <c r="O413" s="71"/>
      <c r="P413" s="71"/>
      <c r="Q413" s="71"/>
      <c r="R413" s="71"/>
      <c r="S413" s="71"/>
      <c r="T413" s="72"/>
      <c r="AT413" s="19" t="s">
        <v>141</v>
      </c>
      <c r="AU413" s="19" t="s">
        <v>84</v>
      </c>
    </row>
    <row r="414" s="1" customFormat="1">
      <c r="B414" s="38"/>
      <c r="D414" s="184" t="s">
        <v>174</v>
      </c>
      <c r="F414" s="187" t="s">
        <v>184</v>
      </c>
      <c r="I414" s="115"/>
      <c r="L414" s="38"/>
      <c r="M414" s="186"/>
      <c r="N414" s="71"/>
      <c r="O414" s="71"/>
      <c r="P414" s="71"/>
      <c r="Q414" s="71"/>
      <c r="R414" s="71"/>
      <c r="S414" s="71"/>
      <c r="T414" s="72"/>
      <c r="AT414" s="19" t="s">
        <v>174</v>
      </c>
      <c r="AU414" s="19" t="s">
        <v>84</v>
      </c>
    </row>
    <row r="415" s="12" customFormat="1">
      <c r="B415" s="188"/>
      <c r="D415" s="184" t="s">
        <v>176</v>
      </c>
      <c r="E415" s="189" t="s">
        <v>3</v>
      </c>
      <c r="F415" s="190" t="s">
        <v>1150</v>
      </c>
      <c r="H415" s="191">
        <v>5</v>
      </c>
      <c r="I415" s="192"/>
      <c r="L415" s="188"/>
      <c r="M415" s="193"/>
      <c r="N415" s="194"/>
      <c r="O415" s="194"/>
      <c r="P415" s="194"/>
      <c r="Q415" s="194"/>
      <c r="R415" s="194"/>
      <c r="S415" s="194"/>
      <c r="T415" s="195"/>
      <c r="AT415" s="189" t="s">
        <v>176</v>
      </c>
      <c r="AU415" s="189" t="s">
        <v>84</v>
      </c>
      <c r="AV415" s="12" t="s">
        <v>84</v>
      </c>
      <c r="AW415" s="12" t="s">
        <v>34</v>
      </c>
      <c r="AX415" s="12" t="s">
        <v>81</v>
      </c>
      <c r="AY415" s="189" t="s">
        <v>133</v>
      </c>
    </row>
    <row r="416" s="1" customFormat="1" ht="16.5" customHeight="1">
      <c r="B416" s="170"/>
      <c r="C416" s="171" t="s">
        <v>635</v>
      </c>
      <c r="D416" s="171" t="s">
        <v>136</v>
      </c>
      <c r="E416" s="172" t="s">
        <v>221</v>
      </c>
      <c r="F416" s="173" t="s">
        <v>222</v>
      </c>
      <c r="G416" s="174" t="s">
        <v>211</v>
      </c>
      <c r="H416" s="175">
        <v>1.8380000000000001</v>
      </c>
      <c r="I416" s="176"/>
      <c r="J416" s="177">
        <f>ROUND(I416*H416,2)</f>
        <v>0</v>
      </c>
      <c r="K416" s="173" t="s">
        <v>171</v>
      </c>
      <c r="L416" s="38"/>
      <c r="M416" s="178" t="s">
        <v>3</v>
      </c>
      <c r="N416" s="179" t="s">
        <v>44</v>
      </c>
      <c r="O416" s="71"/>
      <c r="P416" s="180">
        <f>O416*H416</f>
        <v>0</v>
      </c>
      <c r="Q416" s="180">
        <v>0</v>
      </c>
      <c r="R416" s="180">
        <f>Q416*H416</f>
        <v>0</v>
      </c>
      <c r="S416" s="180">
        <v>0</v>
      </c>
      <c r="T416" s="181">
        <f>S416*H416</f>
        <v>0</v>
      </c>
      <c r="AR416" s="182" t="s">
        <v>139</v>
      </c>
      <c r="AT416" s="182" t="s">
        <v>136</v>
      </c>
      <c r="AU416" s="182" t="s">
        <v>84</v>
      </c>
      <c r="AY416" s="19" t="s">
        <v>133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9" t="s">
        <v>81</v>
      </c>
      <c r="BK416" s="183">
        <f>ROUND(I416*H416,2)</f>
        <v>0</v>
      </c>
      <c r="BL416" s="19" t="s">
        <v>139</v>
      </c>
      <c r="BM416" s="182" t="s">
        <v>1151</v>
      </c>
    </row>
    <row r="417" s="1" customFormat="1">
      <c r="B417" s="38"/>
      <c r="D417" s="184" t="s">
        <v>141</v>
      </c>
      <c r="F417" s="185" t="s">
        <v>224</v>
      </c>
      <c r="I417" s="115"/>
      <c r="L417" s="38"/>
      <c r="M417" s="186"/>
      <c r="N417" s="71"/>
      <c r="O417" s="71"/>
      <c r="P417" s="71"/>
      <c r="Q417" s="71"/>
      <c r="R417" s="71"/>
      <c r="S417" s="71"/>
      <c r="T417" s="72"/>
      <c r="AT417" s="19" t="s">
        <v>141</v>
      </c>
      <c r="AU417" s="19" t="s">
        <v>84</v>
      </c>
    </row>
    <row r="418" s="1" customFormat="1">
      <c r="B418" s="38"/>
      <c r="D418" s="184" t="s">
        <v>174</v>
      </c>
      <c r="F418" s="187" t="s">
        <v>225</v>
      </c>
      <c r="I418" s="115"/>
      <c r="L418" s="38"/>
      <c r="M418" s="186"/>
      <c r="N418" s="71"/>
      <c r="O418" s="71"/>
      <c r="P418" s="71"/>
      <c r="Q418" s="71"/>
      <c r="R418" s="71"/>
      <c r="S418" s="71"/>
      <c r="T418" s="72"/>
      <c r="AT418" s="19" t="s">
        <v>174</v>
      </c>
      <c r="AU418" s="19" t="s">
        <v>84</v>
      </c>
    </row>
    <row r="419" s="12" customFormat="1">
      <c r="B419" s="188"/>
      <c r="D419" s="184" t="s">
        <v>176</v>
      </c>
      <c r="E419" s="189" t="s">
        <v>3</v>
      </c>
      <c r="F419" s="190" t="s">
        <v>1152</v>
      </c>
      <c r="H419" s="191">
        <v>1.8380000000000001</v>
      </c>
      <c r="I419" s="192"/>
      <c r="L419" s="188"/>
      <c r="M419" s="193"/>
      <c r="N419" s="194"/>
      <c r="O419" s="194"/>
      <c r="P419" s="194"/>
      <c r="Q419" s="194"/>
      <c r="R419" s="194"/>
      <c r="S419" s="194"/>
      <c r="T419" s="195"/>
      <c r="AT419" s="189" t="s">
        <v>176</v>
      </c>
      <c r="AU419" s="189" t="s">
        <v>84</v>
      </c>
      <c r="AV419" s="12" t="s">
        <v>84</v>
      </c>
      <c r="AW419" s="12" t="s">
        <v>34</v>
      </c>
      <c r="AX419" s="12" t="s">
        <v>81</v>
      </c>
      <c r="AY419" s="189" t="s">
        <v>133</v>
      </c>
    </row>
    <row r="420" s="1" customFormat="1" ht="16.5" customHeight="1">
      <c r="B420" s="170"/>
      <c r="C420" s="171" t="s">
        <v>643</v>
      </c>
      <c r="D420" s="171" t="s">
        <v>136</v>
      </c>
      <c r="E420" s="172" t="s">
        <v>1153</v>
      </c>
      <c r="F420" s="173" t="s">
        <v>1154</v>
      </c>
      <c r="G420" s="174" t="s">
        <v>211</v>
      </c>
      <c r="H420" s="175">
        <v>2.7010000000000001</v>
      </c>
      <c r="I420" s="176"/>
      <c r="J420" s="177">
        <f>ROUND(I420*H420,2)</f>
        <v>0</v>
      </c>
      <c r="K420" s="173" t="s">
        <v>171</v>
      </c>
      <c r="L420" s="38"/>
      <c r="M420" s="178" t="s">
        <v>3</v>
      </c>
      <c r="N420" s="179" t="s">
        <v>44</v>
      </c>
      <c r="O420" s="71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AR420" s="182" t="s">
        <v>139</v>
      </c>
      <c r="AT420" s="182" t="s">
        <v>136</v>
      </c>
      <c r="AU420" s="182" t="s">
        <v>84</v>
      </c>
      <c r="AY420" s="19" t="s">
        <v>133</v>
      </c>
      <c r="BE420" s="183">
        <f>IF(N420="základní",J420,0)</f>
        <v>0</v>
      </c>
      <c r="BF420" s="183">
        <f>IF(N420="snížená",J420,0)</f>
        <v>0</v>
      </c>
      <c r="BG420" s="183">
        <f>IF(N420="zákl. přenesená",J420,0)</f>
        <v>0</v>
      </c>
      <c r="BH420" s="183">
        <f>IF(N420="sníž. přenesená",J420,0)</f>
        <v>0</v>
      </c>
      <c r="BI420" s="183">
        <f>IF(N420="nulová",J420,0)</f>
        <v>0</v>
      </c>
      <c r="BJ420" s="19" t="s">
        <v>81</v>
      </c>
      <c r="BK420" s="183">
        <f>ROUND(I420*H420,2)</f>
        <v>0</v>
      </c>
      <c r="BL420" s="19" t="s">
        <v>139</v>
      </c>
      <c r="BM420" s="182" t="s">
        <v>1155</v>
      </c>
    </row>
    <row r="421" s="1" customFormat="1">
      <c r="B421" s="38"/>
      <c r="D421" s="184" t="s">
        <v>141</v>
      </c>
      <c r="F421" s="185" t="s">
        <v>1156</v>
      </c>
      <c r="I421" s="115"/>
      <c r="L421" s="38"/>
      <c r="M421" s="186"/>
      <c r="N421" s="71"/>
      <c r="O421" s="71"/>
      <c r="P421" s="71"/>
      <c r="Q421" s="71"/>
      <c r="R421" s="71"/>
      <c r="S421" s="71"/>
      <c r="T421" s="72"/>
      <c r="AT421" s="19" t="s">
        <v>141</v>
      </c>
      <c r="AU421" s="19" t="s">
        <v>84</v>
      </c>
    </row>
    <row r="422" s="1" customFormat="1">
      <c r="B422" s="38"/>
      <c r="D422" s="184" t="s">
        <v>174</v>
      </c>
      <c r="F422" s="187" t="s">
        <v>1157</v>
      </c>
      <c r="I422" s="115"/>
      <c r="L422" s="38"/>
      <c r="M422" s="186"/>
      <c r="N422" s="71"/>
      <c r="O422" s="71"/>
      <c r="P422" s="71"/>
      <c r="Q422" s="71"/>
      <c r="R422" s="71"/>
      <c r="S422" s="71"/>
      <c r="T422" s="72"/>
      <c r="AT422" s="19" t="s">
        <v>174</v>
      </c>
      <c r="AU422" s="19" t="s">
        <v>84</v>
      </c>
    </row>
    <row r="423" s="14" customFormat="1">
      <c r="B423" s="204"/>
      <c r="D423" s="184" t="s">
        <v>176</v>
      </c>
      <c r="E423" s="205" t="s">
        <v>3</v>
      </c>
      <c r="F423" s="206" t="s">
        <v>233</v>
      </c>
      <c r="H423" s="205" t="s">
        <v>3</v>
      </c>
      <c r="I423" s="207"/>
      <c r="L423" s="204"/>
      <c r="M423" s="208"/>
      <c r="N423" s="209"/>
      <c r="O423" s="209"/>
      <c r="P423" s="209"/>
      <c r="Q423" s="209"/>
      <c r="R423" s="209"/>
      <c r="S423" s="209"/>
      <c r="T423" s="210"/>
      <c r="AT423" s="205" t="s">
        <v>176</v>
      </c>
      <c r="AU423" s="205" t="s">
        <v>84</v>
      </c>
      <c r="AV423" s="14" t="s">
        <v>81</v>
      </c>
      <c r="AW423" s="14" t="s">
        <v>34</v>
      </c>
      <c r="AX423" s="14" t="s">
        <v>73</v>
      </c>
      <c r="AY423" s="205" t="s">
        <v>133</v>
      </c>
    </row>
    <row r="424" s="12" customFormat="1">
      <c r="B424" s="188"/>
      <c r="D424" s="184" t="s">
        <v>176</v>
      </c>
      <c r="E424" s="189" t="s">
        <v>3</v>
      </c>
      <c r="F424" s="190" t="s">
        <v>1158</v>
      </c>
      <c r="H424" s="191">
        <v>40.424999999999997</v>
      </c>
      <c r="I424" s="192"/>
      <c r="L424" s="188"/>
      <c r="M424" s="193"/>
      <c r="N424" s="194"/>
      <c r="O424" s="194"/>
      <c r="P424" s="194"/>
      <c r="Q424" s="194"/>
      <c r="R424" s="194"/>
      <c r="S424" s="194"/>
      <c r="T424" s="195"/>
      <c r="AT424" s="189" t="s">
        <v>176</v>
      </c>
      <c r="AU424" s="189" t="s">
        <v>84</v>
      </c>
      <c r="AV424" s="12" t="s">
        <v>84</v>
      </c>
      <c r="AW424" s="12" t="s">
        <v>34</v>
      </c>
      <c r="AX424" s="12" t="s">
        <v>73</v>
      </c>
      <c r="AY424" s="189" t="s">
        <v>133</v>
      </c>
    </row>
    <row r="425" s="12" customFormat="1">
      <c r="B425" s="188"/>
      <c r="D425" s="184" t="s">
        <v>176</v>
      </c>
      <c r="E425" s="189" t="s">
        <v>3</v>
      </c>
      <c r="F425" s="190" t="s">
        <v>1159</v>
      </c>
      <c r="H425" s="191">
        <v>-1.8380000000000001</v>
      </c>
      <c r="I425" s="192"/>
      <c r="L425" s="188"/>
      <c r="M425" s="193"/>
      <c r="N425" s="194"/>
      <c r="O425" s="194"/>
      <c r="P425" s="194"/>
      <c r="Q425" s="194"/>
      <c r="R425" s="194"/>
      <c r="S425" s="194"/>
      <c r="T425" s="195"/>
      <c r="AT425" s="189" t="s">
        <v>176</v>
      </c>
      <c r="AU425" s="189" t="s">
        <v>84</v>
      </c>
      <c r="AV425" s="12" t="s">
        <v>84</v>
      </c>
      <c r="AW425" s="12" t="s">
        <v>34</v>
      </c>
      <c r="AX425" s="12" t="s">
        <v>73</v>
      </c>
      <c r="AY425" s="189" t="s">
        <v>133</v>
      </c>
    </row>
    <row r="426" s="15" customFormat="1">
      <c r="B426" s="211"/>
      <c r="D426" s="184" t="s">
        <v>176</v>
      </c>
      <c r="E426" s="212" t="s">
        <v>3</v>
      </c>
      <c r="F426" s="213" t="s">
        <v>242</v>
      </c>
      <c r="H426" s="214">
        <v>38.587000000000003</v>
      </c>
      <c r="I426" s="215"/>
      <c r="L426" s="211"/>
      <c r="M426" s="216"/>
      <c r="N426" s="217"/>
      <c r="O426" s="217"/>
      <c r="P426" s="217"/>
      <c r="Q426" s="217"/>
      <c r="R426" s="217"/>
      <c r="S426" s="217"/>
      <c r="T426" s="218"/>
      <c r="AT426" s="212" t="s">
        <v>176</v>
      </c>
      <c r="AU426" s="212" t="s">
        <v>84</v>
      </c>
      <c r="AV426" s="15" t="s">
        <v>147</v>
      </c>
      <c r="AW426" s="15" t="s">
        <v>34</v>
      </c>
      <c r="AX426" s="15" t="s">
        <v>73</v>
      </c>
      <c r="AY426" s="212" t="s">
        <v>133</v>
      </c>
    </row>
    <row r="427" s="12" customFormat="1">
      <c r="B427" s="188"/>
      <c r="D427" s="184" t="s">
        <v>176</v>
      </c>
      <c r="E427" s="189" t="s">
        <v>3</v>
      </c>
      <c r="F427" s="190" t="s">
        <v>1160</v>
      </c>
      <c r="H427" s="191">
        <v>-35.886000000000003</v>
      </c>
      <c r="I427" s="192"/>
      <c r="L427" s="188"/>
      <c r="M427" s="193"/>
      <c r="N427" s="194"/>
      <c r="O427" s="194"/>
      <c r="P427" s="194"/>
      <c r="Q427" s="194"/>
      <c r="R427" s="194"/>
      <c r="S427" s="194"/>
      <c r="T427" s="195"/>
      <c r="AT427" s="189" t="s">
        <v>176</v>
      </c>
      <c r="AU427" s="189" t="s">
        <v>84</v>
      </c>
      <c r="AV427" s="12" t="s">
        <v>84</v>
      </c>
      <c r="AW427" s="12" t="s">
        <v>34</v>
      </c>
      <c r="AX427" s="12" t="s">
        <v>73</v>
      </c>
      <c r="AY427" s="189" t="s">
        <v>133</v>
      </c>
    </row>
    <row r="428" s="13" customFormat="1">
      <c r="B428" s="196"/>
      <c r="D428" s="184" t="s">
        <v>176</v>
      </c>
      <c r="E428" s="197" t="s">
        <v>3</v>
      </c>
      <c r="F428" s="198" t="s">
        <v>195</v>
      </c>
      <c r="H428" s="199">
        <v>2.7009999999999899</v>
      </c>
      <c r="I428" s="200"/>
      <c r="L428" s="196"/>
      <c r="M428" s="201"/>
      <c r="N428" s="202"/>
      <c r="O428" s="202"/>
      <c r="P428" s="202"/>
      <c r="Q428" s="202"/>
      <c r="R428" s="202"/>
      <c r="S428" s="202"/>
      <c r="T428" s="203"/>
      <c r="AT428" s="197" t="s">
        <v>176</v>
      </c>
      <c r="AU428" s="197" t="s">
        <v>84</v>
      </c>
      <c r="AV428" s="13" t="s">
        <v>139</v>
      </c>
      <c r="AW428" s="13" t="s">
        <v>34</v>
      </c>
      <c r="AX428" s="13" t="s">
        <v>81</v>
      </c>
      <c r="AY428" s="197" t="s">
        <v>133</v>
      </c>
    </row>
    <row r="429" s="1" customFormat="1" ht="16.5" customHeight="1">
      <c r="B429" s="170"/>
      <c r="C429" s="171" t="s">
        <v>649</v>
      </c>
      <c r="D429" s="171" t="s">
        <v>136</v>
      </c>
      <c r="E429" s="172" t="s">
        <v>1161</v>
      </c>
      <c r="F429" s="173" t="s">
        <v>1162</v>
      </c>
      <c r="G429" s="174" t="s">
        <v>211</v>
      </c>
      <c r="H429" s="175">
        <v>19.294</v>
      </c>
      <c r="I429" s="176"/>
      <c r="J429" s="177">
        <f>ROUND(I429*H429,2)</f>
        <v>0</v>
      </c>
      <c r="K429" s="173" t="s">
        <v>171</v>
      </c>
      <c r="L429" s="38"/>
      <c r="M429" s="178" t="s">
        <v>3</v>
      </c>
      <c r="N429" s="179" t="s">
        <v>44</v>
      </c>
      <c r="O429" s="71"/>
      <c r="P429" s="180">
        <f>O429*H429</f>
        <v>0</v>
      </c>
      <c r="Q429" s="180">
        <v>0</v>
      </c>
      <c r="R429" s="180">
        <f>Q429*H429</f>
        <v>0</v>
      </c>
      <c r="S429" s="180">
        <v>0</v>
      </c>
      <c r="T429" s="181">
        <f>S429*H429</f>
        <v>0</v>
      </c>
      <c r="AR429" s="182" t="s">
        <v>139</v>
      </c>
      <c r="AT429" s="182" t="s">
        <v>136</v>
      </c>
      <c r="AU429" s="182" t="s">
        <v>84</v>
      </c>
      <c r="AY429" s="19" t="s">
        <v>133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9" t="s">
        <v>81</v>
      </c>
      <c r="BK429" s="183">
        <f>ROUND(I429*H429,2)</f>
        <v>0</v>
      </c>
      <c r="BL429" s="19" t="s">
        <v>139</v>
      </c>
      <c r="BM429" s="182" t="s">
        <v>1163</v>
      </c>
    </row>
    <row r="430" s="1" customFormat="1">
      <c r="B430" s="38"/>
      <c r="D430" s="184" t="s">
        <v>141</v>
      </c>
      <c r="F430" s="185" t="s">
        <v>1164</v>
      </c>
      <c r="I430" s="115"/>
      <c r="L430" s="38"/>
      <c r="M430" s="186"/>
      <c r="N430" s="71"/>
      <c r="O430" s="71"/>
      <c r="P430" s="71"/>
      <c r="Q430" s="71"/>
      <c r="R430" s="71"/>
      <c r="S430" s="71"/>
      <c r="T430" s="72"/>
      <c r="AT430" s="19" t="s">
        <v>141</v>
      </c>
      <c r="AU430" s="19" t="s">
        <v>84</v>
      </c>
    </row>
    <row r="431" s="1" customFormat="1">
      <c r="B431" s="38"/>
      <c r="D431" s="184" t="s">
        <v>174</v>
      </c>
      <c r="F431" s="187" t="s">
        <v>1157</v>
      </c>
      <c r="I431" s="115"/>
      <c r="L431" s="38"/>
      <c r="M431" s="186"/>
      <c r="N431" s="71"/>
      <c r="O431" s="71"/>
      <c r="P431" s="71"/>
      <c r="Q431" s="71"/>
      <c r="R431" s="71"/>
      <c r="S431" s="71"/>
      <c r="T431" s="72"/>
      <c r="AT431" s="19" t="s">
        <v>174</v>
      </c>
      <c r="AU431" s="19" t="s">
        <v>84</v>
      </c>
    </row>
    <row r="432" s="14" customFormat="1">
      <c r="B432" s="204"/>
      <c r="D432" s="184" t="s">
        <v>176</v>
      </c>
      <c r="E432" s="205" t="s">
        <v>3</v>
      </c>
      <c r="F432" s="206" t="s">
        <v>248</v>
      </c>
      <c r="H432" s="205" t="s">
        <v>3</v>
      </c>
      <c r="I432" s="207"/>
      <c r="L432" s="204"/>
      <c r="M432" s="208"/>
      <c r="N432" s="209"/>
      <c r="O432" s="209"/>
      <c r="P432" s="209"/>
      <c r="Q432" s="209"/>
      <c r="R432" s="209"/>
      <c r="S432" s="209"/>
      <c r="T432" s="210"/>
      <c r="AT432" s="205" t="s">
        <v>176</v>
      </c>
      <c r="AU432" s="205" t="s">
        <v>84</v>
      </c>
      <c r="AV432" s="14" t="s">
        <v>81</v>
      </c>
      <c r="AW432" s="14" t="s">
        <v>34</v>
      </c>
      <c r="AX432" s="14" t="s">
        <v>73</v>
      </c>
      <c r="AY432" s="205" t="s">
        <v>133</v>
      </c>
    </row>
    <row r="433" s="12" customFormat="1">
      <c r="B433" s="188"/>
      <c r="D433" s="184" t="s">
        <v>176</v>
      </c>
      <c r="E433" s="189" t="s">
        <v>3</v>
      </c>
      <c r="F433" s="190" t="s">
        <v>1165</v>
      </c>
      <c r="H433" s="191">
        <v>19.294</v>
      </c>
      <c r="I433" s="192"/>
      <c r="L433" s="188"/>
      <c r="M433" s="193"/>
      <c r="N433" s="194"/>
      <c r="O433" s="194"/>
      <c r="P433" s="194"/>
      <c r="Q433" s="194"/>
      <c r="R433" s="194"/>
      <c r="S433" s="194"/>
      <c r="T433" s="195"/>
      <c r="AT433" s="189" t="s">
        <v>176</v>
      </c>
      <c r="AU433" s="189" t="s">
        <v>84</v>
      </c>
      <c r="AV433" s="12" t="s">
        <v>84</v>
      </c>
      <c r="AW433" s="12" t="s">
        <v>34</v>
      </c>
      <c r="AX433" s="12" t="s">
        <v>81</v>
      </c>
      <c r="AY433" s="189" t="s">
        <v>133</v>
      </c>
    </row>
    <row r="434" s="1" customFormat="1" ht="16.5" customHeight="1">
      <c r="B434" s="170"/>
      <c r="C434" s="171" t="s">
        <v>657</v>
      </c>
      <c r="D434" s="171" t="s">
        <v>136</v>
      </c>
      <c r="E434" s="172" t="s">
        <v>1166</v>
      </c>
      <c r="F434" s="173" t="s">
        <v>1167</v>
      </c>
      <c r="G434" s="174" t="s">
        <v>211</v>
      </c>
      <c r="H434" s="175">
        <v>19.294</v>
      </c>
      <c r="I434" s="176"/>
      <c r="J434" s="177">
        <f>ROUND(I434*H434,2)</f>
        <v>0</v>
      </c>
      <c r="K434" s="173" t="s">
        <v>171</v>
      </c>
      <c r="L434" s="38"/>
      <c r="M434" s="178" t="s">
        <v>3</v>
      </c>
      <c r="N434" s="179" t="s">
        <v>44</v>
      </c>
      <c r="O434" s="71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AR434" s="182" t="s">
        <v>139</v>
      </c>
      <c r="AT434" s="182" t="s">
        <v>136</v>
      </c>
      <c r="AU434" s="182" t="s">
        <v>84</v>
      </c>
      <c r="AY434" s="19" t="s">
        <v>133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9" t="s">
        <v>81</v>
      </c>
      <c r="BK434" s="183">
        <f>ROUND(I434*H434,2)</f>
        <v>0</v>
      </c>
      <c r="BL434" s="19" t="s">
        <v>139</v>
      </c>
      <c r="BM434" s="182" t="s">
        <v>1168</v>
      </c>
    </row>
    <row r="435" s="1" customFormat="1">
      <c r="B435" s="38"/>
      <c r="D435" s="184" t="s">
        <v>141</v>
      </c>
      <c r="F435" s="185" t="s">
        <v>1169</v>
      </c>
      <c r="I435" s="115"/>
      <c r="L435" s="38"/>
      <c r="M435" s="186"/>
      <c r="N435" s="71"/>
      <c r="O435" s="71"/>
      <c r="P435" s="71"/>
      <c r="Q435" s="71"/>
      <c r="R435" s="71"/>
      <c r="S435" s="71"/>
      <c r="T435" s="72"/>
      <c r="AT435" s="19" t="s">
        <v>141</v>
      </c>
      <c r="AU435" s="19" t="s">
        <v>84</v>
      </c>
    </row>
    <row r="436" s="1" customFormat="1">
      <c r="B436" s="38"/>
      <c r="D436" s="184" t="s">
        <v>174</v>
      </c>
      <c r="F436" s="187" t="s">
        <v>1157</v>
      </c>
      <c r="I436" s="115"/>
      <c r="L436" s="38"/>
      <c r="M436" s="186"/>
      <c r="N436" s="71"/>
      <c r="O436" s="71"/>
      <c r="P436" s="71"/>
      <c r="Q436" s="71"/>
      <c r="R436" s="71"/>
      <c r="S436" s="71"/>
      <c r="T436" s="72"/>
      <c r="AT436" s="19" t="s">
        <v>174</v>
      </c>
      <c r="AU436" s="19" t="s">
        <v>84</v>
      </c>
    </row>
    <row r="437" s="12" customFormat="1">
      <c r="B437" s="188"/>
      <c r="D437" s="184" t="s">
        <v>176</v>
      </c>
      <c r="E437" s="189" t="s">
        <v>3</v>
      </c>
      <c r="F437" s="190" t="s">
        <v>1170</v>
      </c>
      <c r="H437" s="191">
        <v>19.294</v>
      </c>
      <c r="I437" s="192"/>
      <c r="L437" s="188"/>
      <c r="M437" s="193"/>
      <c r="N437" s="194"/>
      <c r="O437" s="194"/>
      <c r="P437" s="194"/>
      <c r="Q437" s="194"/>
      <c r="R437" s="194"/>
      <c r="S437" s="194"/>
      <c r="T437" s="195"/>
      <c r="AT437" s="189" t="s">
        <v>176</v>
      </c>
      <c r="AU437" s="189" t="s">
        <v>84</v>
      </c>
      <c r="AV437" s="12" t="s">
        <v>84</v>
      </c>
      <c r="AW437" s="12" t="s">
        <v>34</v>
      </c>
      <c r="AX437" s="12" t="s">
        <v>81</v>
      </c>
      <c r="AY437" s="189" t="s">
        <v>133</v>
      </c>
    </row>
    <row r="438" s="1" customFormat="1" ht="16.5" customHeight="1">
      <c r="B438" s="170"/>
      <c r="C438" s="171" t="s">
        <v>663</v>
      </c>
      <c r="D438" s="171" t="s">
        <v>136</v>
      </c>
      <c r="E438" s="172" t="s">
        <v>1171</v>
      </c>
      <c r="F438" s="173" t="s">
        <v>1172</v>
      </c>
      <c r="G438" s="174" t="s">
        <v>211</v>
      </c>
      <c r="H438" s="175">
        <v>15.821</v>
      </c>
      <c r="I438" s="176"/>
      <c r="J438" s="177">
        <f>ROUND(I438*H438,2)</f>
        <v>0</v>
      </c>
      <c r="K438" s="173" t="s">
        <v>171</v>
      </c>
      <c r="L438" s="38"/>
      <c r="M438" s="178" t="s">
        <v>3</v>
      </c>
      <c r="N438" s="179" t="s">
        <v>44</v>
      </c>
      <c r="O438" s="71"/>
      <c r="P438" s="180">
        <f>O438*H438</f>
        <v>0</v>
      </c>
      <c r="Q438" s="180">
        <v>0</v>
      </c>
      <c r="R438" s="180">
        <f>Q438*H438</f>
        <v>0</v>
      </c>
      <c r="S438" s="180">
        <v>0</v>
      </c>
      <c r="T438" s="181">
        <f>S438*H438</f>
        <v>0</v>
      </c>
      <c r="AR438" s="182" t="s">
        <v>139</v>
      </c>
      <c r="AT438" s="182" t="s">
        <v>136</v>
      </c>
      <c r="AU438" s="182" t="s">
        <v>84</v>
      </c>
      <c r="AY438" s="19" t="s">
        <v>133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9" t="s">
        <v>81</v>
      </c>
      <c r="BK438" s="183">
        <f>ROUND(I438*H438,2)</f>
        <v>0</v>
      </c>
      <c r="BL438" s="19" t="s">
        <v>139</v>
      </c>
      <c r="BM438" s="182" t="s">
        <v>1173</v>
      </c>
    </row>
    <row r="439" s="1" customFormat="1">
      <c r="B439" s="38"/>
      <c r="D439" s="184" t="s">
        <v>141</v>
      </c>
      <c r="F439" s="185" t="s">
        <v>1174</v>
      </c>
      <c r="I439" s="115"/>
      <c r="L439" s="38"/>
      <c r="M439" s="186"/>
      <c r="N439" s="71"/>
      <c r="O439" s="71"/>
      <c r="P439" s="71"/>
      <c r="Q439" s="71"/>
      <c r="R439" s="71"/>
      <c r="S439" s="71"/>
      <c r="T439" s="72"/>
      <c r="AT439" s="19" t="s">
        <v>141</v>
      </c>
      <c r="AU439" s="19" t="s">
        <v>84</v>
      </c>
    </row>
    <row r="440" s="1" customFormat="1">
      <c r="B440" s="38"/>
      <c r="D440" s="184" t="s">
        <v>174</v>
      </c>
      <c r="F440" s="187" t="s">
        <v>1157</v>
      </c>
      <c r="I440" s="115"/>
      <c r="L440" s="38"/>
      <c r="M440" s="186"/>
      <c r="N440" s="71"/>
      <c r="O440" s="71"/>
      <c r="P440" s="71"/>
      <c r="Q440" s="71"/>
      <c r="R440" s="71"/>
      <c r="S440" s="71"/>
      <c r="T440" s="72"/>
      <c r="AT440" s="19" t="s">
        <v>174</v>
      </c>
      <c r="AU440" s="19" t="s">
        <v>84</v>
      </c>
    </row>
    <row r="441" s="14" customFormat="1">
      <c r="B441" s="204"/>
      <c r="D441" s="184" t="s">
        <v>176</v>
      </c>
      <c r="E441" s="205" t="s">
        <v>3</v>
      </c>
      <c r="F441" s="206" t="s">
        <v>261</v>
      </c>
      <c r="H441" s="205" t="s">
        <v>3</v>
      </c>
      <c r="I441" s="207"/>
      <c r="L441" s="204"/>
      <c r="M441" s="208"/>
      <c r="N441" s="209"/>
      <c r="O441" s="209"/>
      <c r="P441" s="209"/>
      <c r="Q441" s="209"/>
      <c r="R441" s="209"/>
      <c r="S441" s="209"/>
      <c r="T441" s="210"/>
      <c r="AT441" s="205" t="s">
        <v>176</v>
      </c>
      <c r="AU441" s="205" t="s">
        <v>84</v>
      </c>
      <c r="AV441" s="14" t="s">
        <v>81</v>
      </c>
      <c r="AW441" s="14" t="s">
        <v>34</v>
      </c>
      <c r="AX441" s="14" t="s">
        <v>73</v>
      </c>
      <c r="AY441" s="205" t="s">
        <v>133</v>
      </c>
    </row>
    <row r="442" s="12" customFormat="1">
      <c r="B442" s="188"/>
      <c r="D442" s="184" t="s">
        <v>176</v>
      </c>
      <c r="E442" s="189" t="s">
        <v>3</v>
      </c>
      <c r="F442" s="190" t="s">
        <v>1175</v>
      </c>
      <c r="H442" s="191">
        <v>15.821</v>
      </c>
      <c r="I442" s="192"/>
      <c r="L442" s="188"/>
      <c r="M442" s="193"/>
      <c r="N442" s="194"/>
      <c r="O442" s="194"/>
      <c r="P442" s="194"/>
      <c r="Q442" s="194"/>
      <c r="R442" s="194"/>
      <c r="S442" s="194"/>
      <c r="T442" s="195"/>
      <c r="AT442" s="189" t="s">
        <v>176</v>
      </c>
      <c r="AU442" s="189" t="s">
        <v>84</v>
      </c>
      <c r="AV442" s="12" t="s">
        <v>84</v>
      </c>
      <c r="AW442" s="12" t="s">
        <v>34</v>
      </c>
      <c r="AX442" s="12" t="s">
        <v>81</v>
      </c>
      <c r="AY442" s="189" t="s">
        <v>133</v>
      </c>
    </row>
    <row r="443" s="1" customFormat="1" ht="16.5" customHeight="1">
      <c r="B443" s="170"/>
      <c r="C443" s="171" t="s">
        <v>671</v>
      </c>
      <c r="D443" s="171" t="s">
        <v>136</v>
      </c>
      <c r="E443" s="172" t="s">
        <v>1176</v>
      </c>
      <c r="F443" s="173" t="s">
        <v>1177</v>
      </c>
      <c r="G443" s="174" t="s">
        <v>211</v>
      </c>
      <c r="H443" s="175">
        <v>15.821</v>
      </c>
      <c r="I443" s="176"/>
      <c r="J443" s="177">
        <f>ROUND(I443*H443,2)</f>
        <v>0</v>
      </c>
      <c r="K443" s="173" t="s">
        <v>171</v>
      </c>
      <c r="L443" s="38"/>
      <c r="M443" s="178" t="s">
        <v>3</v>
      </c>
      <c r="N443" s="179" t="s">
        <v>44</v>
      </c>
      <c r="O443" s="71"/>
      <c r="P443" s="180">
        <f>O443*H443</f>
        <v>0</v>
      </c>
      <c r="Q443" s="180">
        <v>0</v>
      </c>
      <c r="R443" s="180">
        <f>Q443*H443</f>
        <v>0</v>
      </c>
      <c r="S443" s="180">
        <v>0</v>
      </c>
      <c r="T443" s="181">
        <f>S443*H443</f>
        <v>0</v>
      </c>
      <c r="AR443" s="182" t="s">
        <v>139</v>
      </c>
      <c r="AT443" s="182" t="s">
        <v>136</v>
      </c>
      <c r="AU443" s="182" t="s">
        <v>84</v>
      </c>
      <c r="AY443" s="19" t="s">
        <v>133</v>
      </c>
      <c r="BE443" s="183">
        <f>IF(N443="základní",J443,0)</f>
        <v>0</v>
      </c>
      <c r="BF443" s="183">
        <f>IF(N443="snížená",J443,0)</f>
        <v>0</v>
      </c>
      <c r="BG443" s="183">
        <f>IF(N443="zákl. přenesená",J443,0)</f>
        <v>0</v>
      </c>
      <c r="BH443" s="183">
        <f>IF(N443="sníž. přenesená",J443,0)</f>
        <v>0</v>
      </c>
      <c r="BI443" s="183">
        <f>IF(N443="nulová",J443,0)</f>
        <v>0</v>
      </c>
      <c r="BJ443" s="19" t="s">
        <v>81</v>
      </c>
      <c r="BK443" s="183">
        <f>ROUND(I443*H443,2)</f>
        <v>0</v>
      </c>
      <c r="BL443" s="19" t="s">
        <v>139</v>
      </c>
      <c r="BM443" s="182" t="s">
        <v>1178</v>
      </c>
    </row>
    <row r="444" s="1" customFormat="1">
      <c r="B444" s="38"/>
      <c r="D444" s="184" t="s">
        <v>141</v>
      </c>
      <c r="F444" s="185" t="s">
        <v>1179</v>
      </c>
      <c r="I444" s="115"/>
      <c r="L444" s="38"/>
      <c r="M444" s="186"/>
      <c r="N444" s="71"/>
      <c r="O444" s="71"/>
      <c r="P444" s="71"/>
      <c r="Q444" s="71"/>
      <c r="R444" s="71"/>
      <c r="S444" s="71"/>
      <c r="T444" s="72"/>
      <c r="AT444" s="19" t="s">
        <v>141</v>
      </c>
      <c r="AU444" s="19" t="s">
        <v>84</v>
      </c>
    </row>
    <row r="445" s="1" customFormat="1">
      <c r="B445" s="38"/>
      <c r="D445" s="184" t="s">
        <v>174</v>
      </c>
      <c r="F445" s="187" t="s">
        <v>1157</v>
      </c>
      <c r="I445" s="115"/>
      <c r="L445" s="38"/>
      <c r="M445" s="186"/>
      <c r="N445" s="71"/>
      <c r="O445" s="71"/>
      <c r="P445" s="71"/>
      <c r="Q445" s="71"/>
      <c r="R445" s="71"/>
      <c r="S445" s="71"/>
      <c r="T445" s="72"/>
      <c r="AT445" s="19" t="s">
        <v>174</v>
      </c>
      <c r="AU445" s="19" t="s">
        <v>84</v>
      </c>
    </row>
    <row r="446" s="12" customFormat="1">
      <c r="B446" s="188"/>
      <c r="D446" s="184" t="s">
        <v>176</v>
      </c>
      <c r="E446" s="189" t="s">
        <v>3</v>
      </c>
      <c r="F446" s="190" t="s">
        <v>1180</v>
      </c>
      <c r="H446" s="191">
        <v>15.821</v>
      </c>
      <c r="I446" s="192"/>
      <c r="L446" s="188"/>
      <c r="M446" s="193"/>
      <c r="N446" s="194"/>
      <c r="O446" s="194"/>
      <c r="P446" s="194"/>
      <c r="Q446" s="194"/>
      <c r="R446" s="194"/>
      <c r="S446" s="194"/>
      <c r="T446" s="195"/>
      <c r="AT446" s="189" t="s">
        <v>176</v>
      </c>
      <c r="AU446" s="189" t="s">
        <v>84</v>
      </c>
      <c r="AV446" s="12" t="s">
        <v>84</v>
      </c>
      <c r="AW446" s="12" t="s">
        <v>34</v>
      </c>
      <c r="AX446" s="12" t="s">
        <v>81</v>
      </c>
      <c r="AY446" s="189" t="s">
        <v>133</v>
      </c>
    </row>
    <row r="447" s="1" customFormat="1" ht="16.5" customHeight="1">
      <c r="B447" s="170"/>
      <c r="C447" s="171" t="s">
        <v>677</v>
      </c>
      <c r="D447" s="171" t="s">
        <v>136</v>
      </c>
      <c r="E447" s="172" t="s">
        <v>1181</v>
      </c>
      <c r="F447" s="173" t="s">
        <v>1182</v>
      </c>
      <c r="G447" s="174" t="s">
        <v>211</v>
      </c>
      <c r="H447" s="175">
        <v>0.77200000000000002</v>
      </c>
      <c r="I447" s="176"/>
      <c r="J447" s="177">
        <f>ROUND(I447*H447,2)</f>
        <v>0</v>
      </c>
      <c r="K447" s="173" t="s">
        <v>171</v>
      </c>
      <c r="L447" s="38"/>
      <c r="M447" s="178" t="s">
        <v>3</v>
      </c>
      <c r="N447" s="179" t="s">
        <v>44</v>
      </c>
      <c r="O447" s="71"/>
      <c r="P447" s="180">
        <f>O447*H447</f>
        <v>0</v>
      </c>
      <c r="Q447" s="180">
        <v>0.0035000000000000001</v>
      </c>
      <c r="R447" s="180">
        <f>Q447*H447</f>
        <v>0.002702</v>
      </c>
      <c r="S447" s="180">
        <v>0</v>
      </c>
      <c r="T447" s="181">
        <f>S447*H447</f>
        <v>0</v>
      </c>
      <c r="AR447" s="182" t="s">
        <v>139</v>
      </c>
      <c r="AT447" s="182" t="s">
        <v>136</v>
      </c>
      <c r="AU447" s="182" t="s">
        <v>84</v>
      </c>
      <c r="AY447" s="19" t="s">
        <v>133</v>
      </c>
      <c r="BE447" s="183">
        <f>IF(N447="základní",J447,0)</f>
        <v>0</v>
      </c>
      <c r="BF447" s="183">
        <f>IF(N447="snížená",J447,0)</f>
        <v>0</v>
      </c>
      <c r="BG447" s="183">
        <f>IF(N447="zákl. přenesená",J447,0)</f>
        <v>0</v>
      </c>
      <c r="BH447" s="183">
        <f>IF(N447="sníž. přenesená",J447,0)</f>
        <v>0</v>
      </c>
      <c r="BI447" s="183">
        <f>IF(N447="nulová",J447,0)</f>
        <v>0</v>
      </c>
      <c r="BJ447" s="19" t="s">
        <v>81</v>
      </c>
      <c r="BK447" s="183">
        <f>ROUND(I447*H447,2)</f>
        <v>0</v>
      </c>
      <c r="BL447" s="19" t="s">
        <v>139</v>
      </c>
      <c r="BM447" s="182" t="s">
        <v>1183</v>
      </c>
    </row>
    <row r="448" s="1" customFormat="1">
      <c r="B448" s="38"/>
      <c r="D448" s="184" t="s">
        <v>141</v>
      </c>
      <c r="F448" s="185" t="s">
        <v>1184</v>
      </c>
      <c r="I448" s="115"/>
      <c r="L448" s="38"/>
      <c r="M448" s="186"/>
      <c r="N448" s="71"/>
      <c r="O448" s="71"/>
      <c r="P448" s="71"/>
      <c r="Q448" s="71"/>
      <c r="R448" s="71"/>
      <c r="S448" s="71"/>
      <c r="T448" s="72"/>
      <c r="AT448" s="19" t="s">
        <v>141</v>
      </c>
      <c r="AU448" s="19" t="s">
        <v>84</v>
      </c>
    </row>
    <row r="449" s="1" customFormat="1">
      <c r="B449" s="38"/>
      <c r="D449" s="184" t="s">
        <v>174</v>
      </c>
      <c r="F449" s="187" t="s">
        <v>1157</v>
      </c>
      <c r="I449" s="115"/>
      <c r="L449" s="38"/>
      <c r="M449" s="186"/>
      <c r="N449" s="71"/>
      <c r="O449" s="71"/>
      <c r="P449" s="71"/>
      <c r="Q449" s="71"/>
      <c r="R449" s="71"/>
      <c r="S449" s="71"/>
      <c r="T449" s="72"/>
      <c r="AT449" s="19" t="s">
        <v>174</v>
      </c>
      <c r="AU449" s="19" t="s">
        <v>84</v>
      </c>
    </row>
    <row r="450" s="14" customFormat="1">
      <c r="B450" s="204"/>
      <c r="D450" s="184" t="s">
        <v>176</v>
      </c>
      <c r="E450" s="205" t="s">
        <v>3</v>
      </c>
      <c r="F450" s="206" t="s">
        <v>274</v>
      </c>
      <c r="H450" s="205" t="s">
        <v>3</v>
      </c>
      <c r="I450" s="207"/>
      <c r="L450" s="204"/>
      <c r="M450" s="208"/>
      <c r="N450" s="209"/>
      <c r="O450" s="209"/>
      <c r="P450" s="209"/>
      <c r="Q450" s="209"/>
      <c r="R450" s="209"/>
      <c r="S450" s="209"/>
      <c r="T450" s="210"/>
      <c r="AT450" s="205" t="s">
        <v>176</v>
      </c>
      <c r="AU450" s="205" t="s">
        <v>84</v>
      </c>
      <c r="AV450" s="14" t="s">
        <v>81</v>
      </c>
      <c r="AW450" s="14" t="s">
        <v>34</v>
      </c>
      <c r="AX450" s="14" t="s">
        <v>73</v>
      </c>
      <c r="AY450" s="205" t="s">
        <v>133</v>
      </c>
    </row>
    <row r="451" s="12" customFormat="1">
      <c r="B451" s="188"/>
      <c r="D451" s="184" t="s">
        <v>176</v>
      </c>
      <c r="E451" s="189" t="s">
        <v>3</v>
      </c>
      <c r="F451" s="190" t="s">
        <v>1185</v>
      </c>
      <c r="H451" s="191">
        <v>0.77200000000000002</v>
      </c>
      <c r="I451" s="192"/>
      <c r="L451" s="188"/>
      <c r="M451" s="193"/>
      <c r="N451" s="194"/>
      <c r="O451" s="194"/>
      <c r="P451" s="194"/>
      <c r="Q451" s="194"/>
      <c r="R451" s="194"/>
      <c r="S451" s="194"/>
      <c r="T451" s="195"/>
      <c r="AT451" s="189" t="s">
        <v>176</v>
      </c>
      <c r="AU451" s="189" t="s">
        <v>84</v>
      </c>
      <c r="AV451" s="12" t="s">
        <v>84</v>
      </c>
      <c r="AW451" s="12" t="s">
        <v>34</v>
      </c>
      <c r="AX451" s="12" t="s">
        <v>81</v>
      </c>
      <c r="AY451" s="189" t="s">
        <v>133</v>
      </c>
    </row>
    <row r="452" s="1" customFormat="1" ht="16.5" customHeight="1">
      <c r="B452" s="170"/>
      <c r="C452" s="171" t="s">
        <v>682</v>
      </c>
      <c r="D452" s="171" t="s">
        <v>136</v>
      </c>
      <c r="E452" s="172" t="s">
        <v>1186</v>
      </c>
      <c r="F452" s="173" t="s">
        <v>1187</v>
      </c>
      <c r="G452" s="174" t="s">
        <v>279</v>
      </c>
      <c r="H452" s="175">
        <v>34.649999999999999</v>
      </c>
      <c r="I452" s="176"/>
      <c r="J452" s="177">
        <f>ROUND(I452*H452,2)</f>
        <v>0</v>
      </c>
      <c r="K452" s="173" t="s">
        <v>171</v>
      </c>
      <c r="L452" s="38"/>
      <c r="M452" s="178" t="s">
        <v>3</v>
      </c>
      <c r="N452" s="179" t="s">
        <v>44</v>
      </c>
      <c r="O452" s="71"/>
      <c r="P452" s="180">
        <f>O452*H452</f>
        <v>0</v>
      </c>
      <c r="Q452" s="180">
        <v>0.00069999999999999999</v>
      </c>
      <c r="R452" s="180">
        <f>Q452*H452</f>
        <v>0.024254999999999999</v>
      </c>
      <c r="S452" s="180">
        <v>0</v>
      </c>
      <c r="T452" s="181">
        <f>S452*H452</f>
        <v>0</v>
      </c>
      <c r="AR452" s="182" t="s">
        <v>139</v>
      </c>
      <c r="AT452" s="182" t="s">
        <v>136</v>
      </c>
      <c r="AU452" s="182" t="s">
        <v>84</v>
      </c>
      <c r="AY452" s="19" t="s">
        <v>133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9" t="s">
        <v>81</v>
      </c>
      <c r="BK452" s="183">
        <f>ROUND(I452*H452,2)</f>
        <v>0</v>
      </c>
      <c r="BL452" s="19" t="s">
        <v>139</v>
      </c>
      <c r="BM452" s="182" t="s">
        <v>1188</v>
      </c>
    </row>
    <row r="453" s="1" customFormat="1">
      <c r="B453" s="38"/>
      <c r="D453" s="184" t="s">
        <v>141</v>
      </c>
      <c r="F453" s="185" t="s">
        <v>1189</v>
      </c>
      <c r="I453" s="115"/>
      <c r="L453" s="38"/>
      <c r="M453" s="186"/>
      <c r="N453" s="71"/>
      <c r="O453" s="71"/>
      <c r="P453" s="71"/>
      <c r="Q453" s="71"/>
      <c r="R453" s="71"/>
      <c r="S453" s="71"/>
      <c r="T453" s="72"/>
      <c r="AT453" s="19" t="s">
        <v>141</v>
      </c>
      <c r="AU453" s="19" t="s">
        <v>84</v>
      </c>
    </row>
    <row r="454" s="1" customFormat="1">
      <c r="B454" s="38"/>
      <c r="D454" s="184" t="s">
        <v>174</v>
      </c>
      <c r="F454" s="187" t="s">
        <v>1190</v>
      </c>
      <c r="I454" s="115"/>
      <c r="L454" s="38"/>
      <c r="M454" s="186"/>
      <c r="N454" s="71"/>
      <c r="O454" s="71"/>
      <c r="P454" s="71"/>
      <c r="Q454" s="71"/>
      <c r="R454" s="71"/>
      <c r="S454" s="71"/>
      <c r="T454" s="72"/>
      <c r="AT454" s="19" t="s">
        <v>174</v>
      </c>
      <c r="AU454" s="19" t="s">
        <v>84</v>
      </c>
    </row>
    <row r="455" s="12" customFormat="1">
      <c r="B455" s="188"/>
      <c r="D455" s="184" t="s">
        <v>176</v>
      </c>
      <c r="E455" s="189" t="s">
        <v>3</v>
      </c>
      <c r="F455" s="190" t="s">
        <v>1191</v>
      </c>
      <c r="H455" s="191">
        <v>34.649999999999999</v>
      </c>
      <c r="I455" s="192"/>
      <c r="L455" s="188"/>
      <c r="M455" s="193"/>
      <c r="N455" s="194"/>
      <c r="O455" s="194"/>
      <c r="P455" s="194"/>
      <c r="Q455" s="194"/>
      <c r="R455" s="194"/>
      <c r="S455" s="194"/>
      <c r="T455" s="195"/>
      <c r="AT455" s="189" t="s">
        <v>176</v>
      </c>
      <c r="AU455" s="189" t="s">
        <v>84</v>
      </c>
      <c r="AV455" s="12" t="s">
        <v>84</v>
      </c>
      <c r="AW455" s="12" t="s">
        <v>34</v>
      </c>
      <c r="AX455" s="12" t="s">
        <v>81</v>
      </c>
      <c r="AY455" s="189" t="s">
        <v>133</v>
      </c>
    </row>
    <row r="456" s="1" customFormat="1" ht="16.5" customHeight="1">
      <c r="B456" s="170"/>
      <c r="C456" s="171" t="s">
        <v>688</v>
      </c>
      <c r="D456" s="171" t="s">
        <v>136</v>
      </c>
      <c r="E456" s="172" t="s">
        <v>1192</v>
      </c>
      <c r="F456" s="173" t="s">
        <v>1193</v>
      </c>
      <c r="G456" s="174" t="s">
        <v>279</v>
      </c>
      <c r="H456" s="175">
        <v>34.649999999999999</v>
      </c>
      <c r="I456" s="176"/>
      <c r="J456" s="177">
        <f>ROUND(I456*H456,2)</f>
        <v>0</v>
      </c>
      <c r="K456" s="173" t="s">
        <v>171</v>
      </c>
      <c r="L456" s="38"/>
      <c r="M456" s="178" t="s">
        <v>3</v>
      </c>
      <c r="N456" s="179" t="s">
        <v>44</v>
      </c>
      <c r="O456" s="71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AR456" s="182" t="s">
        <v>139</v>
      </c>
      <c r="AT456" s="182" t="s">
        <v>136</v>
      </c>
      <c r="AU456" s="182" t="s">
        <v>84</v>
      </c>
      <c r="AY456" s="19" t="s">
        <v>133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9" t="s">
        <v>81</v>
      </c>
      <c r="BK456" s="183">
        <f>ROUND(I456*H456,2)</f>
        <v>0</v>
      </c>
      <c r="BL456" s="19" t="s">
        <v>139</v>
      </c>
      <c r="BM456" s="182" t="s">
        <v>1194</v>
      </c>
    </row>
    <row r="457" s="1" customFormat="1">
      <c r="B457" s="38"/>
      <c r="D457" s="184" t="s">
        <v>141</v>
      </c>
      <c r="F457" s="185" t="s">
        <v>1195</v>
      </c>
      <c r="I457" s="115"/>
      <c r="L457" s="38"/>
      <c r="M457" s="186"/>
      <c r="N457" s="71"/>
      <c r="O457" s="71"/>
      <c r="P457" s="71"/>
      <c r="Q457" s="71"/>
      <c r="R457" s="71"/>
      <c r="S457" s="71"/>
      <c r="T457" s="72"/>
      <c r="AT457" s="19" t="s">
        <v>141</v>
      </c>
      <c r="AU457" s="19" t="s">
        <v>84</v>
      </c>
    </row>
    <row r="458" s="1" customFormat="1" ht="16.5" customHeight="1">
      <c r="B458" s="170"/>
      <c r="C458" s="171" t="s">
        <v>694</v>
      </c>
      <c r="D458" s="171" t="s">
        <v>136</v>
      </c>
      <c r="E458" s="172" t="s">
        <v>1196</v>
      </c>
      <c r="F458" s="173" t="s">
        <v>1197</v>
      </c>
      <c r="G458" s="174" t="s">
        <v>211</v>
      </c>
      <c r="H458" s="175">
        <v>40.424999999999997</v>
      </c>
      <c r="I458" s="176"/>
      <c r="J458" s="177">
        <f>ROUND(I458*H458,2)</f>
        <v>0</v>
      </c>
      <c r="K458" s="173" t="s">
        <v>171</v>
      </c>
      <c r="L458" s="38"/>
      <c r="M458" s="178" t="s">
        <v>3</v>
      </c>
      <c r="N458" s="179" t="s">
        <v>44</v>
      </c>
      <c r="O458" s="71"/>
      <c r="P458" s="180">
        <f>O458*H458</f>
        <v>0</v>
      </c>
      <c r="Q458" s="180">
        <v>0.00046000000000000001</v>
      </c>
      <c r="R458" s="180">
        <f>Q458*H458</f>
        <v>0.018595500000000001</v>
      </c>
      <c r="S458" s="180">
        <v>0</v>
      </c>
      <c r="T458" s="181">
        <f>S458*H458</f>
        <v>0</v>
      </c>
      <c r="AR458" s="182" t="s">
        <v>139</v>
      </c>
      <c r="AT458" s="182" t="s">
        <v>136</v>
      </c>
      <c r="AU458" s="182" t="s">
        <v>84</v>
      </c>
      <c r="AY458" s="19" t="s">
        <v>133</v>
      </c>
      <c r="BE458" s="183">
        <f>IF(N458="základní",J458,0)</f>
        <v>0</v>
      </c>
      <c r="BF458" s="183">
        <f>IF(N458="snížená",J458,0)</f>
        <v>0</v>
      </c>
      <c r="BG458" s="183">
        <f>IF(N458="zákl. přenesená",J458,0)</f>
        <v>0</v>
      </c>
      <c r="BH458" s="183">
        <f>IF(N458="sníž. přenesená",J458,0)</f>
        <v>0</v>
      </c>
      <c r="BI458" s="183">
        <f>IF(N458="nulová",J458,0)</f>
        <v>0</v>
      </c>
      <c r="BJ458" s="19" t="s">
        <v>81</v>
      </c>
      <c r="BK458" s="183">
        <f>ROUND(I458*H458,2)</f>
        <v>0</v>
      </c>
      <c r="BL458" s="19" t="s">
        <v>139</v>
      </c>
      <c r="BM458" s="182" t="s">
        <v>1198</v>
      </c>
    </row>
    <row r="459" s="1" customFormat="1">
      <c r="B459" s="38"/>
      <c r="D459" s="184" t="s">
        <v>141</v>
      </c>
      <c r="F459" s="185" t="s">
        <v>1199</v>
      </c>
      <c r="I459" s="115"/>
      <c r="L459" s="38"/>
      <c r="M459" s="186"/>
      <c r="N459" s="71"/>
      <c r="O459" s="71"/>
      <c r="P459" s="71"/>
      <c r="Q459" s="71"/>
      <c r="R459" s="71"/>
      <c r="S459" s="71"/>
      <c r="T459" s="72"/>
      <c r="AT459" s="19" t="s">
        <v>141</v>
      </c>
      <c r="AU459" s="19" t="s">
        <v>84</v>
      </c>
    </row>
    <row r="460" s="1" customFormat="1">
      <c r="B460" s="38"/>
      <c r="D460" s="184" t="s">
        <v>174</v>
      </c>
      <c r="F460" s="187" t="s">
        <v>1200</v>
      </c>
      <c r="I460" s="115"/>
      <c r="L460" s="38"/>
      <c r="M460" s="186"/>
      <c r="N460" s="71"/>
      <c r="O460" s="71"/>
      <c r="P460" s="71"/>
      <c r="Q460" s="71"/>
      <c r="R460" s="71"/>
      <c r="S460" s="71"/>
      <c r="T460" s="72"/>
      <c r="AT460" s="19" t="s">
        <v>174</v>
      </c>
      <c r="AU460" s="19" t="s">
        <v>84</v>
      </c>
    </row>
    <row r="461" s="12" customFormat="1">
      <c r="B461" s="188"/>
      <c r="D461" s="184" t="s">
        <v>176</v>
      </c>
      <c r="E461" s="189" t="s">
        <v>3</v>
      </c>
      <c r="F461" s="190" t="s">
        <v>1158</v>
      </c>
      <c r="H461" s="191">
        <v>40.424999999999997</v>
      </c>
      <c r="I461" s="192"/>
      <c r="L461" s="188"/>
      <c r="M461" s="193"/>
      <c r="N461" s="194"/>
      <c r="O461" s="194"/>
      <c r="P461" s="194"/>
      <c r="Q461" s="194"/>
      <c r="R461" s="194"/>
      <c r="S461" s="194"/>
      <c r="T461" s="195"/>
      <c r="AT461" s="189" t="s">
        <v>176</v>
      </c>
      <c r="AU461" s="189" t="s">
        <v>84</v>
      </c>
      <c r="AV461" s="12" t="s">
        <v>84</v>
      </c>
      <c r="AW461" s="12" t="s">
        <v>34</v>
      </c>
      <c r="AX461" s="12" t="s">
        <v>81</v>
      </c>
      <c r="AY461" s="189" t="s">
        <v>133</v>
      </c>
    </row>
    <row r="462" s="1" customFormat="1" ht="16.5" customHeight="1">
      <c r="B462" s="170"/>
      <c r="C462" s="171" t="s">
        <v>699</v>
      </c>
      <c r="D462" s="171" t="s">
        <v>136</v>
      </c>
      <c r="E462" s="172" t="s">
        <v>1201</v>
      </c>
      <c r="F462" s="173" t="s">
        <v>1202</v>
      </c>
      <c r="G462" s="174" t="s">
        <v>211</v>
      </c>
      <c r="H462" s="175">
        <v>40.424999999999997</v>
      </c>
      <c r="I462" s="176"/>
      <c r="J462" s="177">
        <f>ROUND(I462*H462,2)</f>
        <v>0</v>
      </c>
      <c r="K462" s="173" t="s">
        <v>171</v>
      </c>
      <c r="L462" s="38"/>
      <c r="M462" s="178" t="s">
        <v>3</v>
      </c>
      <c r="N462" s="179" t="s">
        <v>44</v>
      </c>
      <c r="O462" s="71"/>
      <c r="P462" s="180">
        <f>O462*H462</f>
        <v>0</v>
      </c>
      <c r="Q462" s="180">
        <v>0</v>
      </c>
      <c r="R462" s="180">
        <f>Q462*H462</f>
        <v>0</v>
      </c>
      <c r="S462" s="180">
        <v>0</v>
      </c>
      <c r="T462" s="181">
        <f>S462*H462</f>
        <v>0</v>
      </c>
      <c r="AR462" s="182" t="s">
        <v>139</v>
      </c>
      <c r="AT462" s="182" t="s">
        <v>136</v>
      </c>
      <c r="AU462" s="182" t="s">
        <v>84</v>
      </c>
      <c r="AY462" s="19" t="s">
        <v>133</v>
      </c>
      <c r="BE462" s="183">
        <f>IF(N462="základní",J462,0)</f>
        <v>0</v>
      </c>
      <c r="BF462" s="183">
        <f>IF(N462="snížená",J462,0)</f>
        <v>0</v>
      </c>
      <c r="BG462" s="183">
        <f>IF(N462="zákl. přenesená",J462,0)</f>
        <v>0</v>
      </c>
      <c r="BH462" s="183">
        <f>IF(N462="sníž. přenesená",J462,0)</f>
        <v>0</v>
      </c>
      <c r="BI462" s="183">
        <f>IF(N462="nulová",J462,0)</f>
        <v>0</v>
      </c>
      <c r="BJ462" s="19" t="s">
        <v>81</v>
      </c>
      <c r="BK462" s="183">
        <f>ROUND(I462*H462,2)</f>
        <v>0</v>
      </c>
      <c r="BL462" s="19" t="s">
        <v>139</v>
      </c>
      <c r="BM462" s="182" t="s">
        <v>1203</v>
      </c>
    </row>
    <row r="463" s="1" customFormat="1">
      <c r="B463" s="38"/>
      <c r="D463" s="184" t="s">
        <v>141</v>
      </c>
      <c r="F463" s="185" t="s">
        <v>1204</v>
      </c>
      <c r="I463" s="115"/>
      <c r="L463" s="38"/>
      <c r="M463" s="186"/>
      <c r="N463" s="71"/>
      <c r="O463" s="71"/>
      <c r="P463" s="71"/>
      <c r="Q463" s="71"/>
      <c r="R463" s="71"/>
      <c r="S463" s="71"/>
      <c r="T463" s="72"/>
      <c r="AT463" s="19" t="s">
        <v>141</v>
      </c>
      <c r="AU463" s="19" t="s">
        <v>84</v>
      </c>
    </row>
    <row r="464" s="1" customFormat="1" ht="24" customHeight="1">
      <c r="B464" s="170"/>
      <c r="C464" s="171" t="s">
        <v>708</v>
      </c>
      <c r="D464" s="171" t="s">
        <v>136</v>
      </c>
      <c r="E464" s="172" t="s">
        <v>1205</v>
      </c>
      <c r="F464" s="173" t="s">
        <v>1206</v>
      </c>
      <c r="G464" s="174" t="s">
        <v>279</v>
      </c>
      <c r="H464" s="175">
        <v>30</v>
      </c>
      <c r="I464" s="176"/>
      <c r="J464" s="177">
        <f>ROUND(I464*H464,2)</f>
        <v>0</v>
      </c>
      <c r="K464" s="173" t="s">
        <v>3</v>
      </c>
      <c r="L464" s="38"/>
      <c r="M464" s="178" t="s">
        <v>3</v>
      </c>
      <c r="N464" s="179" t="s">
        <v>44</v>
      </c>
      <c r="O464" s="71"/>
      <c r="P464" s="180">
        <f>O464*H464</f>
        <v>0</v>
      </c>
      <c r="Q464" s="180">
        <v>0</v>
      </c>
      <c r="R464" s="180">
        <f>Q464*H464</f>
        <v>0</v>
      </c>
      <c r="S464" s="180">
        <v>0</v>
      </c>
      <c r="T464" s="181">
        <f>S464*H464</f>
        <v>0</v>
      </c>
      <c r="AR464" s="182" t="s">
        <v>139</v>
      </c>
      <c r="AT464" s="182" t="s">
        <v>136</v>
      </c>
      <c r="AU464" s="182" t="s">
        <v>84</v>
      </c>
      <c r="AY464" s="19" t="s">
        <v>133</v>
      </c>
      <c r="BE464" s="183">
        <f>IF(N464="základní",J464,0)</f>
        <v>0</v>
      </c>
      <c r="BF464" s="183">
        <f>IF(N464="snížená",J464,0)</f>
        <v>0</v>
      </c>
      <c r="BG464" s="183">
        <f>IF(N464="zákl. přenesená",J464,0)</f>
        <v>0</v>
      </c>
      <c r="BH464" s="183">
        <f>IF(N464="sníž. přenesená",J464,0)</f>
        <v>0</v>
      </c>
      <c r="BI464" s="183">
        <f>IF(N464="nulová",J464,0)</f>
        <v>0</v>
      </c>
      <c r="BJ464" s="19" t="s">
        <v>81</v>
      </c>
      <c r="BK464" s="183">
        <f>ROUND(I464*H464,2)</f>
        <v>0</v>
      </c>
      <c r="BL464" s="19" t="s">
        <v>139</v>
      </c>
      <c r="BM464" s="182" t="s">
        <v>1207</v>
      </c>
    </row>
    <row r="465" s="12" customFormat="1">
      <c r="B465" s="188"/>
      <c r="D465" s="184" t="s">
        <v>176</v>
      </c>
      <c r="E465" s="189" t="s">
        <v>3</v>
      </c>
      <c r="F465" s="190" t="s">
        <v>1208</v>
      </c>
      <c r="H465" s="191">
        <v>30</v>
      </c>
      <c r="I465" s="192"/>
      <c r="L465" s="188"/>
      <c r="M465" s="193"/>
      <c r="N465" s="194"/>
      <c r="O465" s="194"/>
      <c r="P465" s="194"/>
      <c r="Q465" s="194"/>
      <c r="R465" s="194"/>
      <c r="S465" s="194"/>
      <c r="T465" s="195"/>
      <c r="AT465" s="189" t="s">
        <v>176</v>
      </c>
      <c r="AU465" s="189" t="s">
        <v>84</v>
      </c>
      <c r="AV465" s="12" t="s">
        <v>84</v>
      </c>
      <c r="AW465" s="12" t="s">
        <v>34</v>
      </c>
      <c r="AX465" s="12" t="s">
        <v>81</v>
      </c>
      <c r="AY465" s="189" t="s">
        <v>133</v>
      </c>
    </row>
    <row r="466" s="1" customFormat="1" ht="16.5" customHeight="1">
      <c r="B466" s="170"/>
      <c r="C466" s="171" t="s">
        <v>714</v>
      </c>
      <c r="D466" s="171" t="s">
        <v>136</v>
      </c>
      <c r="E466" s="172" t="s">
        <v>1209</v>
      </c>
      <c r="F466" s="173" t="s">
        <v>1210</v>
      </c>
      <c r="G466" s="174" t="s">
        <v>279</v>
      </c>
      <c r="H466" s="175">
        <v>3.6000000000000001</v>
      </c>
      <c r="I466" s="176"/>
      <c r="J466" s="177">
        <f>ROUND(I466*H466,2)</f>
        <v>0</v>
      </c>
      <c r="K466" s="173" t="s">
        <v>3</v>
      </c>
      <c r="L466" s="38"/>
      <c r="M466" s="178" t="s">
        <v>3</v>
      </c>
      <c r="N466" s="179" t="s">
        <v>44</v>
      </c>
      <c r="O466" s="71"/>
      <c r="P466" s="180">
        <f>O466*H466</f>
        <v>0</v>
      </c>
      <c r="Q466" s="180">
        <v>0</v>
      </c>
      <c r="R466" s="180">
        <f>Q466*H466</f>
        <v>0</v>
      </c>
      <c r="S466" s="180">
        <v>0</v>
      </c>
      <c r="T466" s="181">
        <f>S466*H466</f>
        <v>0</v>
      </c>
      <c r="AR466" s="182" t="s">
        <v>139</v>
      </c>
      <c r="AT466" s="182" t="s">
        <v>136</v>
      </c>
      <c r="AU466" s="182" t="s">
        <v>84</v>
      </c>
      <c r="AY466" s="19" t="s">
        <v>133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9" t="s">
        <v>81</v>
      </c>
      <c r="BK466" s="183">
        <f>ROUND(I466*H466,2)</f>
        <v>0</v>
      </c>
      <c r="BL466" s="19" t="s">
        <v>139</v>
      </c>
      <c r="BM466" s="182" t="s">
        <v>1211</v>
      </c>
    </row>
    <row r="467" s="14" customFormat="1">
      <c r="B467" s="204"/>
      <c r="D467" s="184" t="s">
        <v>176</v>
      </c>
      <c r="E467" s="205" t="s">
        <v>3</v>
      </c>
      <c r="F467" s="206" t="s">
        <v>1212</v>
      </c>
      <c r="H467" s="205" t="s">
        <v>3</v>
      </c>
      <c r="I467" s="207"/>
      <c r="L467" s="204"/>
      <c r="M467" s="208"/>
      <c r="N467" s="209"/>
      <c r="O467" s="209"/>
      <c r="P467" s="209"/>
      <c r="Q467" s="209"/>
      <c r="R467" s="209"/>
      <c r="S467" s="209"/>
      <c r="T467" s="210"/>
      <c r="AT467" s="205" t="s">
        <v>176</v>
      </c>
      <c r="AU467" s="205" t="s">
        <v>84</v>
      </c>
      <c r="AV467" s="14" t="s">
        <v>81</v>
      </c>
      <c r="AW467" s="14" t="s">
        <v>34</v>
      </c>
      <c r="AX467" s="14" t="s">
        <v>73</v>
      </c>
      <c r="AY467" s="205" t="s">
        <v>133</v>
      </c>
    </row>
    <row r="468" s="12" customFormat="1">
      <c r="B468" s="188"/>
      <c r="D468" s="184" t="s">
        <v>176</v>
      </c>
      <c r="E468" s="189" t="s">
        <v>3</v>
      </c>
      <c r="F468" s="190" t="s">
        <v>1213</v>
      </c>
      <c r="H468" s="191">
        <v>3.6000000000000001</v>
      </c>
      <c r="I468" s="192"/>
      <c r="L468" s="188"/>
      <c r="M468" s="193"/>
      <c r="N468" s="194"/>
      <c r="O468" s="194"/>
      <c r="P468" s="194"/>
      <c r="Q468" s="194"/>
      <c r="R468" s="194"/>
      <c r="S468" s="194"/>
      <c r="T468" s="195"/>
      <c r="AT468" s="189" t="s">
        <v>176</v>
      </c>
      <c r="AU468" s="189" t="s">
        <v>84</v>
      </c>
      <c r="AV468" s="12" t="s">
        <v>84</v>
      </c>
      <c r="AW468" s="12" t="s">
        <v>34</v>
      </c>
      <c r="AX468" s="12" t="s">
        <v>81</v>
      </c>
      <c r="AY468" s="189" t="s">
        <v>133</v>
      </c>
    </row>
    <row r="469" s="1" customFormat="1" ht="16.5" customHeight="1">
      <c r="B469" s="170"/>
      <c r="C469" s="171" t="s">
        <v>720</v>
      </c>
      <c r="D469" s="171" t="s">
        <v>136</v>
      </c>
      <c r="E469" s="172" t="s">
        <v>1214</v>
      </c>
      <c r="F469" s="173" t="s">
        <v>1215</v>
      </c>
      <c r="G469" s="174" t="s">
        <v>211</v>
      </c>
      <c r="H469" s="175">
        <v>37.816000000000002</v>
      </c>
      <c r="I469" s="176"/>
      <c r="J469" s="177">
        <f>ROUND(I469*H469,2)</f>
        <v>0</v>
      </c>
      <c r="K469" s="173" t="s">
        <v>171</v>
      </c>
      <c r="L469" s="38"/>
      <c r="M469" s="178" t="s">
        <v>3</v>
      </c>
      <c r="N469" s="179" t="s">
        <v>44</v>
      </c>
      <c r="O469" s="71"/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AR469" s="182" t="s">
        <v>139</v>
      </c>
      <c r="AT469" s="182" t="s">
        <v>136</v>
      </c>
      <c r="AU469" s="182" t="s">
        <v>84</v>
      </c>
      <c r="AY469" s="19" t="s">
        <v>133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9" t="s">
        <v>81</v>
      </c>
      <c r="BK469" s="183">
        <f>ROUND(I469*H469,2)</f>
        <v>0</v>
      </c>
      <c r="BL469" s="19" t="s">
        <v>139</v>
      </c>
      <c r="BM469" s="182" t="s">
        <v>1216</v>
      </c>
    </row>
    <row r="470" s="1" customFormat="1">
      <c r="B470" s="38"/>
      <c r="D470" s="184" t="s">
        <v>141</v>
      </c>
      <c r="F470" s="185" t="s">
        <v>1217</v>
      </c>
      <c r="I470" s="115"/>
      <c r="L470" s="38"/>
      <c r="M470" s="186"/>
      <c r="N470" s="71"/>
      <c r="O470" s="71"/>
      <c r="P470" s="71"/>
      <c r="Q470" s="71"/>
      <c r="R470" s="71"/>
      <c r="S470" s="71"/>
      <c r="T470" s="72"/>
      <c r="AT470" s="19" t="s">
        <v>141</v>
      </c>
      <c r="AU470" s="19" t="s">
        <v>84</v>
      </c>
    </row>
    <row r="471" s="1" customFormat="1">
      <c r="B471" s="38"/>
      <c r="D471" s="184" t="s">
        <v>174</v>
      </c>
      <c r="F471" s="187" t="s">
        <v>306</v>
      </c>
      <c r="I471" s="115"/>
      <c r="L471" s="38"/>
      <c r="M471" s="186"/>
      <c r="N471" s="71"/>
      <c r="O471" s="71"/>
      <c r="P471" s="71"/>
      <c r="Q471" s="71"/>
      <c r="R471" s="71"/>
      <c r="S471" s="71"/>
      <c r="T471" s="72"/>
      <c r="AT471" s="19" t="s">
        <v>174</v>
      </c>
      <c r="AU471" s="19" t="s">
        <v>84</v>
      </c>
    </row>
    <row r="472" s="12" customFormat="1">
      <c r="B472" s="188"/>
      <c r="D472" s="184" t="s">
        <v>176</v>
      </c>
      <c r="E472" s="189" t="s">
        <v>3</v>
      </c>
      <c r="F472" s="190" t="s">
        <v>1218</v>
      </c>
      <c r="H472" s="191">
        <v>37.816000000000002</v>
      </c>
      <c r="I472" s="192"/>
      <c r="L472" s="188"/>
      <c r="M472" s="193"/>
      <c r="N472" s="194"/>
      <c r="O472" s="194"/>
      <c r="P472" s="194"/>
      <c r="Q472" s="194"/>
      <c r="R472" s="194"/>
      <c r="S472" s="194"/>
      <c r="T472" s="195"/>
      <c r="AT472" s="189" t="s">
        <v>176</v>
      </c>
      <c r="AU472" s="189" t="s">
        <v>84</v>
      </c>
      <c r="AV472" s="12" t="s">
        <v>84</v>
      </c>
      <c r="AW472" s="12" t="s">
        <v>34</v>
      </c>
      <c r="AX472" s="12" t="s">
        <v>81</v>
      </c>
      <c r="AY472" s="189" t="s">
        <v>133</v>
      </c>
    </row>
    <row r="473" s="1" customFormat="1" ht="16.5" customHeight="1">
      <c r="B473" s="170"/>
      <c r="C473" s="171" t="s">
        <v>1219</v>
      </c>
      <c r="D473" s="171" t="s">
        <v>136</v>
      </c>
      <c r="E473" s="172" t="s">
        <v>1220</v>
      </c>
      <c r="F473" s="173" t="s">
        <v>1221</v>
      </c>
      <c r="G473" s="174" t="s">
        <v>211</v>
      </c>
      <c r="H473" s="175">
        <v>0.77200000000000002</v>
      </c>
      <c r="I473" s="176"/>
      <c r="J473" s="177">
        <f>ROUND(I473*H473,2)</f>
        <v>0</v>
      </c>
      <c r="K473" s="173" t="s">
        <v>171</v>
      </c>
      <c r="L473" s="38"/>
      <c r="M473" s="178" t="s">
        <v>3</v>
      </c>
      <c r="N473" s="179" t="s">
        <v>44</v>
      </c>
      <c r="O473" s="71"/>
      <c r="P473" s="180">
        <f>O473*H473</f>
        <v>0</v>
      </c>
      <c r="Q473" s="180">
        <v>0</v>
      </c>
      <c r="R473" s="180">
        <f>Q473*H473</f>
        <v>0</v>
      </c>
      <c r="S473" s="180">
        <v>0</v>
      </c>
      <c r="T473" s="181">
        <f>S473*H473</f>
        <v>0</v>
      </c>
      <c r="AR473" s="182" t="s">
        <v>139</v>
      </c>
      <c r="AT473" s="182" t="s">
        <v>136</v>
      </c>
      <c r="AU473" s="182" t="s">
        <v>84</v>
      </c>
      <c r="AY473" s="19" t="s">
        <v>133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9" t="s">
        <v>81</v>
      </c>
      <c r="BK473" s="183">
        <f>ROUND(I473*H473,2)</f>
        <v>0</v>
      </c>
      <c r="BL473" s="19" t="s">
        <v>139</v>
      </c>
      <c r="BM473" s="182" t="s">
        <v>1222</v>
      </c>
    </row>
    <row r="474" s="1" customFormat="1">
      <c r="B474" s="38"/>
      <c r="D474" s="184" t="s">
        <v>141</v>
      </c>
      <c r="F474" s="185" t="s">
        <v>1223</v>
      </c>
      <c r="I474" s="115"/>
      <c r="L474" s="38"/>
      <c r="M474" s="186"/>
      <c r="N474" s="71"/>
      <c r="O474" s="71"/>
      <c r="P474" s="71"/>
      <c r="Q474" s="71"/>
      <c r="R474" s="71"/>
      <c r="S474" s="71"/>
      <c r="T474" s="72"/>
      <c r="AT474" s="19" t="s">
        <v>141</v>
      </c>
      <c r="AU474" s="19" t="s">
        <v>84</v>
      </c>
    </row>
    <row r="475" s="1" customFormat="1">
      <c r="B475" s="38"/>
      <c r="D475" s="184" t="s">
        <v>174</v>
      </c>
      <c r="F475" s="187" t="s">
        <v>306</v>
      </c>
      <c r="I475" s="115"/>
      <c r="L475" s="38"/>
      <c r="M475" s="186"/>
      <c r="N475" s="71"/>
      <c r="O475" s="71"/>
      <c r="P475" s="71"/>
      <c r="Q475" s="71"/>
      <c r="R475" s="71"/>
      <c r="S475" s="71"/>
      <c r="T475" s="72"/>
      <c r="AT475" s="19" t="s">
        <v>174</v>
      </c>
      <c r="AU475" s="19" t="s">
        <v>84</v>
      </c>
    </row>
    <row r="476" s="12" customFormat="1">
      <c r="B476" s="188"/>
      <c r="D476" s="184" t="s">
        <v>176</v>
      </c>
      <c r="E476" s="189" t="s">
        <v>3</v>
      </c>
      <c r="F476" s="190" t="s">
        <v>1224</v>
      </c>
      <c r="H476" s="191">
        <v>0.77200000000000002</v>
      </c>
      <c r="I476" s="192"/>
      <c r="L476" s="188"/>
      <c r="M476" s="193"/>
      <c r="N476" s="194"/>
      <c r="O476" s="194"/>
      <c r="P476" s="194"/>
      <c r="Q476" s="194"/>
      <c r="R476" s="194"/>
      <c r="S476" s="194"/>
      <c r="T476" s="195"/>
      <c r="AT476" s="189" t="s">
        <v>176</v>
      </c>
      <c r="AU476" s="189" t="s">
        <v>84</v>
      </c>
      <c r="AV476" s="12" t="s">
        <v>84</v>
      </c>
      <c r="AW476" s="12" t="s">
        <v>34</v>
      </c>
      <c r="AX476" s="12" t="s">
        <v>81</v>
      </c>
      <c r="AY476" s="189" t="s">
        <v>133</v>
      </c>
    </row>
    <row r="477" s="1" customFormat="1" ht="16.5" customHeight="1">
      <c r="B477" s="170"/>
      <c r="C477" s="171" t="s">
        <v>1225</v>
      </c>
      <c r="D477" s="171" t="s">
        <v>136</v>
      </c>
      <c r="E477" s="172" t="s">
        <v>315</v>
      </c>
      <c r="F477" s="173" t="s">
        <v>316</v>
      </c>
      <c r="G477" s="174" t="s">
        <v>211</v>
      </c>
      <c r="H477" s="175">
        <v>25.161999999999999</v>
      </c>
      <c r="I477" s="176"/>
      <c r="J477" s="177">
        <f>ROUND(I477*H477,2)</f>
        <v>0</v>
      </c>
      <c r="K477" s="173" t="s">
        <v>171</v>
      </c>
      <c r="L477" s="38"/>
      <c r="M477" s="178" t="s">
        <v>3</v>
      </c>
      <c r="N477" s="179" t="s">
        <v>44</v>
      </c>
      <c r="O477" s="71"/>
      <c r="P477" s="180">
        <f>O477*H477</f>
        <v>0</v>
      </c>
      <c r="Q477" s="180">
        <v>0</v>
      </c>
      <c r="R477" s="180">
        <f>Q477*H477</f>
        <v>0</v>
      </c>
      <c r="S477" s="180">
        <v>0</v>
      </c>
      <c r="T477" s="181">
        <f>S477*H477</f>
        <v>0</v>
      </c>
      <c r="AR477" s="182" t="s">
        <v>139</v>
      </c>
      <c r="AT477" s="182" t="s">
        <v>136</v>
      </c>
      <c r="AU477" s="182" t="s">
        <v>84</v>
      </c>
      <c r="AY477" s="19" t="s">
        <v>133</v>
      </c>
      <c r="BE477" s="183">
        <f>IF(N477="základní",J477,0)</f>
        <v>0</v>
      </c>
      <c r="BF477" s="183">
        <f>IF(N477="snížená",J477,0)</f>
        <v>0</v>
      </c>
      <c r="BG477" s="183">
        <f>IF(N477="zákl. přenesená",J477,0)</f>
        <v>0</v>
      </c>
      <c r="BH477" s="183">
        <f>IF(N477="sníž. přenesená",J477,0)</f>
        <v>0</v>
      </c>
      <c r="BI477" s="183">
        <f>IF(N477="nulová",J477,0)</f>
        <v>0</v>
      </c>
      <c r="BJ477" s="19" t="s">
        <v>81</v>
      </c>
      <c r="BK477" s="183">
        <f>ROUND(I477*H477,2)</f>
        <v>0</v>
      </c>
      <c r="BL477" s="19" t="s">
        <v>139</v>
      </c>
      <c r="BM477" s="182" t="s">
        <v>1226</v>
      </c>
    </row>
    <row r="478" s="1" customFormat="1">
      <c r="B478" s="38"/>
      <c r="D478" s="184" t="s">
        <v>141</v>
      </c>
      <c r="F478" s="185" t="s">
        <v>318</v>
      </c>
      <c r="I478" s="115"/>
      <c r="L478" s="38"/>
      <c r="M478" s="186"/>
      <c r="N478" s="71"/>
      <c r="O478" s="71"/>
      <c r="P478" s="71"/>
      <c r="Q478" s="71"/>
      <c r="R478" s="71"/>
      <c r="S478" s="71"/>
      <c r="T478" s="72"/>
      <c r="AT478" s="19" t="s">
        <v>141</v>
      </c>
      <c r="AU478" s="19" t="s">
        <v>84</v>
      </c>
    </row>
    <row r="479" s="1" customFormat="1">
      <c r="B479" s="38"/>
      <c r="D479" s="184" t="s">
        <v>174</v>
      </c>
      <c r="F479" s="187" t="s">
        <v>319</v>
      </c>
      <c r="I479" s="115"/>
      <c r="L479" s="38"/>
      <c r="M479" s="186"/>
      <c r="N479" s="71"/>
      <c r="O479" s="71"/>
      <c r="P479" s="71"/>
      <c r="Q479" s="71"/>
      <c r="R479" s="71"/>
      <c r="S479" s="71"/>
      <c r="T479" s="72"/>
      <c r="AT479" s="19" t="s">
        <v>174</v>
      </c>
      <c r="AU479" s="19" t="s">
        <v>84</v>
      </c>
    </row>
    <row r="480" s="14" customFormat="1">
      <c r="B480" s="204"/>
      <c r="D480" s="184" t="s">
        <v>176</v>
      </c>
      <c r="E480" s="205" t="s">
        <v>3</v>
      </c>
      <c r="F480" s="206" t="s">
        <v>1227</v>
      </c>
      <c r="H480" s="205" t="s">
        <v>3</v>
      </c>
      <c r="I480" s="207"/>
      <c r="L480" s="204"/>
      <c r="M480" s="208"/>
      <c r="N480" s="209"/>
      <c r="O480" s="209"/>
      <c r="P480" s="209"/>
      <c r="Q480" s="209"/>
      <c r="R480" s="209"/>
      <c r="S480" s="209"/>
      <c r="T480" s="210"/>
      <c r="AT480" s="205" t="s">
        <v>176</v>
      </c>
      <c r="AU480" s="205" t="s">
        <v>84</v>
      </c>
      <c r="AV480" s="14" t="s">
        <v>81</v>
      </c>
      <c r="AW480" s="14" t="s">
        <v>34</v>
      </c>
      <c r="AX480" s="14" t="s">
        <v>73</v>
      </c>
      <c r="AY480" s="205" t="s">
        <v>133</v>
      </c>
    </row>
    <row r="481" s="12" customFormat="1">
      <c r="B481" s="188"/>
      <c r="D481" s="184" t="s">
        <v>176</v>
      </c>
      <c r="E481" s="189" t="s">
        <v>3</v>
      </c>
      <c r="F481" s="190" t="s">
        <v>1228</v>
      </c>
      <c r="H481" s="191">
        <v>1.575</v>
      </c>
      <c r="I481" s="192"/>
      <c r="L481" s="188"/>
      <c r="M481" s="193"/>
      <c r="N481" s="194"/>
      <c r="O481" s="194"/>
      <c r="P481" s="194"/>
      <c r="Q481" s="194"/>
      <c r="R481" s="194"/>
      <c r="S481" s="194"/>
      <c r="T481" s="195"/>
      <c r="AT481" s="189" t="s">
        <v>176</v>
      </c>
      <c r="AU481" s="189" t="s">
        <v>84</v>
      </c>
      <c r="AV481" s="12" t="s">
        <v>84</v>
      </c>
      <c r="AW481" s="12" t="s">
        <v>34</v>
      </c>
      <c r="AX481" s="12" t="s">
        <v>73</v>
      </c>
      <c r="AY481" s="189" t="s">
        <v>133</v>
      </c>
    </row>
    <row r="482" s="12" customFormat="1">
      <c r="B482" s="188"/>
      <c r="D482" s="184" t="s">
        <v>176</v>
      </c>
      <c r="E482" s="189" t="s">
        <v>3</v>
      </c>
      <c r="F482" s="190" t="s">
        <v>1229</v>
      </c>
      <c r="H482" s="191">
        <v>23.587</v>
      </c>
      <c r="I482" s="192"/>
      <c r="L482" s="188"/>
      <c r="M482" s="193"/>
      <c r="N482" s="194"/>
      <c r="O482" s="194"/>
      <c r="P482" s="194"/>
      <c r="Q482" s="194"/>
      <c r="R482" s="194"/>
      <c r="S482" s="194"/>
      <c r="T482" s="195"/>
      <c r="AT482" s="189" t="s">
        <v>176</v>
      </c>
      <c r="AU482" s="189" t="s">
        <v>84</v>
      </c>
      <c r="AV482" s="12" t="s">
        <v>84</v>
      </c>
      <c r="AW482" s="12" t="s">
        <v>34</v>
      </c>
      <c r="AX482" s="12" t="s">
        <v>73</v>
      </c>
      <c r="AY482" s="189" t="s">
        <v>133</v>
      </c>
    </row>
    <row r="483" s="13" customFormat="1">
      <c r="B483" s="196"/>
      <c r="D483" s="184" t="s">
        <v>176</v>
      </c>
      <c r="E483" s="197" t="s">
        <v>3</v>
      </c>
      <c r="F483" s="198" t="s">
        <v>195</v>
      </c>
      <c r="H483" s="199">
        <v>25.161999999999999</v>
      </c>
      <c r="I483" s="200"/>
      <c r="L483" s="196"/>
      <c r="M483" s="201"/>
      <c r="N483" s="202"/>
      <c r="O483" s="202"/>
      <c r="P483" s="202"/>
      <c r="Q483" s="202"/>
      <c r="R483" s="202"/>
      <c r="S483" s="202"/>
      <c r="T483" s="203"/>
      <c r="AT483" s="197" t="s">
        <v>176</v>
      </c>
      <c r="AU483" s="197" t="s">
        <v>84</v>
      </c>
      <c r="AV483" s="13" t="s">
        <v>139</v>
      </c>
      <c r="AW483" s="13" t="s">
        <v>34</v>
      </c>
      <c r="AX483" s="13" t="s">
        <v>81</v>
      </c>
      <c r="AY483" s="197" t="s">
        <v>133</v>
      </c>
    </row>
    <row r="484" s="1" customFormat="1" ht="16.5" customHeight="1">
      <c r="B484" s="170"/>
      <c r="C484" s="171" t="s">
        <v>1230</v>
      </c>
      <c r="D484" s="171" t="s">
        <v>136</v>
      </c>
      <c r="E484" s="172" t="s">
        <v>326</v>
      </c>
      <c r="F484" s="173" t="s">
        <v>327</v>
      </c>
      <c r="G484" s="174" t="s">
        <v>211</v>
      </c>
      <c r="H484" s="175">
        <v>25.161999999999999</v>
      </c>
      <c r="I484" s="176"/>
      <c r="J484" s="177">
        <f>ROUND(I484*H484,2)</f>
        <v>0</v>
      </c>
      <c r="K484" s="173" t="s">
        <v>171</v>
      </c>
      <c r="L484" s="38"/>
      <c r="M484" s="178" t="s">
        <v>3</v>
      </c>
      <c r="N484" s="179" t="s">
        <v>44</v>
      </c>
      <c r="O484" s="71"/>
      <c r="P484" s="180">
        <f>O484*H484</f>
        <v>0</v>
      </c>
      <c r="Q484" s="180">
        <v>0</v>
      </c>
      <c r="R484" s="180">
        <f>Q484*H484</f>
        <v>0</v>
      </c>
      <c r="S484" s="180">
        <v>0</v>
      </c>
      <c r="T484" s="181">
        <f>S484*H484</f>
        <v>0</v>
      </c>
      <c r="AR484" s="182" t="s">
        <v>139</v>
      </c>
      <c r="AT484" s="182" t="s">
        <v>136</v>
      </c>
      <c r="AU484" s="182" t="s">
        <v>84</v>
      </c>
      <c r="AY484" s="19" t="s">
        <v>133</v>
      </c>
      <c r="BE484" s="183">
        <f>IF(N484="základní",J484,0)</f>
        <v>0</v>
      </c>
      <c r="BF484" s="183">
        <f>IF(N484="snížená",J484,0)</f>
        <v>0</v>
      </c>
      <c r="BG484" s="183">
        <f>IF(N484="zákl. přenesená",J484,0)</f>
        <v>0</v>
      </c>
      <c r="BH484" s="183">
        <f>IF(N484="sníž. přenesená",J484,0)</f>
        <v>0</v>
      </c>
      <c r="BI484" s="183">
        <f>IF(N484="nulová",J484,0)</f>
        <v>0</v>
      </c>
      <c r="BJ484" s="19" t="s">
        <v>81</v>
      </c>
      <c r="BK484" s="183">
        <f>ROUND(I484*H484,2)</f>
        <v>0</v>
      </c>
      <c r="BL484" s="19" t="s">
        <v>139</v>
      </c>
      <c r="BM484" s="182" t="s">
        <v>1231</v>
      </c>
    </row>
    <row r="485" s="1" customFormat="1">
      <c r="B485" s="38"/>
      <c r="D485" s="184" t="s">
        <v>141</v>
      </c>
      <c r="F485" s="185" t="s">
        <v>329</v>
      </c>
      <c r="I485" s="115"/>
      <c r="L485" s="38"/>
      <c r="M485" s="186"/>
      <c r="N485" s="71"/>
      <c r="O485" s="71"/>
      <c r="P485" s="71"/>
      <c r="Q485" s="71"/>
      <c r="R485" s="71"/>
      <c r="S485" s="71"/>
      <c r="T485" s="72"/>
      <c r="AT485" s="19" t="s">
        <v>141</v>
      </c>
      <c r="AU485" s="19" t="s">
        <v>84</v>
      </c>
    </row>
    <row r="486" s="1" customFormat="1">
      <c r="B486" s="38"/>
      <c r="D486" s="184" t="s">
        <v>174</v>
      </c>
      <c r="F486" s="187" t="s">
        <v>330</v>
      </c>
      <c r="I486" s="115"/>
      <c r="L486" s="38"/>
      <c r="M486" s="186"/>
      <c r="N486" s="71"/>
      <c r="O486" s="71"/>
      <c r="P486" s="71"/>
      <c r="Q486" s="71"/>
      <c r="R486" s="71"/>
      <c r="S486" s="71"/>
      <c r="T486" s="72"/>
      <c r="AT486" s="19" t="s">
        <v>174</v>
      </c>
      <c r="AU486" s="19" t="s">
        <v>84</v>
      </c>
    </row>
    <row r="487" s="14" customFormat="1">
      <c r="B487" s="204"/>
      <c r="D487" s="184" t="s">
        <v>176</v>
      </c>
      <c r="E487" s="205" t="s">
        <v>3</v>
      </c>
      <c r="F487" s="206" t="s">
        <v>1227</v>
      </c>
      <c r="H487" s="205" t="s">
        <v>3</v>
      </c>
      <c r="I487" s="207"/>
      <c r="L487" s="204"/>
      <c r="M487" s="208"/>
      <c r="N487" s="209"/>
      <c r="O487" s="209"/>
      <c r="P487" s="209"/>
      <c r="Q487" s="209"/>
      <c r="R487" s="209"/>
      <c r="S487" s="209"/>
      <c r="T487" s="210"/>
      <c r="AT487" s="205" t="s">
        <v>176</v>
      </c>
      <c r="AU487" s="205" t="s">
        <v>84</v>
      </c>
      <c r="AV487" s="14" t="s">
        <v>81</v>
      </c>
      <c r="AW487" s="14" t="s">
        <v>34</v>
      </c>
      <c r="AX487" s="14" t="s">
        <v>73</v>
      </c>
      <c r="AY487" s="205" t="s">
        <v>133</v>
      </c>
    </row>
    <row r="488" s="12" customFormat="1">
      <c r="B488" s="188"/>
      <c r="D488" s="184" t="s">
        <v>176</v>
      </c>
      <c r="E488" s="189" t="s">
        <v>3</v>
      </c>
      <c r="F488" s="190" t="s">
        <v>1228</v>
      </c>
      <c r="H488" s="191">
        <v>1.575</v>
      </c>
      <c r="I488" s="192"/>
      <c r="L488" s="188"/>
      <c r="M488" s="193"/>
      <c r="N488" s="194"/>
      <c r="O488" s="194"/>
      <c r="P488" s="194"/>
      <c r="Q488" s="194"/>
      <c r="R488" s="194"/>
      <c r="S488" s="194"/>
      <c r="T488" s="195"/>
      <c r="AT488" s="189" t="s">
        <v>176</v>
      </c>
      <c r="AU488" s="189" t="s">
        <v>84</v>
      </c>
      <c r="AV488" s="12" t="s">
        <v>84</v>
      </c>
      <c r="AW488" s="12" t="s">
        <v>34</v>
      </c>
      <c r="AX488" s="12" t="s">
        <v>73</v>
      </c>
      <c r="AY488" s="189" t="s">
        <v>133</v>
      </c>
    </row>
    <row r="489" s="12" customFormat="1">
      <c r="B489" s="188"/>
      <c r="D489" s="184" t="s">
        <v>176</v>
      </c>
      <c r="E489" s="189" t="s">
        <v>3</v>
      </c>
      <c r="F489" s="190" t="s">
        <v>1229</v>
      </c>
      <c r="H489" s="191">
        <v>23.587</v>
      </c>
      <c r="I489" s="192"/>
      <c r="L489" s="188"/>
      <c r="M489" s="193"/>
      <c r="N489" s="194"/>
      <c r="O489" s="194"/>
      <c r="P489" s="194"/>
      <c r="Q489" s="194"/>
      <c r="R489" s="194"/>
      <c r="S489" s="194"/>
      <c r="T489" s="195"/>
      <c r="AT489" s="189" t="s">
        <v>176</v>
      </c>
      <c r="AU489" s="189" t="s">
        <v>84</v>
      </c>
      <c r="AV489" s="12" t="s">
        <v>84</v>
      </c>
      <c r="AW489" s="12" t="s">
        <v>34</v>
      </c>
      <c r="AX489" s="12" t="s">
        <v>73</v>
      </c>
      <c r="AY489" s="189" t="s">
        <v>133</v>
      </c>
    </row>
    <row r="490" s="13" customFormat="1">
      <c r="B490" s="196"/>
      <c r="D490" s="184" t="s">
        <v>176</v>
      </c>
      <c r="E490" s="197" t="s">
        <v>3</v>
      </c>
      <c r="F490" s="198" t="s">
        <v>195</v>
      </c>
      <c r="H490" s="199">
        <v>25.161999999999999</v>
      </c>
      <c r="I490" s="200"/>
      <c r="L490" s="196"/>
      <c r="M490" s="201"/>
      <c r="N490" s="202"/>
      <c r="O490" s="202"/>
      <c r="P490" s="202"/>
      <c r="Q490" s="202"/>
      <c r="R490" s="202"/>
      <c r="S490" s="202"/>
      <c r="T490" s="203"/>
      <c r="AT490" s="197" t="s">
        <v>176</v>
      </c>
      <c r="AU490" s="197" t="s">
        <v>84</v>
      </c>
      <c r="AV490" s="13" t="s">
        <v>139</v>
      </c>
      <c r="AW490" s="13" t="s">
        <v>34</v>
      </c>
      <c r="AX490" s="13" t="s">
        <v>81</v>
      </c>
      <c r="AY490" s="197" t="s">
        <v>133</v>
      </c>
    </row>
    <row r="491" s="1" customFormat="1" ht="16.5" customHeight="1">
      <c r="B491" s="170"/>
      <c r="C491" s="171" t="s">
        <v>1232</v>
      </c>
      <c r="D491" s="171" t="s">
        <v>136</v>
      </c>
      <c r="E491" s="172" t="s">
        <v>332</v>
      </c>
      <c r="F491" s="173" t="s">
        <v>333</v>
      </c>
      <c r="G491" s="174" t="s">
        <v>211</v>
      </c>
      <c r="H491" s="175">
        <v>37.816000000000002</v>
      </c>
      <c r="I491" s="176"/>
      <c r="J491" s="177">
        <f>ROUND(I491*H491,2)</f>
        <v>0</v>
      </c>
      <c r="K491" s="173" t="s">
        <v>171</v>
      </c>
      <c r="L491" s="38"/>
      <c r="M491" s="178" t="s">
        <v>3</v>
      </c>
      <c r="N491" s="179" t="s">
        <v>44</v>
      </c>
      <c r="O491" s="71"/>
      <c r="P491" s="180">
        <f>O491*H491</f>
        <v>0</v>
      </c>
      <c r="Q491" s="180">
        <v>0</v>
      </c>
      <c r="R491" s="180">
        <f>Q491*H491</f>
        <v>0</v>
      </c>
      <c r="S491" s="180">
        <v>0</v>
      </c>
      <c r="T491" s="181">
        <f>S491*H491</f>
        <v>0</v>
      </c>
      <c r="AR491" s="182" t="s">
        <v>139</v>
      </c>
      <c r="AT491" s="182" t="s">
        <v>136</v>
      </c>
      <c r="AU491" s="182" t="s">
        <v>84</v>
      </c>
      <c r="AY491" s="19" t="s">
        <v>133</v>
      </c>
      <c r="BE491" s="183">
        <f>IF(N491="základní",J491,0)</f>
        <v>0</v>
      </c>
      <c r="BF491" s="183">
        <f>IF(N491="snížená",J491,0)</f>
        <v>0</v>
      </c>
      <c r="BG491" s="183">
        <f>IF(N491="zákl. přenesená",J491,0)</f>
        <v>0</v>
      </c>
      <c r="BH491" s="183">
        <f>IF(N491="sníž. přenesená",J491,0)</f>
        <v>0</v>
      </c>
      <c r="BI491" s="183">
        <f>IF(N491="nulová",J491,0)</f>
        <v>0</v>
      </c>
      <c r="BJ491" s="19" t="s">
        <v>81</v>
      </c>
      <c r="BK491" s="183">
        <f>ROUND(I491*H491,2)</f>
        <v>0</v>
      </c>
      <c r="BL491" s="19" t="s">
        <v>139</v>
      </c>
      <c r="BM491" s="182" t="s">
        <v>1233</v>
      </c>
    </row>
    <row r="492" s="1" customFormat="1">
      <c r="B492" s="38"/>
      <c r="D492" s="184" t="s">
        <v>141</v>
      </c>
      <c r="F492" s="185" t="s">
        <v>335</v>
      </c>
      <c r="I492" s="115"/>
      <c r="L492" s="38"/>
      <c r="M492" s="186"/>
      <c r="N492" s="71"/>
      <c r="O492" s="71"/>
      <c r="P492" s="71"/>
      <c r="Q492" s="71"/>
      <c r="R492" s="71"/>
      <c r="S492" s="71"/>
      <c r="T492" s="72"/>
      <c r="AT492" s="19" t="s">
        <v>141</v>
      </c>
      <c r="AU492" s="19" t="s">
        <v>84</v>
      </c>
    </row>
    <row r="493" s="1" customFormat="1">
      <c r="B493" s="38"/>
      <c r="D493" s="184" t="s">
        <v>174</v>
      </c>
      <c r="F493" s="187" t="s">
        <v>319</v>
      </c>
      <c r="I493" s="115"/>
      <c r="L493" s="38"/>
      <c r="M493" s="186"/>
      <c r="N493" s="71"/>
      <c r="O493" s="71"/>
      <c r="P493" s="71"/>
      <c r="Q493" s="71"/>
      <c r="R493" s="71"/>
      <c r="S493" s="71"/>
      <c r="T493" s="72"/>
      <c r="AT493" s="19" t="s">
        <v>174</v>
      </c>
      <c r="AU493" s="19" t="s">
        <v>84</v>
      </c>
    </row>
    <row r="494" s="12" customFormat="1">
      <c r="B494" s="188"/>
      <c r="D494" s="184" t="s">
        <v>176</v>
      </c>
      <c r="E494" s="189" t="s">
        <v>3</v>
      </c>
      <c r="F494" s="190" t="s">
        <v>1234</v>
      </c>
      <c r="H494" s="191">
        <v>37.816000000000002</v>
      </c>
      <c r="I494" s="192"/>
      <c r="L494" s="188"/>
      <c r="M494" s="193"/>
      <c r="N494" s="194"/>
      <c r="O494" s="194"/>
      <c r="P494" s="194"/>
      <c r="Q494" s="194"/>
      <c r="R494" s="194"/>
      <c r="S494" s="194"/>
      <c r="T494" s="195"/>
      <c r="AT494" s="189" t="s">
        <v>176</v>
      </c>
      <c r="AU494" s="189" t="s">
        <v>84</v>
      </c>
      <c r="AV494" s="12" t="s">
        <v>84</v>
      </c>
      <c r="AW494" s="12" t="s">
        <v>34</v>
      </c>
      <c r="AX494" s="12" t="s">
        <v>73</v>
      </c>
      <c r="AY494" s="189" t="s">
        <v>133</v>
      </c>
    </row>
    <row r="495" s="13" customFormat="1">
      <c r="B495" s="196"/>
      <c r="D495" s="184" t="s">
        <v>176</v>
      </c>
      <c r="E495" s="197" t="s">
        <v>3</v>
      </c>
      <c r="F495" s="198" t="s">
        <v>195</v>
      </c>
      <c r="H495" s="199">
        <v>37.816000000000002</v>
      </c>
      <c r="I495" s="200"/>
      <c r="L495" s="196"/>
      <c r="M495" s="201"/>
      <c r="N495" s="202"/>
      <c r="O495" s="202"/>
      <c r="P495" s="202"/>
      <c r="Q495" s="202"/>
      <c r="R495" s="202"/>
      <c r="S495" s="202"/>
      <c r="T495" s="203"/>
      <c r="AT495" s="197" t="s">
        <v>176</v>
      </c>
      <c r="AU495" s="197" t="s">
        <v>84</v>
      </c>
      <c r="AV495" s="13" t="s">
        <v>139</v>
      </c>
      <c r="AW495" s="13" t="s">
        <v>34</v>
      </c>
      <c r="AX495" s="13" t="s">
        <v>81</v>
      </c>
      <c r="AY495" s="197" t="s">
        <v>133</v>
      </c>
    </row>
    <row r="496" s="1" customFormat="1" ht="16.5" customHeight="1">
      <c r="B496" s="170"/>
      <c r="C496" s="171" t="s">
        <v>1235</v>
      </c>
      <c r="D496" s="171" t="s">
        <v>136</v>
      </c>
      <c r="E496" s="172" t="s">
        <v>338</v>
      </c>
      <c r="F496" s="173" t="s">
        <v>339</v>
      </c>
      <c r="G496" s="174" t="s">
        <v>211</v>
      </c>
      <c r="H496" s="175">
        <v>756.32000000000005</v>
      </c>
      <c r="I496" s="176"/>
      <c r="J496" s="177">
        <f>ROUND(I496*H496,2)</f>
        <v>0</v>
      </c>
      <c r="K496" s="173" t="s">
        <v>171</v>
      </c>
      <c r="L496" s="38"/>
      <c r="M496" s="178" t="s">
        <v>3</v>
      </c>
      <c r="N496" s="179" t="s">
        <v>44</v>
      </c>
      <c r="O496" s="71"/>
      <c r="P496" s="180">
        <f>O496*H496</f>
        <v>0</v>
      </c>
      <c r="Q496" s="180">
        <v>0</v>
      </c>
      <c r="R496" s="180">
        <f>Q496*H496</f>
        <v>0</v>
      </c>
      <c r="S496" s="180">
        <v>0</v>
      </c>
      <c r="T496" s="181">
        <f>S496*H496</f>
        <v>0</v>
      </c>
      <c r="AR496" s="182" t="s">
        <v>139</v>
      </c>
      <c r="AT496" s="182" t="s">
        <v>136</v>
      </c>
      <c r="AU496" s="182" t="s">
        <v>84</v>
      </c>
      <c r="AY496" s="19" t="s">
        <v>133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9" t="s">
        <v>81</v>
      </c>
      <c r="BK496" s="183">
        <f>ROUND(I496*H496,2)</f>
        <v>0</v>
      </c>
      <c r="BL496" s="19" t="s">
        <v>139</v>
      </c>
      <c r="BM496" s="182" t="s">
        <v>1236</v>
      </c>
    </row>
    <row r="497" s="1" customFormat="1">
      <c r="B497" s="38"/>
      <c r="D497" s="184" t="s">
        <v>141</v>
      </c>
      <c r="F497" s="185" t="s">
        <v>341</v>
      </c>
      <c r="I497" s="115"/>
      <c r="L497" s="38"/>
      <c r="M497" s="186"/>
      <c r="N497" s="71"/>
      <c r="O497" s="71"/>
      <c r="P497" s="71"/>
      <c r="Q497" s="71"/>
      <c r="R497" s="71"/>
      <c r="S497" s="71"/>
      <c r="T497" s="72"/>
      <c r="AT497" s="19" t="s">
        <v>141</v>
      </c>
      <c r="AU497" s="19" t="s">
        <v>84</v>
      </c>
    </row>
    <row r="498" s="1" customFormat="1">
      <c r="B498" s="38"/>
      <c r="D498" s="184" t="s">
        <v>174</v>
      </c>
      <c r="F498" s="187" t="s">
        <v>319</v>
      </c>
      <c r="I498" s="115"/>
      <c r="L498" s="38"/>
      <c r="M498" s="186"/>
      <c r="N498" s="71"/>
      <c r="O498" s="71"/>
      <c r="P498" s="71"/>
      <c r="Q498" s="71"/>
      <c r="R498" s="71"/>
      <c r="S498" s="71"/>
      <c r="T498" s="72"/>
      <c r="AT498" s="19" t="s">
        <v>174</v>
      </c>
      <c r="AU498" s="19" t="s">
        <v>84</v>
      </c>
    </row>
    <row r="499" s="12" customFormat="1">
      <c r="B499" s="188"/>
      <c r="D499" s="184" t="s">
        <v>176</v>
      </c>
      <c r="E499" s="189" t="s">
        <v>3</v>
      </c>
      <c r="F499" s="190" t="s">
        <v>1237</v>
      </c>
      <c r="H499" s="191">
        <v>756.32000000000005</v>
      </c>
      <c r="I499" s="192"/>
      <c r="L499" s="188"/>
      <c r="M499" s="193"/>
      <c r="N499" s="194"/>
      <c r="O499" s="194"/>
      <c r="P499" s="194"/>
      <c r="Q499" s="194"/>
      <c r="R499" s="194"/>
      <c r="S499" s="194"/>
      <c r="T499" s="195"/>
      <c r="AT499" s="189" t="s">
        <v>176</v>
      </c>
      <c r="AU499" s="189" t="s">
        <v>84</v>
      </c>
      <c r="AV499" s="12" t="s">
        <v>84</v>
      </c>
      <c r="AW499" s="12" t="s">
        <v>34</v>
      </c>
      <c r="AX499" s="12" t="s">
        <v>81</v>
      </c>
      <c r="AY499" s="189" t="s">
        <v>133</v>
      </c>
    </row>
    <row r="500" s="1" customFormat="1" ht="16.5" customHeight="1">
      <c r="B500" s="170"/>
      <c r="C500" s="171" t="s">
        <v>1238</v>
      </c>
      <c r="D500" s="171" t="s">
        <v>136</v>
      </c>
      <c r="E500" s="172" t="s">
        <v>344</v>
      </c>
      <c r="F500" s="173" t="s">
        <v>345</v>
      </c>
      <c r="G500" s="174" t="s">
        <v>211</v>
      </c>
      <c r="H500" s="175">
        <v>0.77200000000000002</v>
      </c>
      <c r="I500" s="176"/>
      <c r="J500" s="177">
        <f>ROUND(I500*H500,2)</f>
        <v>0</v>
      </c>
      <c r="K500" s="173" t="s">
        <v>171</v>
      </c>
      <c r="L500" s="38"/>
      <c r="M500" s="178" t="s">
        <v>3</v>
      </c>
      <c r="N500" s="179" t="s">
        <v>44</v>
      </c>
      <c r="O500" s="71"/>
      <c r="P500" s="180">
        <f>O500*H500</f>
        <v>0</v>
      </c>
      <c r="Q500" s="180">
        <v>0</v>
      </c>
      <c r="R500" s="180">
        <f>Q500*H500</f>
        <v>0</v>
      </c>
      <c r="S500" s="180">
        <v>0</v>
      </c>
      <c r="T500" s="181">
        <f>S500*H500</f>
        <v>0</v>
      </c>
      <c r="AR500" s="182" t="s">
        <v>139</v>
      </c>
      <c r="AT500" s="182" t="s">
        <v>136</v>
      </c>
      <c r="AU500" s="182" t="s">
        <v>84</v>
      </c>
      <c r="AY500" s="19" t="s">
        <v>133</v>
      </c>
      <c r="BE500" s="183">
        <f>IF(N500="základní",J500,0)</f>
        <v>0</v>
      </c>
      <c r="BF500" s="183">
        <f>IF(N500="snížená",J500,0)</f>
        <v>0</v>
      </c>
      <c r="BG500" s="183">
        <f>IF(N500="zákl. přenesená",J500,0)</f>
        <v>0</v>
      </c>
      <c r="BH500" s="183">
        <f>IF(N500="sníž. přenesená",J500,0)</f>
        <v>0</v>
      </c>
      <c r="BI500" s="183">
        <f>IF(N500="nulová",J500,0)</f>
        <v>0</v>
      </c>
      <c r="BJ500" s="19" t="s">
        <v>81</v>
      </c>
      <c r="BK500" s="183">
        <f>ROUND(I500*H500,2)</f>
        <v>0</v>
      </c>
      <c r="BL500" s="19" t="s">
        <v>139</v>
      </c>
      <c r="BM500" s="182" t="s">
        <v>1239</v>
      </c>
    </row>
    <row r="501" s="1" customFormat="1">
      <c r="B501" s="38"/>
      <c r="D501" s="184" t="s">
        <v>141</v>
      </c>
      <c r="F501" s="185" t="s">
        <v>347</v>
      </c>
      <c r="I501" s="115"/>
      <c r="L501" s="38"/>
      <c r="M501" s="186"/>
      <c r="N501" s="71"/>
      <c r="O501" s="71"/>
      <c r="P501" s="71"/>
      <c r="Q501" s="71"/>
      <c r="R501" s="71"/>
      <c r="S501" s="71"/>
      <c r="T501" s="72"/>
      <c r="AT501" s="19" t="s">
        <v>141</v>
      </c>
      <c r="AU501" s="19" t="s">
        <v>84</v>
      </c>
    </row>
    <row r="502" s="1" customFormat="1">
      <c r="B502" s="38"/>
      <c r="D502" s="184" t="s">
        <v>174</v>
      </c>
      <c r="F502" s="187" t="s">
        <v>319</v>
      </c>
      <c r="I502" s="115"/>
      <c r="L502" s="38"/>
      <c r="M502" s="186"/>
      <c r="N502" s="71"/>
      <c r="O502" s="71"/>
      <c r="P502" s="71"/>
      <c r="Q502" s="71"/>
      <c r="R502" s="71"/>
      <c r="S502" s="71"/>
      <c r="T502" s="72"/>
      <c r="AT502" s="19" t="s">
        <v>174</v>
      </c>
      <c r="AU502" s="19" t="s">
        <v>84</v>
      </c>
    </row>
    <row r="503" s="12" customFormat="1">
      <c r="B503" s="188"/>
      <c r="D503" s="184" t="s">
        <v>176</v>
      </c>
      <c r="E503" s="189" t="s">
        <v>3</v>
      </c>
      <c r="F503" s="190" t="s">
        <v>1240</v>
      </c>
      <c r="H503" s="191">
        <v>0.77200000000000002</v>
      </c>
      <c r="I503" s="192"/>
      <c r="L503" s="188"/>
      <c r="M503" s="193"/>
      <c r="N503" s="194"/>
      <c r="O503" s="194"/>
      <c r="P503" s="194"/>
      <c r="Q503" s="194"/>
      <c r="R503" s="194"/>
      <c r="S503" s="194"/>
      <c r="T503" s="195"/>
      <c r="AT503" s="189" t="s">
        <v>176</v>
      </c>
      <c r="AU503" s="189" t="s">
        <v>84</v>
      </c>
      <c r="AV503" s="12" t="s">
        <v>84</v>
      </c>
      <c r="AW503" s="12" t="s">
        <v>34</v>
      </c>
      <c r="AX503" s="12" t="s">
        <v>81</v>
      </c>
      <c r="AY503" s="189" t="s">
        <v>133</v>
      </c>
    </row>
    <row r="504" s="1" customFormat="1" ht="16.5" customHeight="1">
      <c r="B504" s="170"/>
      <c r="C504" s="171" t="s">
        <v>1241</v>
      </c>
      <c r="D504" s="171" t="s">
        <v>136</v>
      </c>
      <c r="E504" s="172" t="s">
        <v>350</v>
      </c>
      <c r="F504" s="173" t="s">
        <v>351</v>
      </c>
      <c r="G504" s="174" t="s">
        <v>211</v>
      </c>
      <c r="H504" s="175">
        <v>15.44</v>
      </c>
      <c r="I504" s="176"/>
      <c r="J504" s="177">
        <f>ROUND(I504*H504,2)</f>
        <v>0</v>
      </c>
      <c r="K504" s="173" t="s">
        <v>171</v>
      </c>
      <c r="L504" s="38"/>
      <c r="M504" s="178" t="s">
        <v>3</v>
      </c>
      <c r="N504" s="179" t="s">
        <v>44</v>
      </c>
      <c r="O504" s="71"/>
      <c r="P504" s="180">
        <f>O504*H504</f>
        <v>0</v>
      </c>
      <c r="Q504" s="180">
        <v>0</v>
      </c>
      <c r="R504" s="180">
        <f>Q504*H504</f>
        <v>0</v>
      </c>
      <c r="S504" s="180">
        <v>0</v>
      </c>
      <c r="T504" s="181">
        <f>S504*H504</f>
        <v>0</v>
      </c>
      <c r="AR504" s="182" t="s">
        <v>139</v>
      </c>
      <c r="AT504" s="182" t="s">
        <v>136</v>
      </c>
      <c r="AU504" s="182" t="s">
        <v>84</v>
      </c>
      <c r="AY504" s="19" t="s">
        <v>133</v>
      </c>
      <c r="BE504" s="183">
        <f>IF(N504="základní",J504,0)</f>
        <v>0</v>
      </c>
      <c r="BF504" s="183">
        <f>IF(N504="snížená",J504,0)</f>
        <v>0</v>
      </c>
      <c r="BG504" s="183">
        <f>IF(N504="zákl. přenesená",J504,0)</f>
        <v>0</v>
      </c>
      <c r="BH504" s="183">
        <f>IF(N504="sníž. přenesená",J504,0)</f>
        <v>0</v>
      </c>
      <c r="BI504" s="183">
        <f>IF(N504="nulová",J504,0)</f>
        <v>0</v>
      </c>
      <c r="BJ504" s="19" t="s">
        <v>81</v>
      </c>
      <c r="BK504" s="183">
        <f>ROUND(I504*H504,2)</f>
        <v>0</v>
      </c>
      <c r="BL504" s="19" t="s">
        <v>139</v>
      </c>
      <c r="BM504" s="182" t="s">
        <v>1242</v>
      </c>
    </row>
    <row r="505" s="1" customFormat="1">
      <c r="B505" s="38"/>
      <c r="D505" s="184" t="s">
        <v>141</v>
      </c>
      <c r="F505" s="185" t="s">
        <v>353</v>
      </c>
      <c r="I505" s="115"/>
      <c r="L505" s="38"/>
      <c r="M505" s="186"/>
      <c r="N505" s="71"/>
      <c r="O505" s="71"/>
      <c r="P505" s="71"/>
      <c r="Q505" s="71"/>
      <c r="R505" s="71"/>
      <c r="S505" s="71"/>
      <c r="T505" s="72"/>
      <c r="AT505" s="19" t="s">
        <v>141</v>
      </c>
      <c r="AU505" s="19" t="s">
        <v>84</v>
      </c>
    </row>
    <row r="506" s="1" customFormat="1">
      <c r="B506" s="38"/>
      <c r="D506" s="184" t="s">
        <v>174</v>
      </c>
      <c r="F506" s="187" t="s">
        <v>319</v>
      </c>
      <c r="I506" s="115"/>
      <c r="L506" s="38"/>
      <c r="M506" s="186"/>
      <c r="N506" s="71"/>
      <c r="O506" s="71"/>
      <c r="P506" s="71"/>
      <c r="Q506" s="71"/>
      <c r="R506" s="71"/>
      <c r="S506" s="71"/>
      <c r="T506" s="72"/>
      <c r="AT506" s="19" t="s">
        <v>174</v>
      </c>
      <c r="AU506" s="19" t="s">
        <v>84</v>
      </c>
    </row>
    <row r="507" s="12" customFormat="1">
      <c r="B507" s="188"/>
      <c r="D507" s="184" t="s">
        <v>176</v>
      </c>
      <c r="E507" s="189" t="s">
        <v>3</v>
      </c>
      <c r="F507" s="190" t="s">
        <v>1243</v>
      </c>
      <c r="H507" s="191">
        <v>15.44</v>
      </c>
      <c r="I507" s="192"/>
      <c r="L507" s="188"/>
      <c r="M507" s="193"/>
      <c r="N507" s="194"/>
      <c r="O507" s="194"/>
      <c r="P507" s="194"/>
      <c r="Q507" s="194"/>
      <c r="R507" s="194"/>
      <c r="S507" s="194"/>
      <c r="T507" s="195"/>
      <c r="AT507" s="189" t="s">
        <v>176</v>
      </c>
      <c r="AU507" s="189" t="s">
        <v>84</v>
      </c>
      <c r="AV507" s="12" t="s">
        <v>84</v>
      </c>
      <c r="AW507" s="12" t="s">
        <v>34</v>
      </c>
      <c r="AX507" s="12" t="s">
        <v>81</v>
      </c>
      <c r="AY507" s="189" t="s">
        <v>133</v>
      </c>
    </row>
    <row r="508" s="1" customFormat="1" ht="16.5" customHeight="1">
      <c r="B508" s="170"/>
      <c r="C508" s="171" t="s">
        <v>1244</v>
      </c>
      <c r="D508" s="171" t="s">
        <v>136</v>
      </c>
      <c r="E508" s="172" t="s">
        <v>356</v>
      </c>
      <c r="F508" s="173" t="s">
        <v>357</v>
      </c>
      <c r="G508" s="174" t="s">
        <v>211</v>
      </c>
      <c r="H508" s="175">
        <v>38.588000000000001</v>
      </c>
      <c r="I508" s="176"/>
      <c r="J508" s="177">
        <f>ROUND(I508*H508,2)</f>
        <v>0</v>
      </c>
      <c r="K508" s="173" t="s">
        <v>171</v>
      </c>
      <c r="L508" s="38"/>
      <c r="M508" s="178" t="s">
        <v>3</v>
      </c>
      <c r="N508" s="179" t="s">
        <v>44</v>
      </c>
      <c r="O508" s="71"/>
      <c r="P508" s="180">
        <f>O508*H508</f>
        <v>0</v>
      </c>
      <c r="Q508" s="180">
        <v>0</v>
      </c>
      <c r="R508" s="180">
        <f>Q508*H508</f>
        <v>0</v>
      </c>
      <c r="S508" s="180">
        <v>0</v>
      </c>
      <c r="T508" s="181">
        <f>S508*H508</f>
        <v>0</v>
      </c>
      <c r="AR508" s="182" t="s">
        <v>139</v>
      </c>
      <c r="AT508" s="182" t="s">
        <v>136</v>
      </c>
      <c r="AU508" s="182" t="s">
        <v>84</v>
      </c>
      <c r="AY508" s="19" t="s">
        <v>133</v>
      </c>
      <c r="BE508" s="183">
        <f>IF(N508="základní",J508,0)</f>
        <v>0</v>
      </c>
      <c r="BF508" s="183">
        <f>IF(N508="snížená",J508,0)</f>
        <v>0</v>
      </c>
      <c r="BG508" s="183">
        <f>IF(N508="zákl. přenesená",J508,0)</f>
        <v>0</v>
      </c>
      <c r="BH508" s="183">
        <f>IF(N508="sníž. přenesená",J508,0)</f>
        <v>0</v>
      </c>
      <c r="BI508" s="183">
        <f>IF(N508="nulová",J508,0)</f>
        <v>0</v>
      </c>
      <c r="BJ508" s="19" t="s">
        <v>81</v>
      </c>
      <c r="BK508" s="183">
        <f>ROUND(I508*H508,2)</f>
        <v>0</v>
      </c>
      <c r="BL508" s="19" t="s">
        <v>139</v>
      </c>
      <c r="BM508" s="182" t="s">
        <v>1245</v>
      </c>
    </row>
    <row r="509" s="1" customFormat="1">
      <c r="B509" s="38"/>
      <c r="D509" s="184" t="s">
        <v>141</v>
      </c>
      <c r="F509" s="185" t="s">
        <v>357</v>
      </c>
      <c r="I509" s="115"/>
      <c r="L509" s="38"/>
      <c r="M509" s="186"/>
      <c r="N509" s="71"/>
      <c r="O509" s="71"/>
      <c r="P509" s="71"/>
      <c r="Q509" s="71"/>
      <c r="R509" s="71"/>
      <c r="S509" s="71"/>
      <c r="T509" s="72"/>
      <c r="AT509" s="19" t="s">
        <v>141</v>
      </c>
      <c r="AU509" s="19" t="s">
        <v>84</v>
      </c>
    </row>
    <row r="510" s="1" customFormat="1">
      <c r="B510" s="38"/>
      <c r="D510" s="184" t="s">
        <v>174</v>
      </c>
      <c r="F510" s="187" t="s">
        <v>359</v>
      </c>
      <c r="I510" s="115"/>
      <c r="L510" s="38"/>
      <c r="M510" s="186"/>
      <c r="N510" s="71"/>
      <c r="O510" s="71"/>
      <c r="P510" s="71"/>
      <c r="Q510" s="71"/>
      <c r="R510" s="71"/>
      <c r="S510" s="71"/>
      <c r="T510" s="72"/>
      <c r="AT510" s="19" t="s">
        <v>174</v>
      </c>
      <c r="AU510" s="19" t="s">
        <v>84</v>
      </c>
    </row>
    <row r="511" s="12" customFormat="1">
      <c r="B511" s="188"/>
      <c r="D511" s="184" t="s">
        <v>176</v>
      </c>
      <c r="E511" s="189" t="s">
        <v>3</v>
      </c>
      <c r="F511" s="190" t="s">
        <v>1246</v>
      </c>
      <c r="H511" s="191">
        <v>38.588000000000001</v>
      </c>
      <c r="I511" s="192"/>
      <c r="L511" s="188"/>
      <c r="M511" s="193"/>
      <c r="N511" s="194"/>
      <c r="O511" s="194"/>
      <c r="P511" s="194"/>
      <c r="Q511" s="194"/>
      <c r="R511" s="194"/>
      <c r="S511" s="194"/>
      <c r="T511" s="195"/>
      <c r="AT511" s="189" t="s">
        <v>176</v>
      </c>
      <c r="AU511" s="189" t="s">
        <v>84</v>
      </c>
      <c r="AV511" s="12" t="s">
        <v>84</v>
      </c>
      <c r="AW511" s="12" t="s">
        <v>34</v>
      </c>
      <c r="AX511" s="12" t="s">
        <v>81</v>
      </c>
      <c r="AY511" s="189" t="s">
        <v>133</v>
      </c>
    </row>
    <row r="512" s="1" customFormat="1" ht="16.5" customHeight="1">
      <c r="B512" s="170"/>
      <c r="C512" s="171" t="s">
        <v>1247</v>
      </c>
      <c r="D512" s="171" t="s">
        <v>136</v>
      </c>
      <c r="E512" s="172" t="s">
        <v>362</v>
      </c>
      <c r="F512" s="173" t="s">
        <v>363</v>
      </c>
      <c r="G512" s="174" t="s">
        <v>364</v>
      </c>
      <c r="H512" s="175">
        <v>61.741</v>
      </c>
      <c r="I512" s="176"/>
      <c r="J512" s="177">
        <f>ROUND(I512*H512,2)</f>
        <v>0</v>
      </c>
      <c r="K512" s="173" t="s">
        <v>171</v>
      </c>
      <c r="L512" s="38"/>
      <c r="M512" s="178" t="s">
        <v>3</v>
      </c>
      <c r="N512" s="179" t="s">
        <v>44</v>
      </c>
      <c r="O512" s="71"/>
      <c r="P512" s="180">
        <f>O512*H512</f>
        <v>0</v>
      </c>
      <c r="Q512" s="180">
        <v>0</v>
      </c>
      <c r="R512" s="180">
        <f>Q512*H512</f>
        <v>0</v>
      </c>
      <c r="S512" s="180">
        <v>0</v>
      </c>
      <c r="T512" s="181">
        <f>S512*H512</f>
        <v>0</v>
      </c>
      <c r="AR512" s="182" t="s">
        <v>139</v>
      </c>
      <c r="AT512" s="182" t="s">
        <v>136</v>
      </c>
      <c r="AU512" s="182" t="s">
        <v>84</v>
      </c>
      <c r="AY512" s="19" t="s">
        <v>133</v>
      </c>
      <c r="BE512" s="183">
        <f>IF(N512="základní",J512,0)</f>
        <v>0</v>
      </c>
      <c r="BF512" s="183">
        <f>IF(N512="snížená",J512,0)</f>
        <v>0</v>
      </c>
      <c r="BG512" s="183">
        <f>IF(N512="zákl. přenesená",J512,0)</f>
        <v>0</v>
      </c>
      <c r="BH512" s="183">
        <f>IF(N512="sníž. přenesená",J512,0)</f>
        <v>0</v>
      </c>
      <c r="BI512" s="183">
        <f>IF(N512="nulová",J512,0)</f>
        <v>0</v>
      </c>
      <c r="BJ512" s="19" t="s">
        <v>81</v>
      </c>
      <c r="BK512" s="183">
        <f>ROUND(I512*H512,2)</f>
        <v>0</v>
      </c>
      <c r="BL512" s="19" t="s">
        <v>139</v>
      </c>
      <c r="BM512" s="182" t="s">
        <v>1248</v>
      </c>
    </row>
    <row r="513" s="1" customFormat="1">
      <c r="B513" s="38"/>
      <c r="D513" s="184" t="s">
        <v>141</v>
      </c>
      <c r="F513" s="185" t="s">
        <v>366</v>
      </c>
      <c r="I513" s="115"/>
      <c r="L513" s="38"/>
      <c r="M513" s="186"/>
      <c r="N513" s="71"/>
      <c r="O513" s="71"/>
      <c r="P513" s="71"/>
      <c r="Q513" s="71"/>
      <c r="R513" s="71"/>
      <c r="S513" s="71"/>
      <c r="T513" s="72"/>
      <c r="AT513" s="19" t="s">
        <v>141</v>
      </c>
      <c r="AU513" s="19" t="s">
        <v>84</v>
      </c>
    </row>
    <row r="514" s="1" customFormat="1">
      <c r="B514" s="38"/>
      <c r="D514" s="184" t="s">
        <v>174</v>
      </c>
      <c r="F514" s="187" t="s">
        <v>367</v>
      </c>
      <c r="I514" s="115"/>
      <c r="L514" s="38"/>
      <c r="M514" s="186"/>
      <c r="N514" s="71"/>
      <c r="O514" s="71"/>
      <c r="P514" s="71"/>
      <c r="Q514" s="71"/>
      <c r="R514" s="71"/>
      <c r="S514" s="71"/>
      <c r="T514" s="72"/>
      <c r="AT514" s="19" t="s">
        <v>174</v>
      </c>
      <c r="AU514" s="19" t="s">
        <v>84</v>
      </c>
    </row>
    <row r="515" s="12" customFormat="1">
      <c r="B515" s="188"/>
      <c r="D515" s="184" t="s">
        <v>176</v>
      </c>
      <c r="E515" s="189" t="s">
        <v>3</v>
      </c>
      <c r="F515" s="190" t="s">
        <v>1249</v>
      </c>
      <c r="H515" s="191">
        <v>61.741</v>
      </c>
      <c r="I515" s="192"/>
      <c r="L515" s="188"/>
      <c r="M515" s="193"/>
      <c r="N515" s="194"/>
      <c r="O515" s="194"/>
      <c r="P515" s="194"/>
      <c r="Q515" s="194"/>
      <c r="R515" s="194"/>
      <c r="S515" s="194"/>
      <c r="T515" s="195"/>
      <c r="AT515" s="189" t="s">
        <v>176</v>
      </c>
      <c r="AU515" s="189" t="s">
        <v>84</v>
      </c>
      <c r="AV515" s="12" t="s">
        <v>84</v>
      </c>
      <c r="AW515" s="12" t="s">
        <v>34</v>
      </c>
      <c r="AX515" s="12" t="s">
        <v>81</v>
      </c>
      <c r="AY515" s="189" t="s">
        <v>133</v>
      </c>
    </row>
    <row r="516" s="1" customFormat="1" ht="16.5" customHeight="1">
      <c r="B516" s="170"/>
      <c r="C516" s="171" t="s">
        <v>548</v>
      </c>
      <c r="D516" s="171" t="s">
        <v>136</v>
      </c>
      <c r="E516" s="172" t="s">
        <v>580</v>
      </c>
      <c r="F516" s="173" t="s">
        <v>581</v>
      </c>
      <c r="G516" s="174" t="s">
        <v>211</v>
      </c>
      <c r="H516" s="175">
        <v>23.587</v>
      </c>
      <c r="I516" s="176"/>
      <c r="J516" s="177">
        <f>ROUND(I516*H516,2)</f>
        <v>0</v>
      </c>
      <c r="K516" s="173" t="s">
        <v>171</v>
      </c>
      <c r="L516" s="38"/>
      <c r="M516" s="178" t="s">
        <v>3</v>
      </c>
      <c r="N516" s="179" t="s">
        <v>44</v>
      </c>
      <c r="O516" s="71"/>
      <c r="P516" s="180">
        <f>O516*H516</f>
        <v>0</v>
      </c>
      <c r="Q516" s="180">
        <v>0</v>
      </c>
      <c r="R516" s="180">
        <f>Q516*H516</f>
        <v>0</v>
      </c>
      <c r="S516" s="180">
        <v>0</v>
      </c>
      <c r="T516" s="181">
        <f>S516*H516</f>
        <v>0</v>
      </c>
      <c r="AR516" s="182" t="s">
        <v>139</v>
      </c>
      <c r="AT516" s="182" t="s">
        <v>136</v>
      </c>
      <c r="AU516" s="182" t="s">
        <v>84</v>
      </c>
      <c r="AY516" s="19" t="s">
        <v>133</v>
      </c>
      <c r="BE516" s="183">
        <f>IF(N516="základní",J516,0)</f>
        <v>0</v>
      </c>
      <c r="BF516" s="183">
        <f>IF(N516="snížená",J516,0)</f>
        <v>0</v>
      </c>
      <c r="BG516" s="183">
        <f>IF(N516="zákl. přenesená",J516,0)</f>
        <v>0</v>
      </c>
      <c r="BH516" s="183">
        <f>IF(N516="sníž. přenesená",J516,0)</f>
        <v>0</v>
      </c>
      <c r="BI516" s="183">
        <f>IF(N516="nulová",J516,0)</f>
        <v>0</v>
      </c>
      <c r="BJ516" s="19" t="s">
        <v>81</v>
      </c>
      <c r="BK516" s="183">
        <f>ROUND(I516*H516,2)</f>
        <v>0</v>
      </c>
      <c r="BL516" s="19" t="s">
        <v>139</v>
      </c>
      <c r="BM516" s="182" t="s">
        <v>1250</v>
      </c>
    </row>
    <row r="517" s="1" customFormat="1">
      <c r="B517" s="38"/>
      <c r="D517" s="184" t="s">
        <v>141</v>
      </c>
      <c r="F517" s="185" t="s">
        <v>583</v>
      </c>
      <c r="I517" s="115"/>
      <c r="L517" s="38"/>
      <c r="M517" s="186"/>
      <c r="N517" s="71"/>
      <c r="O517" s="71"/>
      <c r="P517" s="71"/>
      <c r="Q517" s="71"/>
      <c r="R517" s="71"/>
      <c r="S517" s="71"/>
      <c r="T517" s="72"/>
      <c r="AT517" s="19" t="s">
        <v>141</v>
      </c>
      <c r="AU517" s="19" t="s">
        <v>84</v>
      </c>
    </row>
    <row r="518" s="1" customFormat="1">
      <c r="B518" s="38"/>
      <c r="D518" s="184" t="s">
        <v>174</v>
      </c>
      <c r="F518" s="187" t="s">
        <v>584</v>
      </c>
      <c r="I518" s="115"/>
      <c r="L518" s="38"/>
      <c r="M518" s="186"/>
      <c r="N518" s="71"/>
      <c r="O518" s="71"/>
      <c r="P518" s="71"/>
      <c r="Q518" s="71"/>
      <c r="R518" s="71"/>
      <c r="S518" s="71"/>
      <c r="T518" s="72"/>
      <c r="AT518" s="19" t="s">
        <v>174</v>
      </c>
      <c r="AU518" s="19" t="s">
        <v>84</v>
      </c>
    </row>
    <row r="519" s="12" customFormat="1">
      <c r="B519" s="188"/>
      <c r="D519" s="184" t="s">
        <v>176</v>
      </c>
      <c r="E519" s="189" t="s">
        <v>3</v>
      </c>
      <c r="F519" s="190" t="s">
        <v>1251</v>
      </c>
      <c r="H519" s="191">
        <v>38.587000000000003</v>
      </c>
      <c r="I519" s="192"/>
      <c r="L519" s="188"/>
      <c r="M519" s="193"/>
      <c r="N519" s="194"/>
      <c r="O519" s="194"/>
      <c r="P519" s="194"/>
      <c r="Q519" s="194"/>
      <c r="R519" s="194"/>
      <c r="S519" s="194"/>
      <c r="T519" s="195"/>
      <c r="AT519" s="189" t="s">
        <v>176</v>
      </c>
      <c r="AU519" s="189" t="s">
        <v>84</v>
      </c>
      <c r="AV519" s="12" t="s">
        <v>84</v>
      </c>
      <c r="AW519" s="12" t="s">
        <v>34</v>
      </c>
      <c r="AX519" s="12" t="s">
        <v>73</v>
      </c>
      <c r="AY519" s="189" t="s">
        <v>133</v>
      </c>
    </row>
    <row r="520" s="12" customFormat="1">
      <c r="B520" s="188"/>
      <c r="D520" s="184" t="s">
        <v>176</v>
      </c>
      <c r="E520" s="189" t="s">
        <v>3</v>
      </c>
      <c r="F520" s="190" t="s">
        <v>1252</v>
      </c>
      <c r="H520" s="191">
        <v>-15</v>
      </c>
      <c r="I520" s="192"/>
      <c r="L520" s="188"/>
      <c r="M520" s="193"/>
      <c r="N520" s="194"/>
      <c r="O520" s="194"/>
      <c r="P520" s="194"/>
      <c r="Q520" s="194"/>
      <c r="R520" s="194"/>
      <c r="S520" s="194"/>
      <c r="T520" s="195"/>
      <c r="AT520" s="189" t="s">
        <v>176</v>
      </c>
      <c r="AU520" s="189" t="s">
        <v>84</v>
      </c>
      <c r="AV520" s="12" t="s">
        <v>84</v>
      </c>
      <c r="AW520" s="12" t="s">
        <v>34</v>
      </c>
      <c r="AX520" s="12" t="s">
        <v>73</v>
      </c>
      <c r="AY520" s="189" t="s">
        <v>133</v>
      </c>
    </row>
    <row r="521" s="13" customFormat="1">
      <c r="B521" s="196"/>
      <c r="D521" s="184" t="s">
        <v>176</v>
      </c>
      <c r="E521" s="197" t="s">
        <v>3</v>
      </c>
      <c r="F521" s="198" t="s">
        <v>195</v>
      </c>
      <c r="H521" s="199">
        <v>23.587</v>
      </c>
      <c r="I521" s="200"/>
      <c r="L521" s="196"/>
      <c r="M521" s="201"/>
      <c r="N521" s="202"/>
      <c r="O521" s="202"/>
      <c r="P521" s="202"/>
      <c r="Q521" s="202"/>
      <c r="R521" s="202"/>
      <c r="S521" s="202"/>
      <c r="T521" s="203"/>
      <c r="AT521" s="197" t="s">
        <v>176</v>
      </c>
      <c r="AU521" s="197" t="s">
        <v>84</v>
      </c>
      <c r="AV521" s="13" t="s">
        <v>139</v>
      </c>
      <c r="AW521" s="13" t="s">
        <v>34</v>
      </c>
      <c r="AX521" s="13" t="s">
        <v>81</v>
      </c>
      <c r="AY521" s="197" t="s">
        <v>133</v>
      </c>
    </row>
    <row r="522" s="1" customFormat="1" ht="16.5" customHeight="1">
      <c r="B522" s="170"/>
      <c r="C522" s="219" t="s">
        <v>1253</v>
      </c>
      <c r="D522" s="219" t="s">
        <v>383</v>
      </c>
      <c r="E522" s="220" t="s">
        <v>591</v>
      </c>
      <c r="F522" s="221" t="s">
        <v>592</v>
      </c>
      <c r="G522" s="222" t="s">
        <v>364</v>
      </c>
      <c r="H522" s="223">
        <v>44.107999999999997</v>
      </c>
      <c r="I522" s="224"/>
      <c r="J522" s="225">
        <f>ROUND(I522*H522,2)</f>
        <v>0</v>
      </c>
      <c r="K522" s="221" t="s">
        <v>3</v>
      </c>
      <c r="L522" s="226"/>
      <c r="M522" s="227" t="s">
        <v>3</v>
      </c>
      <c r="N522" s="228" t="s">
        <v>44</v>
      </c>
      <c r="O522" s="71"/>
      <c r="P522" s="180">
        <f>O522*H522</f>
        <v>0</v>
      </c>
      <c r="Q522" s="180">
        <v>0</v>
      </c>
      <c r="R522" s="180">
        <f>Q522*H522</f>
        <v>0</v>
      </c>
      <c r="S522" s="180">
        <v>0</v>
      </c>
      <c r="T522" s="181">
        <f>S522*H522</f>
        <v>0</v>
      </c>
      <c r="AR522" s="182" t="s">
        <v>178</v>
      </c>
      <c r="AT522" s="182" t="s">
        <v>383</v>
      </c>
      <c r="AU522" s="182" t="s">
        <v>84</v>
      </c>
      <c r="AY522" s="19" t="s">
        <v>133</v>
      </c>
      <c r="BE522" s="183">
        <f>IF(N522="základní",J522,0)</f>
        <v>0</v>
      </c>
      <c r="BF522" s="183">
        <f>IF(N522="snížená",J522,0)</f>
        <v>0</v>
      </c>
      <c r="BG522" s="183">
        <f>IF(N522="zákl. přenesená",J522,0)</f>
        <v>0</v>
      </c>
      <c r="BH522" s="183">
        <f>IF(N522="sníž. přenesená",J522,0)</f>
        <v>0</v>
      </c>
      <c r="BI522" s="183">
        <f>IF(N522="nulová",J522,0)</f>
        <v>0</v>
      </c>
      <c r="BJ522" s="19" t="s">
        <v>81</v>
      </c>
      <c r="BK522" s="183">
        <f>ROUND(I522*H522,2)</f>
        <v>0</v>
      </c>
      <c r="BL522" s="19" t="s">
        <v>139</v>
      </c>
      <c r="BM522" s="182" t="s">
        <v>1254</v>
      </c>
    </row>
    <row r="523" s="12" customFormat="1">
      <c r="B523" s="188"/>
      <c r="D523" s="184" t="s">
        <v>176</v>
      </c>
      <c r="E523" s="189" t="s">
        <v>3</v>
      </c>
      <c r="F523" s="190" t="s">
        <v>1255</v>
      </c>
      <c r="H523" s="191">
        <v>44.107999999999997</v>
      </c>
      <c r="I523" s="192"/>
      <c r="L523" s="188"/>
      <c r="M523" s="193"/>
      <c r="N523" s="194"/>
      <c r="O523" s="194"/>
      <c r="P523" s="194"/>
      <c r="Q523" s="194"/>
      <c r="R523" s="194"/>
      <c r="S523" s="194"/>
      <c r="T523" s="195"/>
      <c r="AT523" s="189" t="s">
        <v>176</v>
      </c>
      <c r="AU523" s="189" t="s">
        <v>84</v>
      </c>
      <c r="AV523" s="12" t="s">
        <v>84</v>
      </c>
      <c r="AW523" s="12" t="s">
        <v>34</v>
      </c>
      <c r="AX523" s="12" t="s">
        <v>81</v>
      </c>
      <c r="AY523" s="189" t="s">
        <v>133</v>
      </c>
    </row>
    <row r="524" s="1" customFormat="1" ht="16.5" customHeight="1">
      <c r="B524" s="170"/>
      <c r="C524" s="171" t="s">
        <v>1256</v>
      </c>
      <c r="D524" s="171" t="s">
        <v>136</v>
      </c>
      <c r="E524" s="172" t="s">
        <v>389</v>
      </c>
      <c r="F524" s="173" t="s">
        <v>390</v>
      </c>
      <c r="G524" s="174" t="s">
        <v>279</v>
      </c>
      <c r="H524" s="175">
        <v>12.25</v>
      </c>
      <c r="I524" s="176"/>
      <c r="J524" s="177">
        <f>ROUND(I524*H524,2)</f>
        <v>0</v>
      </c>
      <c r="K524" s="173" t="s">
        <v>171</v>
      </c>
      <c r="L524" s="38"/>
      <c r="M524" s="178" t="s">
        <v>3</v>
      </c>
      <c r="N524" s="179" t="s">
        <v>44</v>
      </c>
      <c r="O524" s="71"/>
      <c r="P524" s="180">
        <f>O524*H524</f>
        <v>0</v>
      </c>
      <c r="Q524" s="180">
        <v>0</v>
      </c>
      <c r="R524" s="180">
        <f>Q524*H524</f>
        <v>0</v>
      </c>
      <c r="S524" s="180">
        <v>0</v>
      </c>
      <c r="T524" s="181">
        <f>S524*H524</f>
        <v>0</v>
      </c>
      <c r="AR524" s="182" t="s">
        <v>139</v>
      </c>
      <c r="AT524" s="182" t="s">
        <v>136</v>
      </c>
      <c r="AU524" s="182" t="s">
        <v>84</v>
      </c>
      <c r="AY524" s="19" t="s">
        <v>133</v>
      </c>
      <c r="BE524" s="183">
        <f>IF(N524="základní",J524,0)</f>
        <v>0</v>
      </c>
      <c r="BF524" s="183">
        <f>IF(N524="snížená",J524,0)</f>
        <v>0</v>
      </c>
      <c r="BG524" s="183">
        <f>IF(N524="zákl. přenesená",J524,0)</f>
        <v>0</v>
      </c>
      <c r="BH524" s="183">
        <f>IF(N524="sníž. přenesená",J524,0)</f>
        <v>0</v>
      </c>
      <c r="BI524" s="183">
        <f>IF(N524="nulová",J524,0)</f>
        <v>0</v>
      </c>
      <c r="BJ524" s="19" t="s">
        <v>81</v>
      </c>
      <c r="BK524" s="183">
        <f>ROUND(I524*H524,2)</f>
        <v>0</v>
      </c>
      <c r="BL524" s="19" t="s">
        <v>139</v>
      </c>
      <c r="BM524" s="182" t="s">
        <v>1257</v>
      </c>
    </row>
    <row r="525" s="1" customFormat="1">
      <c r="B525" s="38"/>
      <c r="D525" s="184" t="s">
        <v>141</v>
      </c>
      <c r="F525" s="185" t="s">
        <v>392</v>
      </c>
      <c r="I525" s="115"/>
      <c r="L525" s="38"/>
      <c r="M525" s="186"/>
      <c r="N525" s="71"/>
      <c r="O525" s="71"/>
      <c r="P525" s="71"/>
      <c r="Q525" s="71"/>
      <c r="R525" s="71"/>
      <c r="S525" s="71"/>
      <c r="T525" s="72"/>
      <c r="AT525" s="19" t="s">
        <v>141</v>
      </c>
      <c r="AU525" s="19" t="s">
        <v>84</v>
      </c>
    </row>
    <row r="526" s="1" customFormat="1">
      <c r="B526" s="38"/>
      <c r="D526" s="184" t="s">
        <v>174</v>
      </c>
      <c r="F526" s="187" t="s">
        <v>393</v>
      </c>
      <c r="I526" s="115"/>
      <c r="L526" s="38"/>
      <c r="M526" s="186"/>
      <c r="N526" s="71"/>
      <c r="O526" s="71"/>
      <c r="P526" s="71"/>
      <c r="Q526" s="71"/>
      <c r="R526" s="71"/>
      <c r="S526" s="71"/>
      <c r="T526" s="72"/>
      <c r="AT526" s="19" t="s">
        <v>174</v>
      </c>
      <c r="AU526" s="19" t="s">
        <v>84</v>
      </c>
    </row>
    <row r="527" s="12" customFormat="1">
      <c r="B527" s="188"/>
      <c r="D527" s="184" t="s">
        <v>176</v>
      </c>
      <c r="E527" s="189" t="s">
        <v>3</v>
      </c>
      <c r="F527" s="190" t="s">
        <v>1258</v>
      </c>
      <c r="H527" s="191">
        <v>12.25</v>
      </c>
      <c r="I527" s="192"/>
      <c r="L527" s="188"/>
      <c r="M527" s="193"/>
      <c r="N527" s="194"/>
      <c r="O527" s="194"/>
      <c r="P527" s="194"/>
      <c r="Q527" s="194"/>
      <c r="R527" s="194"/>
      <c r="S527" s="194"/>
      <c r="T527" s="195"/>
      <c r="AT527" s="189" t="s">
        <v>176</v>
      </c>
      <c r="AU527" s="189" t="s">
        <v>84</v>
      </c>
      <c r="AV527" s="12" t="s">
        <v>84</v>
      </c>
      <c r="AW527" s="12" t="s">
        <v>34</v>
      </c>
      <c r="AX527" s="12" t="s">
        <v>81</v>
      </c>
      <c r="AY527" s="189" t="s">
        <v>133</v>
      </c>
    </row>
    <row r="528" s="1" customFormat="1" ht="16.5" customHeight="1">
      <c r="B528" s="170"/>
      <c r="C528" s="219" t="s">
        <v>1259</v>
      </c>
      <c r="D528" s="219" t="s">
        <v>383</v>
      </c>
      <c r="E528" s="220" t="s">
        <v>1061</v>
      </c>
      <c r="F528" s="221" t="s">
        <v>1062</v>
      </c>
      <c r="G528" s="222" t="s">
        <v>364</v>
      </c>
      <c r="H528" s="223">
        <v>3.3079999999999998</v>
      </c>
      <c r="I528" s="224"/>
      <c r="J528" s="225">
        <f>ROUND(I528*H528,2)</f>
        <v>0</v>
      </c>
      <c r="K528" s="221" t="s">
        <v>171</v>
      </c>
      <c r="L528" s="226"/>
      <c r="M528" s="227" t="s">
        <v>3</v>
      </c>
      <c r="N528" s="228" t="s">
        <v>44</v>
      </c>
      <c r="O528" s="71"/>
      <c r="P528" s="180">
        <f>O528*H528</f>
        <v>0</v>
      </c>
      <c r="Q528" s="180">
        <v>1</v>
      </c>
      <c r="R528" s="180">
        <f>Q528*H528</f>
        <v>3.3079999999999998</v>
      </c>
      <c r="S528" s="180">
        <v>0</v>
      </c>
      <c r="T528" s="181">
        <f>S528*H528</f>
        <v>0</v>
      </c>
      <c r="AR528" s="182" t="s">
        <v>818</v>
      </c>
      <c r="AT528" s="182" t="s">
        <v>383</v>
      </c>
      <c r="AU528" s="182" t="s">
        <v>84</v>
      </c>
      <c r="AY528" s="19" t="s">
        <v>133</v>
      </c>
      <c r="BE528" s="183">
        <f>IF(N528="základní",J528,0)</f>
        <v>0</v>
      </c>
      <c r="BF528" s="183">
        <f>IF(N528="snížená",J528,0)</f>
        <v>0</v>
      </c>
      <c r="BG528" s="183">
        <f>IF(N528="zákl. přenesená",J528,0)</f>
        <v>0</v>
      </c>
      <c r="BH528" s="183">
        <f>IF(N528="sníž. přenesená",J528,0)</f>
        <v>0</v>
      </c>
      <c r="BI528" s="183">
        <f>IF(N528="nulová",J528,0)</f>
        <v>0</v>
      </c>
      <c r="BJ528" s="19" t="s">
        <v>81</v>
      </c>
      <c r="BK528" s="183">
        <f>ROUND(I528*H528,2)</f>
        <v>0</v>
      </c>
      <c r="BL528" s="19" t="s">
        <v>818</v>
      </c>
      <c r="BM528" s="182" t="s">
        <v>1260</v>
      </c>
    </row>
    <row r="529" s="1" customFormat="1">
      <c r="B529" s="38"/>
      <c r="D529" s="184" t="s">
        <v>141</v>
      </c>
      <c r="F529" s="185" t="s">
        <v>1062</v>
      </c>
      <c r="I529" s="115"/>
      <c r="L529" s="38"/>
      <c r="M529" s="186"/>
      <c r="N529" s="71"/>
      <c r="O529" s="71"/>
      <c r="P529" s="71"/>
      <c r="Q529" s="71"/>
      <c r="R529" s="71"/>
      <c r="S529" s="71"/>
      <c r="T529" s="72"/>
      <c r="AT529" s="19" t="s">
        <v>141</v>
      </c>
      <c r="AU529" s="19" t="s">
        <v>84</v>
      </c>
    </row>
    <row r="530" s="12" customFormat="1">
      <c r="B530" s="188"/>
      <c r="D530" s="184" t="s">
        <v>176</v>
      </c>
      <c r="E530" s="189" t="s">
        <v>3</v>
      </c>
      <c r="F530" s="190" t="s">
        <v>1261</v>
      </c>
      <c r="H530" s="191">
        <v>3.3079999999999998</v>
      </c>
      <c r="I530" s="192"/>
      <c r="L530" s="188"/>
      <c r="M530" s="193"/>
      <c r="N530" s="194"/>
      <c r="O530" s="194"/>
      <c r="P530" s="194"/>
      <c r="Q530" s="194"/>
      <c r="R530" s="194"/>
      <c r="S530" s="194"/>
      <c r="T530" s="195"/>
      <c r="AT530" s="189" t="s">
        <v>176</v>
      </c>
      <c r="AU530" s="189" t="s">
        <v>84</v>
      </c>
      <c r="AV530" s="12" t="s">
        <v>84</v>
      </c>
      <c r="AW530" s="12" t="s">
        <v>34</v>
      </c>
      <c r="AX530" s="12" t="s">
        <v>81</v>
      </c>
      <c r="AY530" s="189" t="s">
        <v>133</v>
      </c>
    </row>
    <row r="531" s="1" customFormat="1" ht="16.5" customHeight="1">
      <c r="B531" s="170"/>
      <c r="C531" s="171" t="s">
        <v>1262</v>
      </c>
      <c r="D531" s="171" t="s">
        <v>136</v>
      </c>
      <c r="E531" s="172" t="s">
        <v>396</v>
      </c>
      <c r="F531" s="173" t="s">
        <v>397</v>
      </c>
      <c r="G531" s="174" t="s">
        <v>279</v>
      </c>
      <c r="H531" s="175">
        <v>12.25</v>
      </c>
      <c r="I531" s="176"/>
      <c r="J531" s="177">
        <f>ROUND(I531*H531,2)</f>
        <v>0</v>
      </c>
      <c r="K531" s="173" t="s">
        <v>3</v>
      </c>
      <c r="L531" s="38"/>
      <c r="M531" s="178" t="s">
        <v>3</v>
      </c>
      <c r="N531" s="179" t="s">
        <v>44</v>
      </c>
      <c r="O531" s="71"/>
      <c r="P531" s="180">
        <f>O531*H531</f>
        <v>0</v>
      </c>
      <c r="Q531" s="180">
        <v>0</v>
      </c>
      <c r="R531" s="180">
        <f>Q531*H531</f>
        <v>0</v>
      </c>
      <c r="S531" s="180">
        <v>0</v>
      </c>
      <c r="T531" s="181">
        <f>S531*H531</f>
        <v>0</v>
      </c>
      <c r="AR531" s="182" t="s">
        <v>139</v>
      </c>
      <c r="AT531" s="182" t="s">
        <v>136</v>
      </c>
      <c r="AU531" s="182" t="s">
        <v>84</v>
      </c>
      <c r="AY531" s="19" t="s">
        <v>133</v>
      </c>
      <c r="BE531" s="183">
        <f>IF(N531="základní",J531,0)</f>
        <v>0</v>
      </c>
      <c r="BF531" s="183">
        <f>IF(N531="snížená",J531,0)</f>
        <v>0</v>
      </c>
      <c r="BG531" s="183">
        <f>IF(N531="zákl. přenesená",J531,0)</f>
        <v>0</v>
      </c>
      <c r="BH531" s="183">
        <f>IF(N531="sníž. přenesená",J531,0)</f>
        <v>0</v>
      </c>
      <c r="BI531" s="183">
        <f>IF(N531="nulová",J531,0)</f>
        <v>0</v>
      </c>
      <c r="BJ531" s="19" t="s">
        <v>81</v>
      </c>
      <c r="BK531" s="183">
        <f>ROUND(I531*H531,2)</f>
        <v>0</v>
      </c>
      <c r="BL531" s="19" t="s">
        <v>139</v>
      </c>
      <c r="BM531" s="182" t="s">
        <v>1263</v>
      </c>
    </row>
    <row r="532" s="1" customFormat="1">
      <c r="B532" s="38"/>
      <c r="D532" s="184" t="s">
        <v>141</v>
      </c>
      <c r="F532" s="185" t="s">
        <v>397</v>
      </c>
      <c r="I532" s="115"/>
      <c r="L532" s="38"/>
      <c r="M532" s="186"/>
      <c r="N532" s="71"/>
      <c r="O532" s="71"/>
      <c r="P532" s="71"/>
      <c r="Q532" s="71"/>
      <c r="R532" s="71"/>
      <c r="S532" s="71"/>
      <c r="T532" s="72"/>
      <c r="AT532" s="19" t="s">
        <v>141</v>
      </c>
      <c r="AU532" s="19" t="s">
        <v>84</v>
      </c>
    </row>
    <row r="533" s="1" customFormat="1" ht="16.5" customHeight="1">
      <c r="B533" s="170"/>
      <c r="C533" s="171" t="s">
        <v>1264</v>
      </c>
      <c r="D533" s="171" t="s">
        <v>136</v>
      </c>
      <c r="E533" s="172" t="s">
        <v>401</v>
      </c>
      <c r="F533" s="173" t="s">
        <v>402</v>
      </c>
      <c r="G533" s="174" t="s">
        <v>211</v>
      </c>
      <c r="H533" s="175">
        <v>1.575</v>
      </c>
      <c r="I533" s="176"/>
      <c r="J533" s="177">
        <f>ROUND(I533*H533,2)</f>
        <v>0</v>
      </c>
      <c r="K533" s="173" t="s">
        <v>171</v>
      </c>
      <c r="L533" s="38"/>
      <c r="M533" s="178" t="s">
        <v>3</v>
      </c>
      <c r="N533" s="179" t="s">
        <v>44</v>
      </c>
      <c r="O533" s="71"/>
      <c r="P533" s="180">
        <f>O533*H533</f>
        <v>0</v>
      </c>
      <c r="Q533" s="180">
        <v>1.8907700000000001</v>
      </c>
      <c r="R533" s="180">
        <f>Q533*H533</f>
        <v>2.9779627500000001</v>
      </c>
      <c r="S533" s="180">
        <v>0</v>
      </c>
      <c r="T533" s="181">
        <f>S533*H533</f>
        <v>0</v>
      </c>
      <c r="AR533" s="182" t="s">
        <v>139</v>
      </c>
      <c r="AT533" s="182" t="s">
        <v>136</v>
      </c>
      <c r="AU533" s="182" t="s">
        <v>84</v>
      </c>
      <c r="AY533" s="19" t="s">
        <v>133</v>
      </c>
      <c r="BE533" s="183">
        <f>IF(N533="základní",J533,0)</f>
        <v>0</v>
      </c>
      <c r="BF533" s="183">
        <f>IF(N533="snížená",J533,0)</f>
        <v>0</v>
      </c>
      <c r="BG533" s="183">
        <f>IF(N533="zákl. přenesená",J533,0)</f>
        <v>0</v>
      </c>
      <c r="BH533" s="183">
        <f>IF(N533="sníž. přenesená",J533,0)</f>
        <v>0</v>
      </c>
      <c r="BI533" s="183">
        <f>IF(N533="nulová",J533,0)</f>
        <v>0</v>
      </c>
      <c r="BJ533" s="19" t="s">
        <v>81</v>
      </c>
      <c r="BK533" s="183">
        <f>ROUND(I533*H533,2)</f>
        <v>0</v>
      </c>
      <c r="BL533" s="19" t="s">
        <v>139</v>
      </c>
      <c r="BM533" s="182" t="s">
        <v>1265</v>
      </c>
    </row>
    <row r="534" s="1" customFormat="1">
      <c r="B534" s="38"/>
      <c r="D534" s="184" t="s">
        <v>141</v>
      </c>
      <c r="F534" s="185" t="s">
        <v>404</v>
      </c>
      <c r="I534" s="115"/>
      <c r="L534" s="38"/>
      <c r="M534" s="186"/>
      <c r="N534" s="71"/>
      <c r="O534" s="71"/>
      <c r="P534" s="71"/>
      <c r="Q534" s="71"/>
      <c r="R534" s="71"/>
      <c r="S534" s="71"/>
      <c r="T534" s="72"/>
      <c r="AT534" s="19" t="s">
        <v>141</v>
      </c>
      <c r="AU534" s="19" t="s">
        <v>84</v>
      </c>
    </row>
    <row r="535" s="1" customFormat="1">
      <c r="B535" s="38"/>
      <c r="D535" s="184" t="s">
        <v>174</v>
      </c>
      <c r="F535" s="187" t="s">
        <v>405</v>
      </c>
      <c r="I535" s="115"/>
      <c r="L535" s="38"/>
      <c r="M535" s="186"/>
      <c r="N535" s="71"/>
      <c r="O535" s="71"/>
      <c r="P535" s="71"/>
      <c r="Q535" s="71"/>
      <c r="R535" s="71"/>
      <c r="S535" s="71"/>
      <c r="T535" s="72"/>
      <c r="AT535" s="19" t="s">
        <v>174</v>
      </c>
      <c r="AU535" s="19" t="s">
        <v>84</v>
      </c>
    </row>
    <row r="536" s="12" customFormat="1">
      <c r="B536" s="188"/>
      <c r="D536" s="184" t="s">
        <v>176</v>
      </c>
      <c r="E536" s="189" t="s">
        <v>3</v>
      </c>
      <c r="F536" s="190" t="s">
        <v>1266</v>
      </c>
      <c r="H536" s="191">
        <v>1.575</v>
      </c>
      <c r="I536" s="192"/>
      <c r="L536" s="188"/>
      <c r="M536" s="193"/>
      <c r="N536" s="194"/>
      <c r="O536" s="194"/>
      <c r="P536" s="194"/>
      <c r="Q536" s="194"/>
      <c r="R536" s="194"/>
      <c r="S536" s="194"/>
      <c r="T536" s="195"/>
      <c r="AT536" s="189" t="s">
        <v>176</v>
      </c>
      <c r="AU536" s="189" t="s">
        <v>84</v>
      </c>
      <c r="AV536" s="12" t="s">
        <v>84</v>
      </c>
      <c r="AW536" s="12" t="s">
        <v>34</v>
      </c>
      <c r="AX536" s="12" t="s">
        <v>81</v>
      </c>
      <c r="AY536" s="189" t="s">
        <v>133</v>
      </c>
    </row>
    <row r="537" s="1" customFormat="1" ht="16.5" customHeight="1">
      <c r="B537" s="170"/>
      <c r="C537" s="171" t="s">
        <v>1267</v>
      </c>
      <c r="D537" s="171" t="s">
        <v>136</v>
      </c>
      <c r="E537" s="172" t="s">
        <v>1268</v>
      </c>
      <c r="F537" s="173" t="s">
        <v>1269</v>
      </c>
      <c r="G537" s="174" t="s">
        <v>211</v>
      </c>
      <c r="H537" s="175">
        <v>0.751</v>
      </c>
      <c r="I537" s="176"/>
      <c r="J537" s="177">
        <f>ROUND(I537*H537,2)</f>
        <v>0</v>
      </c>
      <c r="K537" s="173" t="s">
        <v>171</v>
      </c>
      <c r="L537" s="38"/>
      <c r="M537" s="178" t="s">
        <v>3</v>
      </c>
      <c r="N537" s="179" t="s">
        <v>44</v>
      </c>
      <c r="O537" s="71"/>
      <c r="P537" s="180">
        <f>O537*H537</f>
        <v>0</v>
      </c>
      <c r="Q537" s="180">
        <v>2.234</v>
      </c>
      <c r="R537" s="180">
        <f>Q537*H537</f>
        <v>1.6777340000000001</v>
      </c>
      <c r="S537" s="180">
        <v>0</v>
      </c>
      <c r="T537" s="181">
        <f>S537*H537</f>
        <v>0</v>
      </c>
      <c r="AR537" s="182" t="s">
        <v>139</v>
      </c>
      <c r="AT537" s="182" t="s">
        <v>136</v>
      </c>
      <c r="AU537" s="182" t="s">
        <v>84</v>
      </c>
      <c r="AY537" s="19" t="s">
        <v>133</v>
      </c>
      <c r="BE537" s="183">
        <f>IF(N537="základní",J537,0)</f>
        <v>0</v>
      </c>
      <c r="BF537" s="183">
        <f>IF(N537="snížená",J537,0)</f>
        <v>0</v>
      </c>
      <c r="BG537" s="183">
        <f>IF(N537="zákl. přenesená",J537,0)</f>
        <v>0</v>
      </c>
      <c r="BH537" s="183">
        <f>IF(N537="sníž. přenesená",J537,0)</f>
        <v>0</v>
      </c>
      <c r="BI537" s="183">
        <f>IF(N537="nulová",J537,0)</f>
        <v>0</v>
      </c>
      <c r="BJ537" s="19" t="s">
        <v>81</v>
      </c>
      <c r="BK537" s="183">
        <f>ROUND(I537*H537,2)</f>
        <v>0</v>
      </c>
      <c r="BL537" s="19" t="s">
        <v>139</v>
      </c>
      <c r="BM537" s="182" t="s">
        <v>1270</v>
      </c>
    </row>
    <row r="538" s="1" customFormat="1">
      <c r="B538" s="38"/>
      <c r="D538" s="184" t="s">
        <v>141</v>
      </c>
      <c r="F538" s="185" t="s">
        <v>1271</v>
      </c>
      <c r="I538" s="115"/>
      <c r="L538" s="38"/>
      <c r="M538" s="186"/>
      <c r="N538" s="71"/>
      <c r="O538" s="71"/>
      <c r="P538" s="71"/>
      <c r="Q538" s="71"/>
      <c r="R538" s="71"/>
      <c r="S538" s="71"/>
      <c r="T538" s="72"/>
      <c r="AT538" s="19" t="s">
        <v>141</v>
      </c>
      <c r="AU538" s="19" t="s">
        <v>84</v>
      </c>
    </row>
    <row r="539" s="1" customFormat="1">
      <c r="B539" s="38"/>
      <c r="D539" s="184" t="s">
        <v>174</v>
      </c>
      <c r="F539" s="187" t="s">
        <v>425</v>
      </c>
      <c r="I539" s="115"/>
      <c r="L539" s="38"/>
      <c r="M539" s="186"/>
      <c r="N539" s="71"/>
      <c r="O539" s="71"/>
      <c r="P539" s="71"/>
      <c r="Q539" s="71"/>
      <c r="R539" s="71"/>
      <c r="S539" s="71"/>
      <c r="T539" s="72"/>
      <c r="AT539" s="19" t="s">
        <v>174</v>
      </c>
      <c r="AU539" s="19" t="s">
        <v>84</v>
      </c>
    </row>
    <row r="540" s="12" customFormat="1">
      <c r="B540" s="188"/>
      <c r="D540" s="184" t="s">
        <v>176</v>
      </c>
      <c r="E540" s="189" t="s">
        <v>3</v>
      </c>
      <c r="F540" s="190" t="s">
        <v>1272</v>
      </c>
      <c r="H540" s="191">
        <v>0.751</v>
      </c>
      <c r="I540" s="192"/>
      <c r="L540" s="188"/>
      <c r="M540" s="193"/>
      <c r="N540" s="194"/>
      <c r="O540" s="194"/>
      <c r="P540" s="194"/>
      <c r="Q540" s="194"/>
      <c r="R540" s="194"/>
      <c r="S540" s="194"/>
      <c r="T540" s="195"/>
      <c r="AT540" s="189" t="s">
        <v>176</v>
      </c>
      <c r="AU540" s="189" t="s">
        <v>84</v>
      </c>
      <c r="AV540" s="12" t="s">
        <v>84</v>
      </c>
      <c r="AW540" s="12" t="s">
        <v>34</v>
      </c>
      <c r="AX540" s="12" t="s">
        <v>73</v>
      </c>
      <c r="AY540" s="189" t="s">
        <v>133</v>
      </c>
    </row>
    <row r="541" s="13" customFormat="1">
      <c r="B541" s="196"/>
      <c r="D541" s="184" t="s">
        <v>176</v>
      </c>
      <c r="E541" s="197" t="s">
        <v>3</v>
      </c>
      <c r="F541" s="198" t="s">
        <v>195</v>
      </c>
      <c r="H541" s="199">
        <v>0.751</v>
      </c>
      <c r="I541" s="200"/>
      <c r="L541" s="196"/>
      <c r="M541" s="201"/>
      <c r="N541" s="202"/>
      <c r="O541" s="202"/>
      <c r="P541" s="202"/>
      <c r="Q541" s="202"/>
      <c r="R541" s="202"/>
      <c r="S541" s="202"/>
      <c r="T541" s="203"/>
      <c r="AT541" s="197" t="s">
        <v>176</v>
      </c>
      <c r="AU541" s="197" t="s">
        <v>84</v>
      </c>
      <c r="AV541" s="13" t="s">
        <v>139</v>
      </c>
      <c r="AW541" s="13" t="s">
        <v>34</v>
      </c>
      <c r="AX541" s="13" t="s">
        <v>81</v>
      </c>
      <c r="AY541" s="197" t="s">
        <v>133</v>
      </c>
    </row>
    <row r="542" s="1" customFormat="1" ht="16.5" customHeight="1">
      <c r="B542" s="170"/>
      <c r="C542" s="171" t="s">
        <v>1273</v>
      </c>
      <c r="D542" s="171" t="s">
        <v>136</v>
      </c>
      <c r="E542" s="172" t="s">
        <v>1274</v>
      </c>
      <c r="F542" s="173" t="s">
        <v>1275</v>
      </c>
      <c r="G542" s="174" t="s">
        <v>364</v>
      </c>
      <c r="H542" s="175">
        <v>0.040000000000000001</v>
      </c>
      <c r="I542" s="176"/>
      <c r="J542" s="177">
        <f>ROUND(I542*H542,2)</f>
        <v>0</v>
      </c>
      <c r="K542" s="173" t="s">
        <v>171</v>
      </c>
      <c r="L542" s="38"/>
      <c r="M542" s="178" t="s">
        <v>3</v>
      </c>
      <c r="N542" s="179" t="s">
        <v>44</v>
      </c>
      <c r="O542" s="71"/>
      <c r="P542" s="180">
        <f>O542*H542</f>
        <v>0</v>
      </c>
      <c r="Q542" s="180">
        <v>0.85540000000000005</v>
      </c>
      <c r="R542" s="180">
        <f>Q542*H542</f>
        <v>0.034216000000000003</v>
      </c>
      <c r="S542" s="180">
        <v>0</v>
      </c>
      <c r="T542" s="181">
        <f>S542*H542</f>
        <v>0</v>
      </c>
      <c r="AR542" s="182" t="s">
        <v>139</v>
      </c>
      <c r="AT542" s="182" t="s">
        <v>136</v>
      </c>
      <c r="AU542" s="182" t="s">
        <v>84</v>
      </c>
      <c r="AY542" s="19" t="s">
        <v>133</v>
      </c>
      <c r="BE542" s="183">
        <f>IF(N542="základní",J542,0)</f>
        <v>0</v>
      </c>
      <c r="BF542" s="183">
        <f>IF(N542="snížená",J542,0)</f>
        <v>0</v>
      </c>
      <c r="BG542" s="183">
        <f>IF(N542="zákl. přenesená",J542,0)</f>
        <v>0</v>
      </c>
      <c r="BH542" s="183">
        <f>IF(N542="sníž. přenesená",J542,0)</f>
        <v>0</v>
      </c>
      <c r="BI542" s="183">
        <f>IF(N542="nulová",J542,0)</f>
        <v>0</v>
      </c>
      <c r="BJ542" s="19" t="s">
        <v>81</v>
      </c>
      <c r="BK542" s="183">
        <f>ROUND(I542*H542,2)</f>
        <v>0</v>
      </c>
      <c r="BL542" s="19" t="s">
        <v>139</v>
      </c>
      <c r="BM542" s="182" t="s">
        <v>1276</v>
      </c>
    </row>
    <row r="543" s="1" customFormat="1">
      <c r="B543" s="38"/>
      <c r="D543" s="184" t="s">
        <v>141</v>
      </c>
      <c r="F543" s="185" t="s">
        <v>1277</v>
      </c>
      <c r="I543" s="115"/>
      <c r="L543" s="38"/>
      <c r="M543" s="186"/>
      <c r="N543" s="71"/>
      <c r="O543" s="71"/>
      <c r="P543" s="71"/>
      <c r="Q543" s="71"/>
      <c r="R543" s="71"/>
      <c r="S543" s="71"/>
      <c r="T543" s="72"/>
      <c r="AT543" s="19" t="s">
        <v>141</v>
      </c>
      <c r="AU543" s="19" t="s">
        <v>84</v>
      </c>
    </row>
    <row r="544" s="12" customFormat="1">
      <c r="B544" s="188"/>
      <c r="D544" s="184" t="s">
        <v>176</v>
      </c>
      <c r="E544" s="189" t="s">
        <v>3</v>
      </c>
      <c r="F544" s="190" t="s">
        <v>1278</v>
      </c>
      <c r="H544" s="191">
        <v>0.040000000000000001</v>
      </c>
      <c r="I544" s="192"/>
      <c r="L544" s="188"/>
      <c r="M544" s="193"/>
      <c r="N544" s="194"/>
      <c r="O544" s="194"/>
      <c r="P544" s="194"/>
      <c r="Q544" s="194"/>
      <c r="R544" s="194"/>
      <c r="S544" s="194"/>
      <c r="T544" s="195"/>
      <c r="AT544" s="189" t="s">
        <v>176</v>
      </c>
      <c r="AU544" s="189" t="s">
        <v>84</v>
      </c>
      <c r="AV544" s="12" t="s">
        <v>84</v>
      </c>
      <c r="AW544" s="12" t="s">
        <v>34</v>
      </c>
      <c r="AX544" s="12" t="s">
        <v>81</v>
      </c>
      <c r="AY544" s="189" t="s">
        <v>133</v>
      </c>
    </row>
    <row r="545" s="1" customFormat="1" ht="16.5" customHeight="1">
      <c r="B545" s="170"/>
      <c r="C545" s="171" t="s">
        <v>1279</v>
      </c>
      <c r="D545" s="171" t="s">
        <v>136</v>
      </c>
      <c r="E545" s="172" t="s">
        <v>1280</v>
      </c>
      <c r="F545" s="173" t="s">
        <v>1281</v>
      </c>
      <c r="G545" s="174" t="s">
        <v>495</v>
      </c>
      <c r="H545" s="175">
        <v>1</v>
      </c>
      <c r="I545" s="176"/>
      <c r="J545" s="177">
        <f>ROUND(I545*H545,2)</f>
        <v>0</v>
      </c>
      <c r="K545" s="173" t="s">
        <v>3</v>
      </c>
      <c r="L545" s="38"/>
      <c r="M545" s="178" t="s">
        <v>3</v>
      </c>
      <c r="N545" s="179" t="s">
        <v>44</v>
      </c>
      <c r="O545" s="71"/>
      <c r="P545" s="180">
        <f>O545*H545</f>
        <v>0</v>
      </c>
      <c r="Q545" s="180">
        <v>0</v>
      </c>
      <c r="R545" s="180">
        <f>Q545*H545</f>
        <v>0</v>
      </c>
      <c r="S545" s="180">
        <v>0</v>
      </c>
      <c r="T545" s="181">
        <f>S545*H545</f>
        <v>0</v>
      </c>
      <c r="AR545" s="182" t="s">
        <v>139</v>
      </c>
      <c r="AT545" s="182" t="s">
        <v>136</v>
      </c>
      <c r="AU545" s="182" t="s">
        <v>84</v>
      </c>
      <c r="AY545" s="19" t="s">
        <v>133</v>
      </c>
      <c r="BE545" s="183">
        <f>IF(N545="základní",J545,0)</f>
        <v>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9" t="s">
        <v>81</v>
      </c>
      <c r="BK545" s="183">
        <f>ROUND(I545*H545,2)</f>
        <v>0</v>
      </c>
      <c r="BL545" s="19" t="s">
        <v>139</v>
      </c>
      <c r="BM545" s="182" t="s">
        <v>1282</v>
      </c>
    </row>
    <row r="546" s="14" customFormat="1">
      <c r="B546" s="204"/>
      <c r="D546" s="184" t="s">
        <v>176</v>
      </c>
      <c r="E546" s="205" t="s">
        <v>3</v>
      </c>
      <c r="F546" s="206" t="s">
        <v>1283</v>
      </c>
      <c r="H546" s="205" t="s">
        <v>3</v>
      </c>
      <c r="I546" s="207"/>
      <c r="L546" s="204"/>
      <c r="M546" s="208"/>
      <c r="N546" s="209"/>
      <c r="O546" s="209"/>
      <c r="P546" s="209"/>
      <c r="Q546" s="209"/>
      <c r="R546" s="209"/>
      <c r="S546" s="209"/>
      <c r="T546" s="210"/>
      <c r="AT546" s="205" t="s">
        <v>176</v>
      </c>
      <c r="AU546" s="205" t="s">
        <v>84</v>
      </c>
      <c r="AV546" s="14" t="s">
        <v>81</v>
      </c>
      <c r="AW546" s="14" t="s">
        <v>34</v>
      </c>
      <c r="AX546" s="14" t="s">
        <v>73</v>
      </c>
      <c r="AY546" s="205" t="s">
        <v>133</v>
      </c>
    </row>
    <row r="547" s="14" customFormat="1">
      <c r="B547" s="204"/>
      <c r="D547" s="184" t="s">
        <v>176</v>
      </c>
      <c r="E547" s="205" t="s">
        <v>3</v>
      </c>
      <c r="F547" s="206" t="s">
        <v>1284</v>
      </c>
      <c r="H547" s="205" t="s">
        <v>3</v>
      </c>
      <c r="I547" s="207"/>
      <c r="L547" s="204"/>
      <c r="M547" s="208"/>
      <c r="N547" s="209"/>
      <c r="O547" s="209"/>
      <c r="P547" s="209"/>
      <c r="Q547" s="209"/>
      <c r="R547" s="209"/>
      <c r="S547" s="209"/>
      <c r="T547" s="210"/>
      <c r="AT547" s="205" t="s">
        <v>176</v>
      </c>
      <c r="AU547" s="205" t="s">
        <v>84</v>
      </c>
      <c r="AV547" s="14" t="s">
        <v>81</v>
      </c>
      <c r="AW547" s="14" t="s">
        <v>34</v>
      </c>
      <c r="AX547" s="14" t="s">
        <v>73</v>
      </c>
      <c r="AY547" s="205" t="s">
        <v>133</v>
      </c>
    </row>
    <row r="548" s="14" customFormat="1">
      <c r="B548" s="204"/>
      <c r="D548" s="184" t="s">
        <v>176</v>
      </c>
      <c r="E548" s="205" t="s">
        <v>3</v>
      </c>
      <c r="F548" s="206" t="s">
        <v>1285</v>
      </c>
      <c r="H548" s="205" t="s">
        <v>3</v>
      </c>
      <c r="I548" s="207"/>
      <c r="L548" s="204"/>
      <c r="M548" s="208"/>
      <c r="N548" s="209"/>
      <c r="O548" s="209"/>
      <c r="P548" s="209"/>
      <c r="Q548" s="209"/>
      <c r="R548" s="209"/>
      <c r="S548" s="209"/>
      <c r="T548" s="210"/>
      <c r="AT548" s="205" t="s">
        <v>176</v>
      </c>
      <c r="AU548" s="205" t="s">
        <v>84</v>
      </c>
      <c r="AV548" s="14" t="s">
        <v>81</v>
      </c>
      <c r="AW548" s="14" t="s">
        <v>34</v>
      </c>
      <c r="AX548" s="14" t="s">
        <v>73</v>
      </c>
      <c r="AY548" s="205" t="s">
        <v>133</v>
      </c>
    </row>
    <row r="549" s="14" customFormat="1">
      <c r="B549" s="204"/>
      <c r="D549" s="184" t="s">
        <v>176</v>
      </c>
      <c r="E549" s="205" t="s">
        <v>3</v>
      </c>
      <c r="F549" s="206" t="s">
        <v>1286</v>
      </c>
      <c r="H549" s="205" t="s">
        <v>3</v>
      </c>
      <c r="I549" s="207"/>
      <c r="L549" s="204"/>
      <c r="M549" s="208"/>
      <c r="N549" s="209"/>
      <c r="O549" s="209"/>
      <c r="P549" s="209"/>
      <c r="Q549" s="209"/>
      <c r="R549" s="209"/>
      <c r="S549" s="209"/>
      <c r="T549" s="210"/>
      <c r="AT549" s="205" t="s">
        <v>176</v>
      </c>
      <c r="AU549" s="205" t="s">
        <v>84</v>
      </c>
      <c r="AV549" s="14" t="s">
        <v>81</v>
      </c>
      <c r="AW549" s="14" t="s">
        <v>34</v>
      </c>
      <c r="AX549" s="14" t="s">
        <v>73</v>
      </c>
      <c r="AY549" s="205" t="s">
        <v>133</v>
      </c>
    </row>
    <row r="550" s="14" customFormat="1">
      <c r="B550" s="204"/>
      <c r="D550" s="184" t="s">
        <v>176</v>
      </c>
      <c r="E550" s="205" t="s">
        <v>3</v>
      </c>
      <c r="F550" s="206" t="s">
        <v>1287</v>
      </c>
      <c r="H550" s="205" t="s">
        <v>3</v>
      </c>
      <c r="I550" s="207"/>
      <c r="L550" s="204"/>
      <c r="M550" s="208"/>
      <c r="N550" s="209"/>
      <c r="O550" s="209"/>
      <c r="P550" s="209"/>
      <c r="Q550" s="209"/>
      <c r="R550" s="209"/>
      <c r="S550" s="209"/>
      <c r="T550" s="210"/>
      <c r="AT550" s="205" t="s">
        <v>176</v>
      </c>
      <c r="AU550" s="205" t="s">
        <v>84</v>
      </c>
      <c r="AV550" s="14" t="s">
        <v>81</v>
      </c>
      <c r="AW550" s="14" t="s">
        <v>34</v>
      </c>
      <c r="AX550" s="14" t="s">
        <v>73</v>
      </c>
      <c r="AY550" s="205" t="s">
        <v>133</v>
      </c>
    </row>
    <row r="551" s="14" customFormat="1">
      <c r="B551" s="204"/>
      <c r="D551" s="184" t="s">
        <v>176</v>
      </c>
      <c r="E551" s="205" t="s">
        <v>3</v>
      </c>
      <c r="F551" s="206" t="s">
        <v>1288</v>
      </c>
      <c r="H551" s="205" t="s">
        <v>3</v>
      </c>
      <c r="I551" s="207"/>
      <c r="L551" s="204"/>
      <c r="M551" s="208"/>
      <c r="N551" s="209"/>
      <c r="O551" s="209"/>
      <c r="P551" s="209"/>
      <c r="Q551" s="209"/>
      <c r="R551" s="209"/>
      <c r="S551" s="209"/>
      <c r="T551" s="210"/>
      <c r="AT551" s="205" t="s">
        <v>176</v>
      </c>
      <c r="AU551" s="205" t="s">
        <v>84</v>
      </c>
      <c r="AV551" s="14" t="s">
        <v>81</v>
      </c>
      <c r="AW551" s="14" t="s">
        <v>34</v>
      </c>
      <c r="AX551" s="14" t="s">
        <v>73</v>
      </c>
      <c r="AY551" s="205" t="s">
        <v>133</v>
      </c>
    </row>
    <row r="552" s="14" customFormat="1">
      <c r="B552" s="204"/>
      <c r="D552" s="184" t="s">
        <v>176</v>
      </c>
      <c r="E552" s="205" t="s">
        <v>3</v>
      </c>
      <c r="F552" s="206" t="s">
        <v>1289</v>
      </c>
      <c r="H552" s="205" t="s">
        <v>3</v>
      </c>
      <c r="I552" s="207"/>
      <c r="L552" s="204"/>
      <c r="M552" s="208"/>
      <c r="N552" s="209"/>
      <c r="O552" s="209"/>
      <c r="P552" s="209"/>
      <c r="Q552" s="209"/>
      <c r="R552" s="209"/>
      <c r="S552" s="209"/>
      <c r="T552" s="210"/>
      <c r="AT552" s="205" t="s">
        <v>176</v>
      </c>
      <c r="AU552" s="205" t="s">
        <v>84</v>
      </c>
      <c r="AV552" s="14" t="s">
        <v>81</v>
      </c>
      <c r="AW552" s="14" t="s">
        <v>34</v>
      </c>
      <c r="AX552" s="14" t="s">
        <v>73</v>
      </c>
      <c r="AY552" s="205" t="s">
        <v>133</v>
      </c>
    </row>
    <row r="553" s="14" customFormat="1">
      <c r="B553" s="204"/>
      <c r="D553" s="184" t="s">
        <v>176</v>
      </c>
      <c r="E553" s="205" t="s">
        <v>3</v>
      </c>
      <c r="F553" s="206" t="s">
        <v>1290</v>
      </c>
      <c r="H553" s="205" t="s">
        <v>3</v>
      </c>
      <c r="I553" s="207"/>
      <c r="L553" s="204"/>
      <c r="M553" s="208"/>
      <c r="N553" s="209"/>
      <c r="O553" s="209"/>
      <c r="P553" s="209"/>
      <c r="Q553" s="209"/>
      <c r="R553" s="209"/>
      <c r="S553" s="209"/>
      <c r="T553" s="210"/>
      <c r="AT553" s="205" t="s">
        <v>176</v>
      </c>
      <c r="AU553" s="205" t="s">
        <v>84</v>
      </c>
      <c r="AV553" s="14" t="s">
        <v>81</v>
      </c>
      <c r="AW553" s="14" t="s">
        <v>34</v>
      </c>
      <c r="AX553" s="14" t="s">
        <v>73</v>
      </c>
      <c r="AY553" s="205" t="s">
        <v>133</v>
      </c>
    </row>
    <row r="554" s="14" customFormat="1">
      <c r="B554" s="204"/>
      <c r="D554" s="184" t="s">
        <v>176</v>
      </c>
      <c r="E554" s="205" t="s">
        <v>3</v>
      </c>
      <c r="F554" s="206" t="s">
        <v>1291</v>
      </c>
      <c r="H554" s="205" t="s">
        <v>3</v>
      </c>
      <c r="I554" s="207"/>
      <c r="L554" s="204"/>
      <c r="M554" s="208"/>
      <c r="N554" s="209"/>
      <c r="O554" s="209"/>
      <c r="P554" s="209"/>
      <c r="Q554" s="209"/>
      <c r="R554" s="209"/>
      <c r="S554" s="209"/>
      <c r="T554" s="210"/>
      <c r="AT554" s="205" t="s">
        <v>176</v>
      </c>
      <c r="AU554" s="205" t="s">
        <v>84</v>
      </c>
      <c r="AV554" s="14" t="s">
        <v>81</v>
      </c>
      <c r="AW554" s="14" t="s">
        <v>34</v>
      </c>
      <c r="AX554" s="14" t="s">
        <v>73</v>
      </c>
      <c r="AY554" s="205" t="s">
        <v>133</v>
      </c>
    </row>
    <row r="555" s="14" customFormat="1">
      <c r="B555" s="204"/>
      <c r="D555" s="184" t="s">
        <v>176</v>
      </c>
      <c r="E555" s="205" t="s">
        <v>3</v>
      </c>
      <c r="F555" s="206" t="s">
        <v>1292</v>
      </c>
      <c r="H555" s="205" t="s">
        <v>3</v>
      </c>
      <c r="I555" s="207"/>
      <c r="L555" s="204"/>
      <c r="M555" s="208"/>
      <c r="N555" s="209"/>
      <c r="O555" s="209"/>
      <c r="P555" s="209"/>
      <c r="Q555" s="209"/>
      <c r="R555" s="209"/>
      <c r="S555" s="209"/>
      <c r="T555" s="210"/>
      <c r="AT555" s="205" t="s">
        <v>176</v>
      </c>
      <c r="AU555" s="205" t="s">
        <v>84</v>
      </c>
      <c r="AV555" s="14" t="s">
        <v>81</v>
      </c>
      <c r="AW555" s="14" t="s">
        <v>34</v>
      </c>
      <c r="AX555" s="14" t="s">
        <v>73</v>
      </c>
      <c r="AY555" s="205" t="s">
        <v>133</v>
      </c>
    </row>
    <row r="556" s="14" customFormat="1">
      <c r="B556" s="204"/>
      <c r="D556" s="184" t="s">
        <v>176</v>
      </c>
      <c r="E556" s="205" t="s">
        <v>3</v>
      </c>
      <c r="F556" s="206" t="s">
        <v>1293</v>
      </c>
      <c r="H556" s="205" t="s">
        <v>3</v>
      </c>
      <c r="I556" s="207"/>
      <c r="L556" s="204"/>
      <c r="M556" s="208"/>
      <c r="N556" s="209"/>
      <c r="O556" s="209"/>
      <c r="P556" s="209"/>
      <c r="Q556" s="209"/>
      <c r="R556" s="209"/>
      <c r="S556" s="209"/>
      <c r="T556" s="210"/>
      <c r="AT556" s="205" t="s">
        <v>176</v>
      </c>
      <c r="AU556" s="205" t="s">
        <v>84</v>
      </c>
      <c r="AV556" s="14" t="s">
        <v>81</v>
      </c>
      <c r="AW556" s="14" t="s">
        <v>34</v>
      </c>
      <c r="AX556" s="14" t="s">
        <v>73</v>
      </c>
      <c r="AY556" s="205" t="s">
        <v>133</v>
      </c>
    </row>
    <row r="557" s="14" customFormat="1">
      <c r="B557" s="204"/>
      <c r="D557" s="184" t="s">
        <v>176</v>
      </c>
      <c r="E557" s="205" t="s">
        <v>3</v>
      </c>
      <c r="F557" s="206" t="s">
        <v>1294</v>
      </c>
      <c r="H557" s="205" t="s">
        <v>3</v>
      </c>
      <c r="I557" s="207"/>
      <c r="L557" s="204"/>
      <c r="M557" s="208"/>
      <c r="N557" s="209"/>
      <c r="O557" s="209"/>
      <c r="P557" s="209"/>
      <c r="Q557" s="209"/>
      <c r="R557" s="209"/>
      <c r="S557" s="209"/>
      <c r="T557" s="210"/>
      <c r="AT557" s="205" t="s">
        <v>176</v>
      </c>
      <c r="AU557" s="205" t="s">
        <v>84</v>
      </c>
      <c r="AV557" s="14" t="s">
        <v>81</v>
      </c>
      <c r="AW557" s="14" t="s">
        <v>34</v>
      </c>
      <c r="AX557" s="14" t="s">
        <v>73</v>
      </c>
      <c r="AY557" s="205" t="s">
        <v>133</v>
      </c>
    </row>
    <row r="558" s="14" customFormat="1">
      <c r="B558" s="204"/>
      <c r="D558" s="184" t="s">
        <v>176</v>
      </c>
      <c r="E558" s="205" t="s">
        <v>3</v>
      </c>
      <c r="F558" s="206" t="s">
        <v>1295</v>
      </c>
      <c r="H558" s="205" t="s">
        <v>3</v>
      </c>
      <c r="I558" s="207"/>
      <c r="L558" s="204"/>
      <c r="M558" s="208"/>
      <c r="N558" s="209"/>
      <c r="O558" s="209"/>
      <c r="P558" s="209"/>
      <c r="Q558" s="209"/>
      <c r="R558" s="209"/>
      <c r="S558" s="209"/>
      <c r="T558" s="210"/>
      <c r="AT558" s="205" t="s">
        <v>176</v>
      </c>
      <c r="AU558" s="205" t="s">
        <v>84</v>
      </c>
      <c r="AV558" s="14" t="s">
        <v>81</v>
      </c>
      <c r="AW558" s="14" t="s">
        <v>34</v>
      </c>
      <c r="AX558" s="14" t="s">
        <v>73</v>
      </c>
      <c r="AY558" s="205" t="s">
        <v>133</v>
      </c>
    </row>
    <row r="559" s="14" customFormat="1">
      <c r="B559" s="204"/>
      <c r="D559" s="184" t="s">
        <v>176</v>
      </c>
      <c r="E559" s="205" t="s">
        <v>3</v>
      </c>
      <c r="F559" s="206" t="s">
        <v>1296</v>
      </c>
      <c r="H559" s="205" t="s">
        <v>3</v>
      </c>
      <c r="I559" s="207"/>
      <c r="L559" s="204"/>
      <c r="M559" s="208"/>
      <c r="N559" s="209"/>
      <c r="O559" s="209"/>
      <c r="P559" s="209"/>
      <c r="Q559" s="209"/>
      <c r="R559" s="209"/>
      <c r="S559" s="209"/>
      <c r="T559" s="210"/>
      <c r="AT559" s="205" t="s">
        <v>176</v>
      </c>
      <c r="AU559" s="205" t="s">
        <v>84</v>
      </c>
      <c r="AV559" s="14" t="s">
        <v>81</v>
      </c>
      <c r="AW559" s="14" t="s">
        <v>34</v>
      </c>
      <c r="AX559" s="14" t="s">
        <v>73</v>
      </c>
      <c r="AY559" s="205" t="s">
        <v>133</v>
      </c>
    </row>
    <row r="560" s="12" customFormat="1">
      <c r="B560" s="188"/>
      <c r="D560" s="184" t="s">
        <v>176</v>
      </c>
      <c r="E560" s="189" t="s">
        <v>3</v>
      </c>
      <c r="F560" s="190" t="s">
        <v>81</v>
      </c>
      <c r="H560" s="191">
        <v>1</v>
      </c>
      <c r="I560" s="192"/>
      <c r="L560" s="188"/>
      <c r="M560" s="193"/>
      <c r="N560" s="194"/>
      <c r="O560" s="194"/>
      <c r="P560" s="194"/>
      <c r="Q560" s="194"/>
      <c r="R560" s="194"/>
      <c r="S560" s="194"/>
      <c r="T560" s="195"/>
      <c r="AT560" s="189" t="s">
        <v>176</v>
      </c>
      <c r="AU560" s="189" t="s">
        <v>84</v>
      </c>
      <c r="AV560" s="12" t="s">
        <v>84</v>
      </c>
      <c r="AW560" s="12" t="s">
        <v>34</v>
      </c>
      <c r="AX560" s="12" t="s">
        <v>81</v>
      </c>
      <c r="AY560" s="189" t="s">
        <v>133</v>
      </c>
    </row>
    <row r="561" s="1" customFormat="1" ht="16.5" customHeight="1">
      <c r="B561" s="170"/>
      <c r="C561" s="171" t="s">
        <v>1297</v>
      </c>
      <c r="D561" s="171" t="s">
        <v>136</v>
      </c>
      <c r="E561" s="172" t="s">
        <v>1298</v>
      </c>
      <c r="F561" s="173" t="s">
        <v>1299</v>
      </c>
      <c r="G561" s="174" t="s">
        <v>495</v>
      </c>
      <c r="H561" s="175">
        <v>1</v>
      </c>
      <c r="I561" s="176"/>
      <c r="J561" s="177">
        <f>ROUND(I561*H561,2)</f>
        <v>0</v>
      </c>
      <c r="K561" s="173" t="s">
        <v>3</v>
      </c>
      <c r="L561" s="38"/>
      <c r="M561" s="178" t="s">
        <v>3</v>
      </c>
      <c r="N561" s="179" t="s">
        <v>44</v>
      </c>
      <c r="O561" s="71"/>
      <c r="P561" s="180">
        <f>O561*H561</f>
        <v>0</v>
      </c>
      <c r="Q561" s="180">
        <v>0</v>
      </c>
      <c r="R561" s="180">
        <f>Q561*H561</f>
        <v>0</v>
      </c>
      <c r="S561" s="180">
        <v>0</v>
      </c>
      <c r="T561" s="181">
        <f>S561*H561</f>
        <v>0</v>
      </c>
      <c r="AR561" s="182" t="s">
        <v>139</v>
      </c>
      <c r="AT561" s="182" t="s">
        <v>136</v>
      </c>
      <c r="AU561" s="182" t="s">
        <v>84</v>
      </c>
      <c r="AY561" s="19" t="s">
        <v>133</v>
      </c>
      <c r="BE561" s="183">
        <f>IF(N561="základní",J561,0)</f>
        <v>0</v>
      </c>
      <c r="BF561" s="183">
        <f>IF(N561="snížená",J561,0)</f>
        <v>0</v>
      </c>
      <c r="BG561" s="183">
        <f>IF(N561="zákl. přenesená",J561,0)</f>
        <v>0</v>
      </c>
      <c r="BH561" s="183">
        <f>IF(N561="sníž. přenesená",J561,0)</f>
        <v>0</v>
      </c>
      <c r="BI561" s="183">
        <f>IF(N561="nulová",J561,0)</f>
        <v>0</v>
      </c>
      <c r="BJ561" s="19" t="s">
        <v>81</v>
      </c>
      <c r="BK561" s="183">
        <f>ROUND(I561*H561,2)</f>
        <v>0</v>
      </c>
      <c r="BL561" s="19" t="s">
        <v>139</v>
      </c>
      <c r="BM561" s="182" t="s">
        <v>1300</v>
      </c>
    </row>
    <row r="562" s="1" customFormat="1" ht="16.5" customHeight="1">
      <c r="B562" s="170"/>
      <c r="C562" s="171" t="s">
        <v>1301</v>
      </c>
      <c r="D562" s="171" t="s">
        <v>136</v>
      </c>
      <c r="E562" s="172" t="s">
        <v>848</v>
      </c>
      <c r="F562" s="173" t="s">
        <v>849</v>
      </c>
      <c r="G562" s="174" t="s">
        <v>364</v>
      </c>
      <c r="H562" s="175">
        <v>4.7350000000000003</v>
      </c>
      <c r="I562" s="176"/>
      <c r="J562" s="177">
        <f>ROUND(I562*H562,2)</f>
        <v>0</v>
      </c>
      <c r="K562" s="173" t="s">
        <v>171</v>
      </c>
      <c r="L562" s="38"/>
      <c r="M562" s="178" t="s">
        <v>3</v>
      </c>
      <c r="N562" s="179" t="s">
        <v>44</v>
      </c>
      <c r="O562" s="71"/>
      <c r="P562" s="180">
        <f>O562*H562</f>
        <v>0</v>
      </c>
      <c r="Q562" s="180">
        <v>0</v>
      </c>
      <c r="R562" s="180">
        <f>Q562*H562</f>
        <v>0</v>
      </c>
      <c r="S562" s="180">
        <v>0</v>
      </c>
      <c r="T562" s="181">
        <f>S562*H562</f>
        <v>0</v>
      </c>
      <c r="AR562" s="182" t="s">
        <v>139</v>
      </c>
      <c r="AT562" s="182" t="s">
        <v>136</v>
      </c>
      <c r="AU562" s="182" t="s">
        <v>84</v>
      </c>
      <c r="AY562" s="19" t="s">
        <v>133</v>
      </c>
      <c r="BE562" s="183">
        <f>IF(N562="základní",J562,0)</f>
        <v>0</v>
      </c>
      <c r="BF562" s="183">
        <f>IF(N562="snížená",J562,0)</f>
        <v>0</v>
      </c>
      <c r="BG562" s="183">
        <f>IF(N562="zákl. přenesená",J562,0)</f>
        <v>0</v>
      </c>
      <c r="BH562" s="183">
        <f>IF(N562="sníž. přenesená",J562,0)</f>
        <v>0</v>
      </c>
      <c r="BI562" s="183">
        <f>IF(N562="nulová",J562,0)</f>
        <v>0</v>
      </c>
      <c r="BJ562" s="19" t="s">
        <v>81</v>
      </c>
      <c r="BK562" s="183">
        <f>ROUND(I562*H562,2)</f>
        <v>0</v>
      </c>
      <c r="BL562" s="19" t="s">
        <v>139</v>
      </c>
      <c r="BM562" s="182" t="s">
        <v>1302</v>
      </c>
    </row>
    <row r="563" s="1" customFormat="1">
      <c r="B563" s="38"/>
      <c r="D563" s="184" t="s">
        <v>141</v>
      </c>
      <c r="F563" s="185" t="s">
        <v>850</v>
      </c>
      <c r="I563" s="115"/>
      <c r="L563" s="38"/>
      <c r="M563" s="186"/>
      <c r="N563" s="71"/>
      <c r="O563" s="71"/>
      <c r="P563" s="71"/>
      <c r="Q563" s="71"/>
      <c r="R563" s="71"/>
      <c r="S563" s="71"/>
      <c r="T563" s="72"/>
      <c r="AT563" s="19" t="s">
        <v>141</v>
      </c>
      <c r="AU563" s="19" t="s">
        <v>84</v>
      </c>
    </row>
    <row r="564" s="1" customFormat="1">
      <c r="B564" s="38"/>
      <c r="D564" s="184" t="s">
        <v>174</v>
      </c>
      <c r="F564" s="187" t="s">
        <v>555</v>
      </c>
      <c r="I564" s="115"/>
      <c r="L564" s="38"/>
      <c r="M564" s="186"/>
      <c r="N564" s="71"/>
      <c r="O564" s="71"/>
      <c r="P564" s="71"/>
      <c r="Q564" s="71"/>
      <c r="R564" s="71"/>
      <c r="S564" s="71"/>
      <c r="T564" s="72"/>
      <c r="AT564" s="19" t="s">
        <v>174</v>
      </c>
      <c r="AU564" s="19" t="s">
        <v>84</v>
      </c>
    </row>
    <row r="565" s="11" customFormat="1" ht="22.8" customHeight="1">
      <c r="B565" s="157"/>
      <c r="D565" s="158" t="s">
        <v>72</v>
      </c>
      <c r="E565" s="168" t="s">
        <v>1303</v>
      </c>
      <c r="F565" s="168" t="s">
        <v>1304</v>
      </c>
      <c r="I565" s="160"/>
      <c r="J565" s="169">
        <f>BK565</f>
        <v>0</v>
      </c>
      <c r="L565" s="157"/>
      <c r="M565" s="162"/>
      <c r="N565" s="163"/>
      <c r="O565" s="163"/>
      <c r="P565" s="164">
        <f>SUM(P566:P645)</f>
        <v>0</v>
      </c>
      <c r="Q565" s="163"/>
      <c r="R565" s="164">
        <f>SUM(R566:R645)</f>
        <v>2.84185928</v>
      </c>
      <c r="S565" s="163"/>
      <c r="T565" s="165">
        <f>SUM(T566:T645)</f>
        <v>0</v>
      </c>
      <c r="AR565" s="158" t="s">
        <v>81</v>
      </c>
      <c r="AT565" s="166" t="s">
        <v>72</v>
      </c>
      <c r="AU565" s="166" t="s">
        <v>81</v>
      </c>
      <c r="AY565" s="158" t="s">
        <v>133</v>
      </c>
      <c r="BK565" s="167">
        <f>SUM(BK566:BK645)</f>
        <v>0</v>
      </c>
    </row>
    <row r="566" s="1" customFormat="1" ht="16.5" customHeight="1">
      <c r="B566" s="170"/>
      <c r="C566" s="171" t="s">
        <v>1305</v>
      </c>
      <c r="D566" s="171" t="s">
        <v>136</v>
      </c>
      <c r="E566" s="172" t="s">
        <v>1306</v>
      </c>
      <c r="F566" s="173" t="s">
        <v>1307</v>
      </c>
      <c r="G566" s="174" t="s">
        <v>211</v>
      </c>
      <c r="H566" s="175">
        <v>0.035999999999999997</v>
      </c>
      <c r="I566" s="176"/>
      <c r="J566" s="177">
        <f>ROUND(I566*H566,2)</f>
        <v>0</v>
      </c>
      <c r="K566" s="173" t="s">
        <v>171</v>
      </c>
      <c r="L566" s="38"/>
      <c r="M566" s="178" t="s">
        <v>3</v>
      </c>
      <c r="N566" s="179" t="s">
        <v>44</v>
      </c>
      <c r="O566" s="71"/>
      <c r="P566" s="180">
        <f>O566*H566</f>
        <v>0</v>
      </c>
      <c r="Q566" s="180">
        <v>0</v>
      </c>
      <c r="R566" s="180">
        <f>Q566*H566</f>
        <v>0</v>
      </c>
      <c r="S566" s="180">
        <v>0</v>
      </c>
      <c r="T566" s="181">
        <f>S566*H566</f>
        <v>0</v>
      </c>
      <c r="AR566" s="182" t="s">
        <v>139</v>
      </c>
      <c r="AT566" s="182" t="s">
        <v>136</v>
      </c>
      <c r="AU566" s="182" t="s">
        <v>84</v>
      </c>
      <c r="AY566" s="19" t="s">
        <v>133</v>
      </c>
      <c r="BE566" s="183">
        <f>IF(N566="základní",J566,0)</f>
        <v>0</v>
      </c>
      <c r="BF566" s="183">
        <f>IF(N566="snížená",J566,0)</f>
        <v>0</v>
      </c>
      <c r="BG566" s="183">
        <f>IF(N566="zákl. přenesená",J566,0)</f>
        <v>0</v>
      </c>
      <c r="BH566" s="183">
        <f>IF(N566="sníž. přenesená",J566,0)</f>
        <v>0</v>
      </c>
      <c r="BI566" s="183">
        <f>IF(N566="nulová",J566,0)</f>
        <v>0</v>
      </c>
      <c r="BJ566" s="19" t="s">
        <v>81</v>
      </c>
      <c r="BK566" s="183">
        <f>ROUND(I566*H566,2)</f>
        <v>0</v>
      </c>
      <c r="BL566" s="19" t="s">
        <v>139</v>
      </c>
      <c r="BM566" s="182" t="s">
        <v>1308</v>
      </c>
    </row>
    <row r="567" s="1" customFormat="1">
      <c r="B567" s="38"/>
      <c r="D567" s="184" t="s">
        <v>141</v>
      </c>
      <c r="F567" s="185" t="s">
        <v>1309</v>
      </c>
      <c r="I567" s="115"/>
      <c r="L567" s="38"/>
      <c r="M567" s="186"/>
      <c r="N567" s="71"/>
      <c r="O567" s="71"/>
      <c r="P567" s="71"/>
      <c r="Q567" s="71"/>
      <c r="R567" s="71"/>
      <c r="S567" s="71"/>
      <c r="T567" s="72"/>
      <c r="AT567" s="19" t="s">
        <v>141</v>
      </c>
      <c r="AU567" s="19" t="s">
        <v>84</v>
      </c>
    </row>
    <row r="568" s="1" customFormat="1">
      <c r="B568" s="38"/>
      <c r="D568" s="184" t="s">
        <v>174</v>
      </c>
      <c r="F568" s="187" t="s">
        <v>1310</v>
      </c>
      <c r="I568" s="115"/>
      <c r="L568" s="38"/>
      <c r="M568" s="186"/>
      <c r="N568" s="71"/>
      <c r="O568" s="71"/>
      <c r="P568" s="71"/>
      <c r="Q568" s="71"/>
      <c r="R568" s="71"/>
      <c r="S568" s="71"/>
      <c r="T568" s="72"/>
      <c r="AT568" s="19" t="s">
        <v>174</v>
      </c>
      <c r="AU568" s="19" t="s">
        <v>84</v>
      </c>
    </row>
    <row r="569" s="14" customFormat="1">
      <c r="B569" s="204"/>
      <c r="D569" s="184" t="s">
        <v>176</v>
      </c>
      <c r="E569" s="205" t="s">
        <v>3</v>
      </c>
      <c r="F569" s="206" t="s">
        <v>233</v>
      </c>
      <c r="H569" s="205" t="s">
        <v>3</v>
      </c>
      <c r="I569" s="207"/>
      <c r="L569" s="204"/>
      <c r="M569" s="208"/>
      <c r="N569" s="209"/>
      <c r="O569" s="209"/>
      <c r="P569" s="209"/>
      <c r="Q569" s="209"/>
      <c r="R569" s="209"/>
      <c r="S569" s="209"/>
      <c r="T569" s="210"/>
      <c r="AT569" s="205" t="s">
        <v>176</v>
      </c>
      <c r="AU569" s="205" t="s">
        <v>84</v>
      </c>
      <c r="AV569" s="14" t="s">
        <v>81</v>
      </c>
      <c r="AW569" s="14" t="s">
        <v>34</v>
      </c>
      <c r="AX569" s="14" t="s">
        <v>73</v>
      </c>
      <c r="AY569" s="205" t="s">
        <v>133</v>
      </c>
    </row>
    <row r="570" s="12" customFormat="1">
      <c r="B570" s="188"/>
      <c r="D570" s="184" t="s">
        <v>176</v>
      </c>
      <c r="E570" s="189" t="s">
        <v>3</v>
      </c>
      <c r="F570" s="190" t="s">
        <v>1311</v>
      </c>
      <c r="H570" s="191">
        <v>0.248</v>
      </c>
      <c r="I570" s="192"/>
      <c r="L570" s="188"/>
      <c r="M570" s="193"/>
      <c r="N570" s="194"/>
      <c r="O570" s="194"/>
      <c r="P570" s="194"/>
      <c r="Q570" s="194"/>
      <c r="R570" s="194"/>
      <c r="S570" s="194"/>
      <c r="T570" s="195"/>
      <c r="AT570" s="189" t="s">
        <v>176</v>
      </c>
      <c r="AU570" s="189" t="s">
        <v>84</v>
      </c>
      <c r="AV570" s="12" t="s">
        <v>84</v>
      </c>
      <c r="AW570" s="12" t="s">
        <v>34</v>
      </c>
      <c r="AX570" s="12" t="s">
        <v>73</v>
      </c>
      <c r="AY570" s="189" t="s">
        <v>133</v>
      </c>
    </row>
    <row r="571" s="12" customFormat="1">
      <c r="B571" s="188"/>
      <c r="D571" s="184" t="s">
        <v>176</v>
      </c>
      <c r="E571" s="189" t="s">
        <v>3</v>
      </c>
      <c r="F571" s="190" t="s">
        <v>1312</v>
      </c>
      <c r="H571" s="191">
        <v>0.26400000000000001</v>
      </c>
      <c r="I571" s="192"/>
      <c r="L571" s="188"/>
      <c r="M571" s="193"/>
      <c r="N571" s="194"/>
      <c r="O571" s="194"/>
      <c r="P571" s="194"/>
      <c r="Q571" s="194"/>
      <c r="R571" s="194"/>
      <c r="S571" s="194"/>
      <c r="T571" s="195"/>
      <c r="AT571" s="189" t="s">
        <v>176</v>
      </c>
      <c r="AU571" s="189" t="s">
        <v>84</v>
      </c>
      <c r="AV571" s="12" t="s">
        <v>84</v>
      </c>
      <c r="AW571" s="12" t="s">
        <v>34</v>
      </c>
      <c r="AX571" s="12" t="s">
        <v>73</v>
      </c>
      <c r="AY571" s="189" t="s">
        <v>133</v>
      </c>
    </row>
    <row r="572" s="15" customFormat="1">
      <c r="B572" s="211"/>
      <c r="D572" s="184" t="s">
        <v>176</v>
      </c>
      <c r="E572" s="212" t="s">
        <v>3</v>
      </c>
      <c r="F572" s="213" t="s">
        <v>242</v>
      </c>
      <c r="H572" s="214">
        <v>0.51200000000000001</v>
      </c>
      <c r="I572" s="215"/>
      <c r="L572" s="211"/>
      <c r="M572" s="216"/>
      <c r="N572" s="217"/>
      <c r="O572" s="217"/>
      <c r="P572" s="217"/>
      <c r="Q572" s="217"/>
      <c r="R572" s="217"/>
      <c r="S572" s="217"/>
      <c r="T572" s="218"/>
      <c r="AT572" s="212" t="s">
        <v>176</v>
      </c>
      <c r="AU572" s="212" t="s">
        <v>84</v>
      </c>
      <c r="AV572" s="15" t="s">
        <v>147</v>
      </c>
      <c r="AW572" s="15" t="s">
        <v>34</v>
      </c>
      <c r="AX572" s="15" t="s">
        <v>73</v>
      </c>
      <c r="AY572" s="212" t="s">
        <v>133</v>
      </c>
    </row>
    <row r="573" s="12" customFormat="1">
      <c r="B573" s="188"/>
      <c r="D573" s="184" t="s">
        <v>176</v>
      </c>
      <c r="E573" s="189" t="s">
        <v>3</v>
      </c>
      <c r="F573" s="190" t="s">
        <v>1313</v>
      </c>
      <c r="H573" s="191">
        <v>-0.47599999999999998</v>
      </c>
      <c r="I573" s="192"/>
      <c r="L573" s="188"/>
      <c r="M573" s="193"/>
      <c r="N573" s="194"/>
      <c r="O573" s="194"/>
      <c r="P573" s="194"/>
      <c r="Q573" s="194"/>
      <c r="R573" s="194"/>
      <c r="S573" s="194"/>
      <c r="T573" s="195"/>
      <c r="AT573" s="189" t="s">
        <v>176</v>
      </c>
      <c r="AU573" s="189" t="s">
        <v>84</v>
      </c>
      <c r="AV573" s="12" t="s">
        <v>84</v>
      </c>
      <c r="AW573" s="12" t="s">
        <v>34</v>
      </c>
      <c r="AX573" s="12" t="s">
        <v>73</v>
      </c>
      <c r="AY573" s="189" t="s">
        <v>133</v>
      </c>
    </row>
    <row r="574" s="13" customFormat="1">
      <c r="B574" s="196"/>
      <c r="D574" s="184" t="s">
        <v>176</v>
      </c>
      <c r="E574" s="197" t="s">
        <v>3</v>
      </c>
      <c r="F574" s="198" t="s">
        <v>195</v>
      </c>
      <c r="H574" s="199">
        <v>0.035999999999999997</v>
      </c>
      <c r="I574" s="200"/>
      <c r="L574" s="196"/>
      <c r="M574" s="201"/>
      <c r="N574" s="202"/>
      <c r="O574" s="202"/>
      <c r="P574" s="202"/>
      <c r="Q574" s="202"/>
      <c r="R574" s="202"/>
      <c r="S574" s="202"/>
      <c r="T574" s="203"/>
      <c r="AT574" s="197" t="s">
        <v>176</v>
      </c>
      <c r="AU574" s="197" t="s">
        <v>84</v>
      </c>
      <c r="AV574" s="13" t="s">
        <v>139</v>
      </c>
      <c r="AW574" s="13" t="s">
        <v>34</v>
      </c>
      <c r="AX574" s="13" t="s">
        <v>81</v>
      </c>
      <c r="AY574" s="197" t="s">
        <v>133</v>
      </c>
    </row>
    <row r="575" s="1" customFormat="1" ht="16.5" customHeight="1">
      <c r="B575" s="170"/>
      <c r="C575" s="171" t="s">
        <v>1314</v>
      </c>
      <c r="D575" s="171" t="s">
        <v>136</v>
      </c>
      <c r="E575" s="172" t="s">
        <v>1315</v>
      </c>
      <c r="F575" s="173" t="s">
        <v>1316</v>
      </c>
      <c r="G575" s="174" t="s">
        <v>211</v>
      </c>
      <c r="H575" s="175">
        <v>0.25600000000000001</v>
      </c>
      <c r="I575" s="176"/>
      <c r="J575" s="177">
        <f>ROUND(I575*H575,2)</f>
        <v>0</v>
      </c>
      <c r="K575" s="173" t="s">
        <v>171</v>
      </c>
      <c r="L575" s="38"/>
      <c r="M575" s="178" t="s">
        <v>3</v>
      </c>
      <c r="N575" s="179" t="s">
        <v>44</v>
      </c>
      <c r="O575" s="71"/>
      <c r="P575" s="180">
        <f>O575*H575</f>
        <v>0</v>
      </c>
      <c r="Q575" s="180">
        <v>0</v>
      </c>
      <c r="R575" s="180">
        <f>Q575*H575</f>
        <v>0</v>
      </c>
      <c r="S575" s="180">
        <v>0</v>
      </c>
      <c r="T575" s="181">
        <f>S575*H575</f>
        <v>0</v>
      </c>
      <c r="AR575" s="182" t="s">
        <v>139</v>
      </c>
      <c r="AT575" s="182" t="s">
        <v>136</v>
      </c>
      <c r="AU575" s="182" t="s">
        <v>84</v>
      </c>
      <c r="AY575" s="19" t="s">
        <v>133</v>
      </c>
      <c r="BE575" s="183">
        <f>IF(N575="základní",J575,0)</f>
        <v>0</v>
      </c>
      <c r="BF575" s="183">
        <f>IF(N575="snížená",J575,0)</f>
        <v>0</v>
      </c>
      <c r="BG575" s="183">
        <f>IF(N575="zákl. přenesená",J575,0)</f>
        <v>0</v>
      </c>
      <c r="BH575" s="183">
        <f>IF(N575="sníž. přenesená",J575,0)</f>
        <v>0</v>
      </c>
      <c r="BI575" s="183">
        <f>IF(N575="nulová",J575,0)</f>
        <v>0</v>
      </c>
      <c r="BJ575" s="19" t="s">
        <v>81</v>
      </c>
      <c r="BK575" s="183">
        <f>ROUND(I575*H575,2)</f>
        <v>0</v>
      </c>
      <c r="BL575" s="19" t="s">
        <v>139</v>
      </c>
      <c r="BM575" s="182" t="s">
        <v>1317</v>
      </c>
    </row>
    <row r="576" s="1" customFormat="1">
      <c r="B576" s="38"/>
      <c r="D576" s="184" t="s">
        <v>141</v>
      </c>
      <c r="F576" s="185" t="s">
        <v>1318</v>
      </c>
      <c r="I576" s="115"/>
      <c r="L576" s="38"/>
      <c r="M576" s="186"/>
      <c r="N576" s="71"/>
      <c r="O576" s="71"/>
      <c r="P576" s="71"/>
      <c r="Q576" s="71"/>
      <c r="R576" s="71"/>
      <c r="S576" s="71"/>
      <c r="T576" s="72"/>
      <c r="AT576" s="19" t="s">
        <v>141</v>
      </c>
      <c r="AU576" s="19" t="s">
        <v>84</v>
      </c>
    </row>
    <row r="577" s="1" customFormat="1">
      <c r="B577" s="38"/>
      <c r="D577" s="184" t="s">
        <v>174</v>
      </c>
      <c r="F577" s="187" t="s">
        <v>1310</v>
      </c>
      <c r="I577" s="115"/>
      <c r="L577" s="38"/>
      <c r="M577" s="186"/>
      <c r="N577" s="71"/>
      <c r="O577" s="71"/>
      <c r="P577" s="71"/>
      <c r="Q577" s="71"/>
      <c r="R577" s="71"/>
      <c r="S577" s="71"/>
      <c r="T577" s="72"/>
      <c r="AT577" s="19" t="s">
        <v>174</v>
      </c>
      <c r="AU577" s="19" t="s">
        <v>84</v>
      </c>
    </row>
    <row r="578" s="14" customFormat="1">
      <c r="B578" s="204"/>
      <c r="D578" s="184" t="s">
        <v>176</v>
      </c>
      <c r="E578" s="205" t="s">
        <v>3</v>
      </c>
      <c r="F578" s="206" t="s">
        <v>248</v>
      </c>
      <c r="H578" s="205" t="s">
        <v>3</v>
      </c>
      <c r="I578" s="207"/>
      <c r="L578" s="204"/>
      <c r="M578" s="208"/>
      <c r="N578" s="209"/>
      <c r="O578" s="209"/>
      <c r="P578" s="209"/>
      <c r="Q578" s="209"/>
      <c r="R578" s="209"/>
      <c r="S578" s="209"/>
      <c r="T578" s="210"/>
      <c r="AT578" s="205" t="s">
        <v>176</v>
      </c>
      <c r="AU578" s="205" t="s">
        <v>84</v>
      </c>
      <c r="AV578" s="14" t="s">
        <v>81</v>
      </c>
      <c r="AW578" s="14" t="s">
        <v>34</v>
      </c>
      <c r="AX578" s="14" t="s">
        <v>73</v>
      </c>
      <c r="AY578" s="205" t="s">
        <v>133</v>
      </c>
    </row>
    <row r="579" s="12" customFormat="1">
      <c r="B579" s="188"/>
      <c r="D579" s="184" t="s">
        <v>176</v>
      </c>
      <c r="E579" s="189" t="s">
        <v>3</v>
      </c>
      <c r="F579" s="190" t="s">
        <v>1319</v>
      </c>
      <c r="H579" s="191">
        <v>0.25600000000000001</v>
      </c>
      <c r="I579" s="192"/>
      <c r="L579" s="188"/>
      <c r="M579" s="193"/>
      <c r="N579" s="194"/>
      <c r="O579" s="194"/>
      <c r="P579" s="194"/>
      <c r="Q579" s="194"/>
      <c r="R579" s="194"/>
      <c r="S579" s="194"/>
      <c r="T579" s="195"/>
      <c r="AT579" s="189" t="s">
        <v>176</v>
      </c>
      <c r="AU579" s="189" t="s">
        <v>84</v>
      </c>
      <c r="AV579" s="12" t="s">
        <v>84</v>
      </c>
      <c r="AW579" s="12" t="s">
        <v>34</v>
      </c>
      <c r="AX579" s="12" t="s">
        <v>81</v>
      </c>
      <c r="AY579" s="189" t="s">
        <v>133</v>
      </c>
    </row>
    <row r="580" s="1" customFormat="1" ht="16.5" customHeight="1">
      <c r="B580" s="170"/>
      <c r="C580" s="171" t="s">
        <v>1320</v>
      </c>
      <c r="D580" s="171" t="s">
        <v>136</v>
      </c>
      <c r="E580" s="172" t="s">
        <v>1321</v>
      </c>
      <c r="F580" s="173" t="s">
        <v>1322</v>
      </c>
      <c r="G580" s="174" t="s">
        <v>211</v>
      </c>
      <c r="H580" s="175">
        <v>0.25600000000000001</v>
      </c>
      <c r="I580" s="176"/>
      <c r="J580" s="177">
        <f>ROUND(I580*H580,2)</f>
        <v>0</v>
      </c>
      <c r="K580" s="173" t="s">
        <v>171</v>
      </c>
      <c r="L580" s="38"/>
      <c r="M580" s="178" t="s">
        <v>3</v>
      </c>
      <c r="N580" s="179" t="s">
        <v>44</v>
      </c>
      <c r="O580" s="71"/>
      <c r="P580" s="180">
        <f>O580*H580</f>
        <v>0</v>
      </c>
      <c r="Q580" s="180">
        <v>0</v>
      </c>
      <c r="R580" s="180">
        <f>Q580*H580</f>
        <v>0</v>
      </c>
      <c r="S580" s="180">
        <v>0</v>
      </c>
      <c r="T580" s="181">
        <f>S580*H580</f>
        <v>0</v>
      </c>
      <c r="AR580" s="182" t="s">
        <v>139</v>
      </c>
      <c r="AT580" s="182" t="s">
        <v>136</v>
      </c>
      <c r="AU580" s="182" t="s">
        <v>84</v>
      </c>
      <c r="AY580" s="19" t="s">
        <v>133</v>
      </c>
      <c r="BE580" s="183">
        <f>IF(N580="základní",J580,0)</f>
        <v>0</v>
      </c>
      <c r="BF580" s="183">
        <f>IF(N580="snížená",J580,0)</f>
        <v>0</v>
      </c>
      <c r="BG580" s="183">
        <f>IF(N580="zákl. přenesená",J580,0)</f>
        <v>0</v>
      </c>
      <c r="BH580" s="183">
        <f>IF(N580="sníž. přenesená",J580,0)</f>
        <v>0</v>
      </c>
      <c r="BI580" s="183">
        <f>IF(N580="nulová",J580,0)</f>
        <v>0</v>
      </c>
      <c r="BJ580" s="19" t="s">
        <v>81</v>
      </c>
      <c r="BK580" s="183">
        <f>ROUND(I580*H580,2)</f>
        <v>0</v>
      </c>
      <c r="BL580" s="19" t="s">
        <v>139</v>
      </c>
      <c r="BM580" s="182" t="s">
        <v>1323</v>
      </c>
    </row>
    <row r="581" s="1" customFormat="1">
      <c r="B581" s="38"/>
      <c r="D581" s="184" t="s">
        <v>141</v>
      </c>
      <c r="F581" s="185" t="s">
        <v>1324</v>
      </c>
      <c r="I581" s="115"/>
      <c r="L581" s="38"/>
      <c r="M581" s="186"/>
      <c r="N581" s="71"/>
      <c r="O581" s="71"/>
      <c r="P581" s="71"/>
      <c r="Q581" s="71"/>
      <c r="R581" s="71"/>
      <c r="S581" s="71"/>
      <c r="T581" s="72"/>
      <c r="AT581" s="19" t="s">
        <v>141</v>
      </c>
      <c r="AU581" s="19" t="s">
        <v>84</v>
      </c>
    </row>
    <row r="582" s="1" customFormat="1">
      <c r="B582" s="38"/>
      <c r="D582" s="184" t="s">
        <v>174</v>
      </c>
      <c r="F582" s="187" t="s">
        <v>1310</v>
      </c>
      <c r="I582" s="115"/>
      <c r="L582" s="38"/>
      <c r="M582" s="186"/>
      <c r="N582" s="71"/>
      <c r="O582" s="71"/>
      <c r="P582" s="71"/>
      <c r="Q582" s="71"/>
      <c r="R582" s="71"/>
      <c r="S582" s="71"/>
      <c r="T582" s="72"/>
      <c r="AT582" s="19" t="s">
        <v>174</v>
      </c>
      <c r="AU582" s="19" t="s">
        <v>84</v>
      </c>
    </row>
    <row r="583" s="12" customFormat="1">
      <c r="B583" s="188"/>
      <c r="D583" s="184" t="s">
        <v>176</v>
      </c>
      <c r="E583" s="189" t="s">
        <v>3</v>
      </c>
      <c r="F583" s="190" t="s">
        <v>1325</v>
      </c>
      <c r="H583" s="191">
        <v>0.25600000000000001</v>
      </c>
      <c r="I583" s="192"/>
      <c r="L583" s="188"/>
      <c r="M583" s="193"/>
      <c r="N583" s="194"/>
      <c r="O583" s="194"/>
      <c r="P583" s="194"/>
      <c r="Q583" s="194"/>
      <c r="R583" s="194"/>
      <c r="S583" s="194"/>
      <c r="T583" s="195"/>
      <c r="AT583" s="189" t="s">
        <v>176</v>
      </c>
      <c r="AU583" s="189" t="s">
        <v>84</v>
      </c>
      <c r="AV583" s="12" t="s">
        <v>84</v>
      </c>
      <c r="AW583" s="12" t="s">
        <v>34</v>
      </c>
      <c r="AX583" s="12" t="s">
        <v>81</v>
      </c>
      <c r="AY583" s="189" t="s">
        <v>133</v>
      </c>
    </row>
    <row r="584" s="1" customFormat="1" ht="16.5" customHeight="1">
      <c r="B584" s="170"/>
      <c r="C584" s="171" t="s">
        <v>1326</v>
      </c>
      <c r="D584" s="171" t="s">
        <v>136</v>
      </c>
      <c r="E584" s="172" t="s">
        <v>1327</v>
      </c>
      <c r="F584" s="173" t="s">
        <v>1328</v>
      </c>
      <c r="G584" s="174" t="s">
        <v>211</v>
      </c>
      <c r="H584" s="175">
        <v>0.22</v>
      </c>
      <c r="I584" s="176"/>
      <c r="J584" s="177">
        <f>ROUND(I584*H584,2)</f>
        <v>0</v>
      </c>
      <c r="K584" s="173" t="s">
        <v>171</v>
      </c>
      <c r="L584" s="38"/>
      <c r="M584" s="178" t="s">
        <v>3</v>
      </c>
      <c r="N584" s="179" t="s">
        <v>44</v>
      </c>
      <c r="O584" s="71"/>
      <c r="P584" s="180">
        <f>O584*H584</f>
        <v>0</v>
      </c>
      <c r="Q584" s="180">
        <v>0</v>
      </c>
      <c r="R584" s="180">
        <f>Q584*H584</f>
        <v>0</v>
      </c>
      <c r="S584" s="180">
        <v>0</v>
      </c>
      <c r="T584" s="181">
        <f>S584*H584</f>
        <v>0</v>
      </c>
      <c r="AR584" s="182" t="s">
        <v>139</v>
      </c>
      <c r="AT584" s="182" t="s">
        <v>136</v>
      </c>
      <c r="AU584" s="182" t="s">
        <v>84</v>
      </c>
      <c r="AY584" s="19" t="s">
        <v>133</v>
      </c>
      <c r="BE584" s="183">
        <f>IF(N584="základní",J584,0)</f>
        <v>0</v>
      </c>
      <c r="BF584" s="183">
        <f>IF(N584="snížená",J584,0)</f>
        <v>0</v>
      </c>
      <c r="BG584" s="183">
        <f>IF(N584="zákl. přenesená",J584,0)</f>
        <v>0</v>
      </c>
      <c r="BH584" s="183">
        <f>IF(N584="sníž. přenesená",J584,0)</f>
        <v>0</v>
      </c>
      <c r="BI584" s="183">
        <f>IF(N584="nulová",J584,0)</f>
        <v>0</v>
      </c>
      <c r="BJ584" s="19" t="s">
        <v>81</v>
      </c>
      <c r="BK584" s="183">
        <f>ROUND(I584*H584,2)</f>
        <v>0</v>
      </c>
      <c r="BL584" s="19" t="s">
        <v>139</v>
      </c>
      <c r="BM584" s="182" t="s">
        <v>1329</v>
      </c>
    </row>
    <row r="585" s="1" customFormat="1">
      <c r="B585" s="38"/>
      <c r="D585" s="184" t="s">
        <v>141</v>
      </c>
      <c r="F585" s="185" t="s">
        <v>1330</v>
      </c>
      <c r="I585" s="115"/>
      <c r="L585" s="38"/>
      <c r="M585" s="186"/>
      <c r="N585" s="71"/>
      <c r="O585" s="71"/>
      <c r="P585" s="71"/>
      <c r="Q585" s="71"/>
      <c r="R585" s="71"/>
      <c r="S585" s="71"/>
      <c r="T585" s="72"/>
      <c r="AT585" s="19" t="s">
        <v>141</v>
      </c>
      <c r="AU585" s="19" t="s">
        <v>84</v>
      </c>
    </row>
    <row r="586" s="1" customFormat="1">
      <c r="B586" s="38"/>
      <c r="D586" s="184" t="s">
        <v>174</v>
      </c>
      <c r="F586" s="187" t="s">
        <v>1310</v>
      </c>
      <c r="I586" s="115"/>
      <c r="L586" s="38"/>
      <c r="M586" s="186"/>
      <c r="N586" s="71"/>
      <c r="O586" s="71"/>
      <c r="P586" s="71"/>
      <c r="Q586" s="71"/>
      <c r="R586" s="71"/>
      <c r="S586" s="71"/>
      <c r="T586" s="72"/>
      <c r="AT586" s="19" t="s">
        <v>174</v>
      </c>
      <c r="AU586" s="19" t="s">
        <v>84</v>
      </c>
    </row>
    <row r="587" s="14" customFormat="1">
      <c r="B587" s="204"/>
      <c r="D587" s="184" t="s">
        <v>176</v>
      </c>
      <c r="E587" s="205" t="s">
        <v>3</v>
      </c>
      <c r="F587" s="206" t="s">
        <v>1331</v>
      </c>
      <c r="H587" s="205" t="s">
        <v>3</v>
      </c>
      <c r="I587" s="207"/>
      <c r="L587" s="204"/>
      <c r="M587" s="208"/>
      <c r="N587" s="209"/>
      <c r="O587" s="209"/>
      <c r="P587" s="209"/>
      <c r="Q587" s="209"/>
      <c r="R587" s="209"/>
      <c r="S587" s="209"/>
      <c r="T587" s="210"/>
      <c r="AT587" s="205" t="s">
        <v>176</v>
      </c>
      <c r="AU587" s="205" t="s">
        <v>84</v>
      </c>
      <c r="AV587" s="14" t="s">
        <v>81</v>
      </c>
      <c r="AW587" s="14" t="s">
        <v>34</v>
      </c>
      <c r="AX587" s="14" t="s">
        <v>73</v>
      </c>
      <c r="AY587" s="205" t="s">
        <v>133</v>
      </c>
    </row>
    <row r="588" s="12" customFormat="1">
      <c r="B588" s="188"/>
      <c r="D588" s="184" t="s">
        <v>176</v>
      </c>
      <c r="E588" s="189" t="s">
        <v>3</v>
      </c>
      <c r="F588" s="190" t="s">
        <v>1332</v>
      </c>
      <c r="H588" s="191">
        <v>0.22</v>
      </c>
      <c r="I588" s="192"/>
      <c r="L588" s="188"/>
      <c r="M588" s="193"/>
      <c r="N588" s="194"/>
      <c r="O588" s="194"/>
      <c r="P588" s="194"/>
      <c r="Q588" s="194"/>
      <c r="R588" s="194"/>
      <c r="S588" s="194"/>
      <c r="T588" s="195"/>
      <c r="AT588" s="189" t="s">
        <v>176</v>
      </c>
      <c r="AU588" s="189" t="s">
        <v>84</v>
      </c>
      <c r="AV588" s="12" t="s">
        <v>84</v>
      </c>
      <c r="AW588" s="12" t="s">
        <v>34</v>
      </c>
      <c r="AX588" s="12" t="s">
        <v>81</v>
      </c>
      <c r="AY588" s="189" t="s">
        <v>133</v>
      </c>
    </row>
    <row r="589" s="1" customFormat="1" ht="16.5" customHeight="1">
      <c r="B589" s="170"/>
      <c r="C589" s="171" t="s">
        <v>1333</v>
      </c>
      <c r="D589" s="171" t="s">
        <v>136</v>
      </c>
      <c r="E589" s="172" t="s">
        <v>1334</v>
      </c>
      <c r="F589" s="173" t="s">
        <v>1335</v>
      </c>
      <c r="G589" s="174" t="s">
        <v>211</v>
      </c>
      <c r="H589" s="175">
        <v>0.22</v>
      </c>
      <c r="I589" s="176"/>
      <c r="J589" s="177">
        <f>ROUND(I589*H589,2)</f>
        <v>0</v>
      </c>
      <c r="K589" s="173" t="s">
        <v>171</v>
      </c>
      <c r="L589" s="38"/>
      <c r="M589" s="178" t="s">
        <v>3</v>
      </c>
      <c r="N589" s="179" t="s">
        <v>44</v>
      </c>
      <c r="O589" s="71"/>
      <c r="P589" s="180">
        <f>O589*H589</f>
        <v>0</v>
      </c>
      <c r="Q589" s="180">
        <v>0</v>
      </c>
      <c r="R589" s="180">
        <f>Q589*H589</f>
        <v>0</v>
      </c>
      <c r="S589" s="180">
        <v>0</v>
      </c>
      <c r="T589" s="181">
        <f>S589*H589</f>
        <v>0</v>
      </c>
      <c r="AR589" s="182" t="s">
        <v>139</v>
      </c>
      <c r="AT589" s="182" t="s">
        <v>136</v>
      </c>
      <c r="AU589" s="182" t="s">
        <v>84</v>
      </c>
      <c r="AY589" s="19" t="s">
        <v>133</v>
      </c>
      <c r="BE589" s="183">
        <f>IF(N589="základní",J589,0)</f>
        <v>0</v>
      </c>
      <c r="BF589" s="183">
        <f>IF(N589="snížená",J589,0)</f>
        <v>0</v>
      </c>
      <c r="BG589" s="183">
        <f>IF(N589="zákl. přenesená",J589,0)</f>
        <v>0</v>
      </c>
      <c r="BH589" s="183">
        <f>IF(N589="sníž. přenesená",J589,0)</f>
        <v>0</v>
      </c>
      <c r="BI589" s="183">
        <f>IF(N589="nulová",J589,0)</f>
        <v>0</v>
      </c>
      <c r="BJ589" s="19" t="s">
        <v>81</v>
      </c>
      <c r="BK589" s="183">
        <f>ROUND(I589*H589,2)</f>
        <v>0</v>
      </c>
      <c r="BL589" s="19" t="s">
        <v>139</v>
      </c>
      <c r="BM589" s="182" t="s">
        <v>1336</v>
      </c>
    </row>
    <row r="590" s="1" customFormat="1">
      <c r="B590" s="38"/>
      <c r="D590" s="184" t="s">
        <v>141</v>
      </c>
      <c r="F590" s="185" t="s">
        <v>1337</v>
      </c>
      <c r="I590" s="115"/>
      <c r="L590" s="38"/>
      <c r="M590" s="186"/>
      <c r="N590" s="71"/>
      <c r="O590" s="71"/>
      <c r="P590" s="71"/>
      <c r="Q590" s="71"/>
      <c r="R590" s="71"/>
      <c r="S590" s="71"/>
      <c r="T590" s="72"/>
      <c r="AT590" s="19" t="s">
        <v>141</v>
      </c>
      <c r="AU590" s="19" t="s">
        <v>84</v>
      </c>
    </row>
    <row r="591" s="1" customFormat="1">
      <c r="B591" s="38"/>
      <c r="D591" s="184" t="s">
        <v>174</v>
      </c>
      <c r="F591" s="187" t="s">
        <v>1310</v>
      </c>
      <c r="I591" s="115"/>
      <c r="L591" s="38"/>
      <c r="M591" s="186"/>
      <c r="N591" s="71"/>
      <c r="O591" s="71"/>
      <c r="P591" s="71"/>
      <c r="Q591" s="71"/>
      <c r="R591" s="71"/>
      <c r="S591" s="71"/>
      <c r="T591" s="72"/>
      <c r="AT591" s="19" t="s">
        <v>174</v>
      </c>
      <c r="AU591" s="19" t="s">
        <v>84</v>
      </c>
    </row>
    <row r="592" s="12" customFormat="1">
      <c r="B592" s="188"/>
      <c r="D592" s="184" t="s">
        <v>176</v>
      </c>
      <c r="E592" s="189" t="s">
        <v>3</v>
      </c>
      <c r="F592" s="190" t="s">
        <v>1338</v>
      </c>
      <c r="H592" s="191">
        <v>0.22</v>
      </c>
      <c r="I592" s="192"/>
      <c r="L592" s="188"/>
      <c r="M592" s="193"/>
      <c r="N592" s="194"/>
      <c r="O592" s="194"/>
      <c r="P592" s="194"/>
      <c r="Q592" s="194"/>
      <c r="R592" s="194"/>
      <c r="S592" s="194"/>
      <c r="T592" s="195"/>
      <c r="AT592" s="189" t="s">
        <v>176</v>
      </c>
      <c r="AU592" s="189" t="s">
        <v>84</v>
      </c>
      <c r="AV592" s="12" t="s">
        <v>84</v>
      </c>
      <c r="AW592" s="12" t="s">
        <v>34</v>
      </c>
      <c r="AX592" s="12" t="s">
        <v>81</v>
      </c>
      <c r="AY592" s="189" t="s">
        <v>133</v>
      </c>
    </row>
    <row r="593" s="1" customFormat="1" ht="16.5" customHeight="1">
      <c r="B593" s="170"/>
      <c r="C593" s="171" t="s">
        <v>1339</v>
      </c>
      <c r="D593" s="171" t="s">
        <v>136</v>
      </c>
      <c r="E593" s="172" t="s">
        <v>332</v>
      </c>
      <c r="F593" s="173" t="s">
        <v>333</v>
      </c>
      <c r="G593" s="174" t="s">
        <v>211</v>
      </c>
      <c r="H593" s="175">
        <v>0.51200000000000001</v>
      </c>
      <c r="I593" s="176"/>
      <c r="J593" s="177">
        <f>ROUND(I593*H593,2)</f>
        <v>0</v>
      </c>
      <c r="K593" s="173" t="s">
        <v>171</v>
      </c>
      <c r="L593" s="38"/>
      <c r="M593" s="178" t="s">
        <v>3</v>
      </c>
      <c r="N593" s="179" t="s">
        <v>44</v>
      </c>
      <c r="O593" s="71"/>
      <c r="P593" s="180">
        <f>O593*H593</f>
        <v>0</v>
      </c>
      <c r="Q593" s="180">
        <v>0</v>
      </c>
      <c r="R593" s="180">
        <f>Q593*H593</f>
        <v>0</v>
      </c>
      <c r="S593" s="180">
        <v>0</v>
      </c>
      <c r="T593" s="181">
        <f>S593*H593</f>
        <v>0</v>
      </c>
      <c r="AR593" s="182" t="s">
        <v>139</v>
      </c>
      <c r="AT593" s="182" t="s">
        <v>136</v>
      </c>
      <c r="AU593" s="182" t="s">
        <v>84</v>
      </c>
      <c r="AY593" s="19" t="s">
        <v>133</v>
      </c>
      <c r="BE593" s="183">
        <f>IF(N593="základní",J593,0)</f>
        <v>0</v>
      </c>
      <c r="BF593" s="183">
        <f>IF(N593="snížená",J593,0)</f>
        <v>0</v>
      </c>
      <c r="BG593" s="183">
        <f>IF(N593="zákl. přenesená",J593,0)</f>
        <v>0</v>
      </c>
      <c r="BH593" s="183">
        <f>IF(N593="sníž. přenesená",J593,0)</f>
        <v>0</v>
      </c>
      <c r="BI593" s="183">
        <f>IF(N593="nulová",J593,0)</f>
        <v>0</v>
      </c>
      <c r="BJ593" s="19" t="s">
        <v>81</v>
      </c>
      <c r="BK593" s="183">
        <f>ROUND(I593*H593,2)</f>
        <v>0</v>
      </c>
      <c r="BL593" s="19" t="s">
        <v>139</v>
      </c>
      <c r="BM593" s="182" t="s">
        <v>1340</v>
      </c>
    </row>
    <row r="594" s="1" customFormat="1">
      <c r="B594" s="38"/>
      <c r="D594" s="184" t="s">
        <v>141</v>
      </c>
      <c r="F594" s="185" t="s">
        <v>335</v>
      </c>
      <c r="I594" s="115"/>
      <c r="L594" s="38"/>
      <c r="M594" s="186"/>
      <c r="N594" s="71"/>
      <c r="O594" s="71"/>
      <c r="P594" s="71"/>
      <c r="Q594" s="71"/>
      <c r="R594" s="71"/>
      <c r="S594" s="71"/>
      <c r="T594" s="72"/>
      <c r="AT594" s="19" t="s">
        <v>141</v>
      </c>
      <c r="AU594" s="19" t="s">
        <v>84</v>
      </c>
    </row>
    <row r="595" s="1" customFormat="1">
      <c r="B595" s="38"/>
      <c r="D595" s="184" t="s">
        <v>174</v>
      </c>
      <c r="F595" s="187" t="s">
        <v>319</v>
      </c>
      <c r="I595" s="115"/>
      <c r="L595" s="38"/>
      <c r="M595" s="186"/>
      <c r="N595" s="71"/>
      <c r="O595" s="71"/>
      <c r="P595" s="71"/>
      <c r="Q595" s="71"/>
      <c r="R595" s="71"/>
      <c r="S595" s="71"/>
      <c r="T595" s="72"/>
      <c r="AT595" s="19" t="s">
        <v>174</v>
      </c>
      <c r="AU595" s="19" t="s">
        <v>84</v>
      </c>
    </row>
    <row r="596" s="12" customFormat="1">
      <c r="B596" s="188"/>
      <c r="D596" s="184" t="s">
        <v>176</v>
      </c>
      <c r="E596" s="189" t="s">
        <v>3</v>
      </c>
      <c r="F596" s="190" t="s">
        <v>1341</v>
      </c>
      <c r="H596" s="191">
        <v>0.51200000000000001</v>
      </c>
      <c r="I596" s="192"/>
      <c r="L596" s="188"/>
      <c r="M596" s="193"/>
      <c r="N596" s="194"/>
      <c r="O596" s="194"/>
      <c r="P596" s="194"/>
      <c r="Q596" s="194"/>
      <c r="R596" s="194"/>
      <c r="S596" s="194"/>
      <c r="T596" s="195"/>
      <c r="AT596" s="189" t="s">
        <v>176</v>
      </c>
      <c r="AU596" s="189" t="s">
        <v>84</v>
      </c>
      <c r="AV596" s="12" t="s">
        <v>84</v>
      </c>
      <c r="AW596" s="12" t="s">
        <v>34</v>
      </c>
      <c r="AX596" s="12" t="s">
        <v>73</v>
      </c>
      <c r="AY596" s="189" t="s">
        <v>133</v>
      </c>
    </row>
    <row r="597" s="13" customFormat="1">
      <c r="B597" s="196"/>
      <c r="D597" s="184" t="s">
        <v>176</v>
      </c>
      <c r="E597" s="197" t="s">
        <v>3</v>
      </c>
      <c r="F597" s="198" t="s">
        <v>195</v>
      </c>
      <c r="H597" s="199">
        <v>0.51200000000000001</v>
      </c>
      <c r="I597" s="200"/>
      <c r="L597" s="196"/>
      <c r="M597" s="201"/>
      <c r="N597" s="202"/>
      <c r="O597" s="202"/>
      <c r="P597" s="202"/>
      <c r="Q597" s="202"/>
      <c r="R597" s="202"/>
      <c r="S597" s="202"/>
      <c r="T597" s="203"/>
      <c r="AT597" s="197" t="s">
        <v>176</v>
      </c>
      <c r="AU597" s="197" t="s">
        <v>84</v>
      </c>
      <c r="AV597" s="13" t="s">
        <v>139</v>
      </c>
      <c r="AW597" s="13" t="s">
        <v>34</v>
      </c>
      <c r="AX597" s="13" t="s">
        <v>81</v>
      </c>
      <c r="AY597" s="197" t="s">
        <v>133</v>
      </c>
    </row>
    <row r="598" s="1" customFormat="1" ht="16.5" customHeight="1">
      <c r="B598" s="170"/>
      <c r="C598" s="171" t="s">
        <v>1342</v>
      </c>
      <c r="D598" s="171" t="s">
        <v>136</v>
      </c>
      <c r="E598" s="172" t="s">
        <v>338</v>
      </c>
      <c r="F598" s="173" t="s">
        <v>339</v>
      </c>
      <c r="G598" s="174" t="s">
        <v>211</v>
      </c>
      <c r="H598" s="175">
        <v>10.24</v>
      </c>
      <c r="I598" s="176"/>
      <c r="J598" s="177">
        <f>ROUND(I598*H598,2)</f>
        <v>0</v>
      </c>
      <c r="K598" s="173" t="s">
        <v>171</v>
      </c>
      <c r="L598" s="38"/>
      <c r="M598" s="178" t="s">
        <v>3</v>
      </c>
      <c r="N598" s="179" t="s">
        <v>44</v>
      </c>
      <c r="O598" s="71"/>
      <c r="P598" s="180">
        <f>O598*H598</f>
        <v>0</v>
      </c>
      <c r="Q598" s="180">
        <v>0</v>
      </c>
      <c r="R598" s="180">
        <f>Q598*H598</f>
        <v>0</v>
      </c>
      <c r="S598" s="180">
        <v>0</v>
      </c>
      <c r="T598" s="181">
        <f>S598*H598</f>
        <v>0</v>
      </c>
      <c r="AR598" s="182" t="s">
        <v>139</v>
      </c>
      <c r="AT598" s="182" t="s">
        <v>136</v>
      </c>
      <c r="AU598" s="182" t="s">
        <v>84</v>
      </c>
      <c r="AY598" s="19" t="s">
        <v>133</v>
      </c>
      <c r="BE598" s="183">
        <f>IF(N598="základní",J598,0)</f>
        <v>0</v>
      </c>
      <c r="BF598" s="183">
        <f>IF(N598="snížená",J598,0)</f>
        <v>0</v>
      </c>
      <c r="BG598" s="183">
        <f>IF(N598="zákl. přenesená",J598,0)</f>
        <v>0</v>
      </c>
      <c r="BH598" s="183">
        <f>IF(N598="sníž. přenesená",J598,0)</f>
        <v>0</v>
      </c>
      <c r="BI598" s="183">
        <f>IF(N598="nulová",J598,0)</f>
        <v>0</v>
      </c>
      <c r="BJ598" s="19" t="s">
        <v>81</v>
      </c>
      <c r="BK598" s="183">
        <f>ROUND(I598*H598,2)</f>
        <v>0</v>
      </c>
      <c r="BL598" s="19" t="s">
        <v>139</v>
      </c>
      <c r="BM598" s="182" t="s">
        <v>1343</v>
      </c>
    </row>
    <row r="599" s="1" customFormat="1">
      <c r="B599" s="38"/>
      <c r="D599" s="184" t="s">
        <v>141</v>
      </c>
      <c r="F599" s="185" t="s">
        <v>341</v>
      </c>
      <c r="I599" s="115"/>
      <c r="L599" s="38"/>
      <c r="M599" s="186"/>
      <c r="N599" s="71"/>
      <c r="O599" s="71"/>
      <c r="P599" s="71"/>
      <c r="Q599" s="71"/>
      <c r="R599" s="71"/>
      <c r="S599" s="71"/>
      <c r="T599" s="72"/>
      <c r="AT599" s="19" t="s">
        <v>141</v>
      </c>
      <c r="AU599" s="19" t="s">
        <v>84</v>
      </c>
    </row>
    <row r="600" s="1" customFormat="1">
      <c r="B600" s="38"/>
      <c r="D600" s="184" t="s">
        <v>174</v>
      </c>
      <c r="F600" s="187" t="s">
        <v>319</v>
      </c>
      <c r="I600" s="115"/>
      <c r="L600" s="38"/>
      <c r="M600" s="186"/>
      <c r="N600" s="71"/>
      <c r="O600" s="71"/>
      <c r="P600" s="71"/>
      <c r="Q600" s="71"/>
      <c r="R600" s="71"/>
      <c r="S600" s="71"/>
      <c r="T600" s="72"/>
      <c r="AT600" s="19" t="s">
        <v>174</v>
      </c>
      <c r="AU600" s="19" t="s">
        <v>84</v>
      </c>
    </row>
    <row r="601" s="12" customFormat="1">
      <c r="B601" s="188"/>
      <c r="D601" s="184" t="s">
        <v>176</v>
      </c>
      <c r="E601" s="189" t="s">
        <v>3</v>
      </c>
      <c r="F601" s="190" t="s">
        <v>1344</v>
      </c>
      <c r="H601" s="191">
        <v>10.24</v>
      </c>
      <c r="I601" s="192"/>
      <c r="L601" s="188"/>
      <c r="M601" s="193"/>
      <c r="N601" s="194"/>
      <c r="O601" s="194"/>
      <c r="P601" s="194"/>
      <c r="Q601" s="194"/>
      <c r="R601" s="194"/>
      <c r="S601" s="194"/>
      <c r="T601" s="195"/>
      <c r="AT601" s="189" t="s">
        <v>176</v>
      </c>
      <c r="AU601" s="189" t="s">
        <v>84</v>
      </c>
      <c r="AV601" s="12" t="s">
        <v>84</v>
      </c>
      <c r="AW601" s="12" t="s">
        <v>34</v>
      </c>
      <c r="AX601" s="12" t="s">
        <v>81</v>
      </c>
      <c r="AY601" s="189" t="s">
        <v>133</v>
      </c>
    </row>
    <row r="602" s="1" customFormat="1" ht="16.5" customHeight="1">
      <c r="B602" s="170"/>
      <c r="C602" s="171" t="s">
        <v>1345</v>
      </c>
      <c r="D602" s="171" t="s">
        <v>136</v>
      </c>
      <c r="E602" s="172" t="s">
        <v>356</v>
      </c>
      <c r="F602" s="173" t="s">
        <v>357</v>
      </c>
      <c r="G602" s="174" t="s">
        <v>211</v>
      </c>
      <c r="H602" s="175">
        <v>0.51200000000000001</v>
      </c>
      <c r="I602" s="176"/>
      <c r="J602" s="177">
        <f>ROUND(I602*H602,2)</f>
        <v>0</v>
      </c>
      <c r="K602" s="173" t="s">
        <v>171</v>
      </c>
      <c r="L602" s="38"/>
      <c r="M602" s="178" t="s">
        <v>3</v>
      </c>
      <c r="N602" s="179" t="s">
        <v>44</v>
      </c>
      <c r="O602" s="71"/>
      <c r="P602" s="180">
        <f>O602*H602</f>
        <v>0</v>
      </c>
      <c r="Q602" s="180">
        <v>0</v>
      </c>
      <c r="R602" s="180">
        <f>Q602*H602</f>
        <v>0</v>
      </c>
      <c r="S602" s="180">
        <v>0</v>
      </c>
      <c r="T602" s="181">
        <f>S602*H602</f>
        <v>0</v>
      </c>
      <c r="AR602" s="182" t="s">
        <v>139</v>
      </c>
      <c r="AT602" s="182" t="s">
        <v>136</v>
      </c>
      <c r="AU602" s="182" t="s">
        <v>84</v>
      </c>
      <c r="AY602" s="19" t="s">
        <v>133</v>
      </c>
      <c r="BE602" s="183">
        <f>IF(N602="základní",J602,0)</f>
        <v>0</v>
      </c>
      <c r="BF602" s="183">
        <f>IF(N602="snížená",J602,0)</f>
        <v>0</v>
      </c>
      <c r="BG602" s="183">
        <f>IF(N602="zákl. přenesená",J602,0)</f>
        <v>0</v>
      </c>
      <c r="BH602" s="183">
        <f>IF(N602="sníž. přenesená",J602,0)</f>
        <v>0</v>
      </c>
      <c r="BI602" s="183">
        <f>IF(N602="nulová",J602,0)</f>
        <v>0</v>
      </c>
      <c r="BJ602" s="19" t="s">
        <v>81</v>
      </c>
      <c r="BK602" s="183">
        <f>ROUND(I602*H602,2)</f>
        <v>0</v>
      </c>
      <c r="BL602" s="19" t="s">
        <v>139</v>
      </c>
      <c r="BM602" s="182" t="s">
        <v>1346</v>
      </c>
    </row>
    <row r="603" s="1" customFormat="1">
      <c r="B603" s="38"/>
      <c r="D603" s="184" t="s">
        <v>141</v>
      </c>
      <c r="F603" s="185" t="s">
        <v>357</v>
      </c>
      <c r="I603" s="115"/>
      <c r="L603" s="38"/>
      <c r="M603" s="186"/>
      <c r="N603" s="71"/>
      <c r="O603" s="71"/>
      <c r="P603" s="71"/>
      <c r="Q603" s="71"/>
      <c r="R603" s="71"/>
      <c r="S603" s="71"/>
      <c r="T603" s="72"/>
      <c r="AT603" s="19" t="s">
        <v>141</v>
      </c>
      <c r="AU603" s="19" t="s">
        <v>84</v>
      </c>
    </row>
    <row r="604" s="1" customFormat="1">
      <c r="B604" s="38"/>
      <c r="D604" s="184" t="s">
        <v>174</v>
      </c>
      <c r="F604" s="187" t="s">
        <v>359</v>
      </c>
      <c r="I604" s="115"/>
      <c r="L604" s="38"/>
      <c r="M604" s="186"/>
      <c r="N604" s="71"/>
      <c r="O604" s="71"/>
      <c r="P604" s="71"/>
      <c r="Q604" s="71"/>
      <c r="R604" s="71"/>
      <c r="S604" s="71"/>
      <c r="T604" s="72"/>
      <c r="AT604" s="19" t="s">
        <v>174</v>
      </c>
      <c r="AU604" s="19" t="s">
        <v>84</v>
      </c>
    </row>
    <row r="605" s="12" customFormat="1">
      <c r="B605" s="188"/>
      <c r="D605" s="184" t="s">
        <v>176</v>
      </c>
      <c r="E605" s="189" t="s">
        <v>3</v>
      </c>
      <c r="F605" s="190" t="s">
        <v>1347</v>
      </c>
      <c r="H605" s="191">
        <v>0.51200000000000001</v>
      </c>
      <c r="I605" s="192"/>
      <c r="L605" s="188"/>
      <c r="M605" s="193"/>
      <c r="N605" s="194"/>
      <c r="O605" s="194"/>
      <c r="P605" s="194"/>
      <c r="Q605" s="194"/>
      <c r="R605" s="194"/>
      <c r="S605" s="194"/>
      <c r="T605" s="195"/>
      <c r="AT605" s="189" t="s">
        <v>176</v>
      </c>
      <c r="AU605" s="189" t="s">
        <v>84</v>
      </c>
      <c r="AV605" s="12" t="s">
        <v>84</v>
      </c>
      <c r="AW605" s="12" t="s">
        <v>34</v>
      </c>
      <c r="AX605" s="12" t="s">
        <v>81</v>
      </c>
      <c r="AY605" s="189" t="s">
        <v>133</v>
      </c>
    </row>
    <row r="606" s="1" customFormat="1" ht="16.5" customHeight="1">
      <c r="B606" s="170"/>
      <c r="C606" s="171" t="s">
        <v>1348</v>
      </c>
      <c r="D606" s="171" t="s">
        <v>136</v>
      </c>
      <c r="E606" s="172" t="s">
        <v>362</v>
      </c>
      <c r="F606" s="173" t="s">
        <v>363</v>
      </c>
      <c r="G606" s="174" t="s">
        <v>364</v>
      </c>
      <c r="H606" s="175">
        <v>0.81899999999999995</v>
      </c>
      <c r="I606" s="176"/>
      <c r="J606" s="177">
        <f>ROUND(I606*H606,2)</f>
        <v>0</v>
      </c>
      <c r="K606" s="173" t="s">
        <v>171</v>
      </c>
      <c r="L606" s="38"/>
      <c r="M606" s="178" t="s">
        <v>3</v>
      </c>
      <c r="N606" s="179" t="s">
        <v>44</v>
      </c>
      <c r="O606" s="71"/>
      <c r="P606" s="180">
        <f>O606*H606</f>
        <v>0</v>
      </c>
      <c r="Q606" s="180">
        <v>0</v>
      </c>
      <c r="R606" s="180">
        <f>Q606*H606</f>
        <v>0</v>
      </c>
      <c r="S606" s="180">
        <v>0</v>
      </c>
      <c r="T606" s="181">
        <f>S606*H606</f>
        <v>0</v>
      </c>
      <c r="AR606" s="182" t="s">
        <v>139</v>
      </c>
      <c r="AT606" s="182" t="s">
        <v>136</v>
      </c>
      <c r="AU606" s="182" t="s">
        <v>84</v>
      </c>
      <c r="AY606" s="19" t="s">
        <v>133</v>
      </c>
      <c r="BE606" s="183">
        <f>IF(N606="základní",J606,0)</f>
        <v>0</v>
      </c>
      <c r="BF606" s="183">
        <f>IF(N606="snížená",J606,0)</f>
        <v>0</v>
      </c>
      <c r="BG606" s="183">
        <f>IF(N606="zákl. přenesená",J606,0)</f>
        <v>0</v>
      </c>
      <c r="BH606" s="183">
        <f>IF(N606="sníž. přenesená",J606,0)</f>
        <v>0</v>
      </c>
      <c r="BI606" s="183">
        <f>IF(N606="nulová",J606,0)</f>
        <v>0</v>
      </c>
      <c r="BJ606" s="19" t="s">
        <v>81</v>
      </c>
      <c r="BK606" s="183">
        <f>ROUND(I606*H606,2)</f>
        <v>0</v>
      </c>
      <c r="BL606" s="19" t="s">
        <v>139</v>
      </c>
      <c r="BM606" s="182" t="s">
        <v>1349</v>
      </c>
    </row>
    <row r="607" s="1" customFormat="1">
      <c r="B607" s="38"/>
      <c r="D607" s="184" t="s">
        <v>141</v>
      </c>
      <c r="F607" s="185" t="s">
        <v>366</v>
      </c>
      <c r="I607" s="115"/>
      <c r="L607" s="38"/>
      <c r="M607" s="186"/>
      <c r="N607" s="71"/>
      <c r="O607" s="71"/>
      <c r="P607" s="71"/>
      <c r="Q607" s="71"/>
      <c r="R607" s="71"/>
      <c r="S607" s="71"/>
      <c r="T607" s="72"/>
      <c r="AT607" s="19" t="s">
        <v>141</v>
      </c>
      <c r="AU607" s="19" t="s">
        <v>84</v>
      </c>
    </row>
    <row r="608" s="1" customFormat="1">
      <c r="B608" s="38"/>
      <c r="D608" s="184" t="s">
        <v>174</v>
      </c>
      <c r="F608" s="187" t="s">
        <v>367</v>
      </c>
      <c r="I608" s="115"/>
      <c r="L608" s="38"/>
      <c r="M608" s="186"/>
      <c r="N608" s="71"/>
      <c r="O608" s="71"/>
      <c r="P608" s="71"/>
      <c r="Q608" s="71"/>
      <c r="R608" s="71"/>
      <c r="S608" s="71"/>
      <c r="T608" s="72"/>
      <c r="AT608" s="19" t="s">
        <v>174</v>
      </c>
      <c r="AU608" s="19" t="s">
        <v>84</v>
      </c>
    </row>
    <row r="609" s="12" customFormat="1">
      <c r="B609" s="188"/>
      <c r="D609" s="184" t="s">
        <v>176</v>
      </c>
      <c r="E609" s="189" t="s">
        <v>3</v>
      </c>
      <c r="F609" s="190" t="s">
        <v>1350</v>
      </c>
      <c r="H609" s="191">
        <v>0.81899999999999995</v>
      </c>
      <c r="I609" s="192"/>
      <c r="L609" s="188"/>
      <c r="M609" s="193"/>
      <c r="N609" s="194"/>
      <c r="O609" s="194"/>
      <c r="P609" s="194"/>
      <c r="Q609" s="194"/>
      <c r="R609" s="194"/>
      <c r="S609" s="194"/>
      <c r="T609" s="195"/>
      <c r="AT609" s="189" t="s">
        <v>176</v>
      </c>
      <c r="AU609" s="189" t="s">
        <v>84</v>
      </c>
      <c r="AV609" s="12" t="s">
        <v>84</v>
      </c>
      <c r="AW609" s="12" t="s">
        <v>34</v>
      </c>
      <c r="AX609" s="12" t="s">
        <v>81</v>
      </c>
      <c r="AY609" s="189" t="s">
        <v>133</v>
      </c>
    </row>
    <row r="610" s="1" customFormat="1" ht="16.5" customHeight="1">
      <c r="B610" s="170"/>
      <c r="C610" s="171" t="s">
        <v>1351</v>
      </c>
      <c r="D610" s="171" t="s">
        <v>136</v>
      </c>
      <c r="E610" s="172" t="s">
        <v>1352</v>
      </c>
      <c r="F610" s="173" t="s">
        <v>1353</v>
      </c>
      <c r="G610" s="174" t="s">
        <v>211</v>
      </c>
      <c r="H610" s="175">
        <v>0.51200000000000001</v>
      </c>
      <c r="I610" s="176"/>
      <c r="J610" s="177">
        <f>ROUND(I610*H610,2)</f>
        <v>0</v>
      </c>
      <c r="K610" s="173" t="s">
        <v>171</v>
      </c>
      <c r="L610" s="38"/>
      <c r="M610" s="178" t="s">
        <v>3</v>
      </c>
      <c r="N610" s="179" t="s">
        <v>44</v>
      </c>
      <c r="O610" s="71"/>
      <c r="P610" s="180">
        <f>O610*H610</f>
        <v>0</v>
      </c>
      <c r="Q610" s="180">
        <v>2.2563399999999998</v>
      </c>
      <c r="R610" s="180">
        <f>Q610*H610</f>
        <v>1.15524608</v>
      </c>
      <c r="S610" s="180">
        <v>0</v>
      </c>
      <c r="T610" s="181">
        <f>S610*H610</f>
        <v>0</v>
      </c>
      <c r="AR610" s="182" t="s">
        <v>139</v>
      </c>
      <c r="AT610" s="182" t="s">
        <v>136</v>
      </c>
      <c r="AU610" s="182" t="s">
        <v>84</v>
      </c>
      <c r="AY610" s="19" t="s">
        <v>133</v>
      </c>
      <c r="BE610" s="183">
        <f>IF(N610="základní",J610,0)</f>
        <v>0</v>
      </c>
      <c r="BF610" s="183">
        <f>IF(N610="snížená",J610,0)</f>
        <v>0</v>
      </c>
      <c r="BG610" s="183">
        <f>IF(N610="zákl. přenesená",J610,0)</f>
        <v>0</v>
      </c>
      <c r="BH610" s="183">
        <f>IF(N610="sníž. přenesená",J610,0)</f>
        <v>0</v>
      </c>
      <c r="BI610" s="183">
        <f>IF(N610="nulová",J610,0)</f>
        <v>0</v>
      </c>
      <c r="BJ610" s="19" t="s">
        <v>81</v>
      </c>
      <c r="BK610" s="183">
        <f>ROUND(I610*H610,2)</f>
        <v>0</v>
      </c>
      <c r="BL610" s="19" t="s">
        <v>139</v>
      </c>
      <c r="BM610" s="182" t="s">
        <v>1354</v>
      </c>
    </row>
    <row r="611" s="1" customFormat="1">
      <c r="B611" s="38"/>
      <c r="D611" s="184" t="s">
        <v>141</v>
      </c>
      <c r="F611" s="185" t="s">
        <v>1355</v>
      </c>
      <c r="I611" s="115"/>
      <c r="L611" s="38"/>
      <c r="M611" s="186"/>
      <c r="N611" s="71"/>
      <c r="O611" s="71"/>
      <c r="P611" s="71"/>
      <c r="Q611" s="71"/>
      <c r="R611" s="71"/>
      <c r="S611" s="71"/>
      <c r="T611" s="72"/>
      <c r="AT611" s="19" t="s">
        <v>141</v>
      </c>
      <c r="AU611" s="19" t="s">
        <v>84</v>
      </c>
    </row>
    <row r="612" s="1" customFormat="1">
      <c r="B612" s="38"/>
      <c r="D612" s="184" t="s">
        <v>174</v>
      </c>
      <c r="F612" s="187" t="s">
        <v>1356</v>
      </c>
      <c r="I612" s="115"/>
      <c r="L612" s="38"/>
      <c r="M612" s="186"/>
      <c r="N612" s="71"/>
      <c r="O612" s="71"/>
      <c r="P612" s="71"/>
      <c r="Q612" s="71"/>
      <c r="R612" s="71"/>
      <c r="S612" s="71"/>
      <c r="T612" s="72"/>
      <c r="AT612" s="19" t="s">
        <v>174</v>
      </c>
      <c r="AU612" s="19" t="s">
        <v>84</v>
      </c>
    </row>
    <row r="613" s="12" customFormat="1">
      <c r="B613" s="188"/>
      <c r="D613" s="184" t="s">
        <v>176</v>
      </c>
      <c r="E613" s="189" t="s">
        <v>3</v>
      </c>
      <c r="F613" s="190" t="s">
        <v>1311</v>
      </c>
      <c r="H613" s="191">
        <v>0.248</v>
      </c>
      <c r="I613" s="192"/>
      <c r="L613" s="188"/>
      <c r="M613" s="193"/>
      <c r="N613" s="194"/>
      <c r="O613" s="194"/>
      <c r="P613" s="194"/>
      <c r="Q613" s="194"/>
      <c r="R613" s="194"/>
      <c r="S613" s="194"/>
      <c r="T613" s="195"/>
      <c r="AT613" s="189" t="s">
        <v>176</v>
      </c>
      <c r="AU613" s="189" t="s">
        <v>84</v>
      </c>
      <c r="AV613" s="12" t="s">
        <v>84</v>
      </c>
      <c r="AW613" s="12" t="s">
        <v>34</v>
      </c>
      <c r="AX613" s="12" t="s">
        <v>73</v>
      </c>
      <c r="AY613" s="189" t="s">
        <v>133</v>
      </c>
    </row>
    <row r="614" s="12" customFormat="1">
      <c r="B614" s="188"/>
      <c r="D614" s="184" t="s">
        <v>176</v>
      </c>
      <c r="E614" s="189" t="s">
        <v>3</v>
      </c>
      <c r="F614" s="190" t="s">
        <v>1312</v>
      </c>
      <c r="H614" s="191">
        <v>0.26400000000000001</v>
      </c>
      <c r="I614" s="192"/>
      <c r="L614" s="188"/>
      <c r="M614" s="193"/>
      <c r="N614" s="194"/>
      <c r="O614" s="194"/>
      <c r="P614" s="194"/>
      <c r="Q614" s="194"/>
      <c r="R614" s="194"/>
      <c r="S614" s="194"/>
      <c r="T614" s="195"/>
      <c r="AT614" s="189" t="s">
        <v>176</v>
      </c>
      <c r="AU614" s="189" t="s">
        <v>84</v>
      </c>
      <c r="AV614" s="12" t="s">
        <v>84</v>
      </c>
      <c r="AW614" s="12" t="s">
        <v>34</v>
      </c>
      <c r="AX614" s="12" t="s">
        <v>73</v>
      </c>
      <c r="AY614" s="189" t="s">
        <v>133</v>
      </c>
    </row>
    <row r="615" s="13" customFormat="1">
      <c r="B615" s="196"/>
      <c r="D615" s="184" t="s">
        <v>176</v>
      </c>
      <c r="E615" s="197" t="s">
        <v>3</v>
      </c>
      <c r="F615" s="198" t="s">
        <v>195</v>
      </c>
      <c r="H615" s="199">
        <v>0.51200000000000001</v>
      </c>
      <c r="I615" s="200"/>
      <c r="L615" s="196"/>
      <c r="M615" s="201"/>
      <c r="N615" s="202"/>
      <c r="O615" s="202"/>
      <c r="P615" s="202"/>
      <c r="Q615" s="202"/>
      <c r="R615" s="202"/>
      <c r="S615" s="202"/>
      <c r="T615" s="203"/>
      <c r="AT615" s="197" t="s">
        <v>176</v>
      </c>
      <c r="AU615" s="197" t="s">
        <v>84</v>
      </c>
      <c r="AV615" s="13" t="s">
        <v>139</v>
      </c>
      <c r="AW615" s="13" t="s">
        <v>34</v>
      </c>
      <c r="AX615" s="13" t="s">
        <v>81</v>
      </c>
      <c r="AY615" s="197" t="s">
        <v>133</v>
      </c>
    </row>
    <row r="616" s="1" customFormat="1" ht="16.5" customHeight="1">
      <c r="B616" s="170"/>
      <c r="C616" s="171" t="s">
        <v>415</v>
      </c>
      <c r="D616" s="171" t="s">
        <v>136</v>
      </c>
      <c r="E616" s="172" t="s">
        <v>1357</v>
      </c>
      <c r="F616" s="173" t="s">
        <v>1358</v>
      </c>
      <c r="G616" s="174" t="s">
        <v>279</v>
      </c>
      <c r="H616" s="175">
        <v>2.48</v>
      </c>
      <c r="I616" s="176"/>
      <c r="J616" s="177">
        <f>ROUND(I616*H616,2)</f>
        <v>0</v>
      </c>
      <c r="K616" s="173" t="s">
        <v>171</v>
      </c>
      <c r="L616" s="38"/>
      <c r="M616" s="178" t="s">
        <v>3</v>
      </c>
      <c r="N616" s="179" t="s">
        <v>44</v>
      </c>
      <c r="O616" s="71"/>
      <c r="P616" s="180">
        <f>O616*H616</f>
        <v>0</v>
      </c>
      <c r="Q616" s="180">
        <v>0.00264</v>
      </c>
      <c r="R616" s="180">
        <f>Q616*H616</f>
        <v>0.0065471999999999995</v>
      </c>
      <c r="S616" s="180">
        <v>0</v>
      </c>
      <c r="T616" s="181">
        <f>S616*H616</f>
        <v>0</v>
      </c>
      <c r="AR616" s="182" t="s">
        <v>139</v>
      </c>
      <c r="AT616" s="182" t="s">
        <v>136</v>
      </c>
      <c r="AU616" s="182" t="s">
        <v>84</v>
      </c>
      <c r="AY616" s="19" t="s">
        <v>133</v>
      </c>
      <c r="BE616" s="183">
        <f>IF(N616="základní",J616,0)</f>
        <v>0</v>
      </c>
      <c r="BF616" s="183">
        <f>IF(N616="snížená",J616,0)</f>
        <v>0</v>
      </c>
      <c r="BG616" s="183">
        <f>IF(N616="zákl. přenesená",J616,0)</f>
        <v>0</v>
      </c>
      <c r="BH616" s="183">
        <f>IF(N616="sníž. přenesená",J616,0)</f>
        <v>0</v>
      </c>
      <c r="BI616" s="183">
        <f>IF(N616="nulová",J616,0)</f>
        <v>0</v>
      </c>
      <c r="BJ616" s="19" t="s">
        <v>81</v>
      </c>
      <c r="BK616" s="183">
        <f>ROUND(I616*H616,2)</f>
        <v>0</v>
      </c>
      <c r="BL616" s="19" t="s">
        <v>139</v>
      </c>
      <c r="BM616" s="182" t="s">
        <v>1359</v>
      </c>
    </row>
    <row r="617" s="1" customFormat="1">
      <c r="B617" s="38"/>
      <c r="D617" s="184" t="s">
        <v>141</v>
      </c>
      <c r="F617" s="185" t="s">
        <v>1360</v>
      </c>
      <c r="I617" s="115"/>
      <c r="L617" s="38"/>
      <c r="M617" s="186"/>
      <c r="N617" s="71"/>
      <c r="O617" s="71"/>
      <c r="P617" s="71"/>
      <c r="Q617" s="71"/>
      <c r="R617" s="71"/>
      <c r="S617" s="71"/>
      <c r="T617" s="72"/>
      <c r="AT617" s="19" t="s">
        <v>141</v>
      </c>
      <c r="AU617" s="19" t="s">
        <v>84</v>
      </c>
    </row>
    <row r="618" s="1" customFormat="1">
      <c r="B618" s="38"/>
      <c r="D618" s="184" t="s">
        <v>174</v>
      </c>
      <c r="F618" s="187" t="s">
        <v>1361</v>
      </c>
      <c r="I618" s="115"/>
      <c r="L618" s="38"/>
      <c r="M618" s="186"/>
      <c r="N618" s="71"/>
      <c r="O618" s="71"/>
      <c r="P618" s="71"/>
      <c r="Q618" s="71"/>
      <c r="R618" s="71"/>
      <c r="S618" s="71"/>
      <c r="T618" s="72"/>
      <c r="AT618" s="19" t="s">
        <v>174</v>
      </c>
      <c r="AU618" s="19" t="s">
        <v>84</v>
      </c>
    </row>
    <row r="619" s="12" customFormat="1">
      <c r="B619" s="188"/>
      <c r="D619" s="184" t="s">
        <v>176</v>
      </c>
      <c r="E619" s="189" t="s">
        <v>3</v>
      </c>
      <c r="F619" s="190" t="s">
        <v>1362</v>
      </c>
      <c r="H619" s="191">
        <v>1.2</v>
      </c>
      <c r="I619" s="192"/>
      <c r="L619" s="188"/>
      <c r="M619" s="193"/>
      <c r="N619" s="194"/>
      <c r="O619" s="194"/>
      <c r="P619" s="194"/>
      <c r="Q619" s="194"/>
      <c r="R619" s="194"/>
      <c r="S619" s="194"/>
      <c r="T619" s="195"/>
      <c r="AT619" s="189" t="s">
        <v>176</v>
      </c>
      <c r="AU619" s="189" t="s">
        <v>84</v>
      </c>
      <c r="AV619" s="12" t="s">
        <v>84</v>
      </c>
      <c r="AW619" s="12" t="s">
        <v>34</v>
      </c>
      <c r="AX619" s="12" t="s">
        <v>73</v>
      </c>
      <c r="AY619" s="189" t="s">
        <v>133</v>
      </c>
    </row>
    <row r="620" s="12" customFormat="1">
      <c r="B620" s="188"/>
      <c r="D620" s="184" t="s">
        <v>176</v>
      </c>
      <c r="E620" s="189" t="s">
        <v>3</v>
      </c>
      <c r="F620" s="190" t="s">
        <v>1363</v>
      </c>
      <c r="H620" s="191">
        <v>1.28</v>
      </c>
      <c r="I620" s="192"/>
      <c r="L620" s="188"/>
      <c r="M620" s="193"/>
      <c r="N620" s="194"/>
      <c r="O620" s="194"/>
      <c r="P620" s="194"/>
      <c r="Q620" s="194"/>
      <c r="R620" s="194"/>
      <c r="S620" s="194"/>
      <c r="T620" s="195"/>
      <c r="AT620" s="189" t="s">
        <v>176</v>
      </c>
      <c r="AU620" s="189" t="s">
        <v>84</v>
      </c>
      <c r="AV620" s="12" t="s">
        <v>84</v>
      </c>
      <c r="AW620" s="12" t="s">
        <v>34</v>
      </c>
      <c r="AX620" s="12" t="s">
        <v>73</v>
      </c>
      <c r="AY620" s="189" t="s">
        <v>133</v>
      </c>
    </row>
    <row r="621" s="13" customFormat="1">
      <c r="B621" s="196"/>
      <c r="D621" s="184" t="s">
        <v>176</v>
      </c>
      <c r="E621" s="197" t="s">
        <v>3</v>
      </c>
      <c r="F621" s="198" t="s">
        <v>195</v>
      </c>
      <c r="H621" s="199">
        <v>2.48</v>
      </c>
      <c r="I621" s="200"/>
      <c r="L621" s="196"/>
      <c r="M621" s="201"/>
      <c r="N621" s="202"/>
      <c r="O621" s="202"/>
      <c r="P621" s="202"/>
      <c r="Q621" s="202"/>
      <c r="R621" s="202"/>
      <c r="S621" s="202"/>
      <c r="T621" s="203"/>
      <c r="AT621" s="197" t="s">
        <v>176</v>
      </c>
      <c r="AU621" s="197" t="s">
        <v>84</v>
      </c>
      <c r="AV621" s="13" t="s">
        <v>139</v>
      </c>
      <c r="AW621" s="13" t="s">
        <v>34</v>
      </c>
      <c r="AX621" s="13" t="s">
        <v>81</v>
      </c>
      <c r="AY621" s="197" t="s">
        <v>133</v>
      </c>
    </row>
    <row r="622" s="1" customFormat="1" ht="16.5" customHeight="1">
      <c r="B622" s="170"/>
      <c r="C622" s="171" t="s">
        <v>1364</v>
      </c>
      <c r="D622" s="171" t="s">
        <v>136</v>
      </c>
      <c r="E622" s="172" t="s">
        <v>1365</v>
      </c>
      <c r="F622" s="173" t="s">
        <v>1366</v>
      </c>
      <c r="G622" s="174" t="s">
        <v>279</v>
      </c>
      <c r="H622" s="175">
        <v>2.48</v>
      </c>
      <c r="I622" s="176"/>
      <c r="J622" s="177">
        <f>ROUND(I622*H622,2)</f>
        <v>0</v>
      </c>
      <c r="K622" s="173" t="s">
        <v>171</v>
      </c>
      <c r="L622" s="38"/>
      <c r="M622" s="178" t="s">
        <v>3</v>
      </c>
      <c r="N622" s="179" t="s">
        <v>44</v>
      </c>
      <c r="O622" s="71"/>
      <c r="P622" s="180">
        <f>O622*H622</f>
        <v>0</v>
      </c>
      <c r="Q622" s="180">
        <v>0</v>
      </c>
      <c r="R622" s="180">
        <f>Q622*H622</f>
        <v>0</v>
      </c>
      <c r="S622" s="180">
        <v>0</v>
      </c>
      <c r="T622" s="181">
        <f>S622*H622</f>
        <v>0</v>
      </c>
      <c r="AR622" s="182" t="s">
        <v>139</v>
      </c>
      <c r="AT622" s="182" t="s">
        <v>136</v>
      </c>
      <c r="AU622" s="182" t="s">
        <v>84</v>
      </c>
      <c r="AY622" s="19" t="s">
        <v>133</v>
      </c>
      <c r="BE622" s="183">
        <f>IF(N622="základní",J622,0)</f>
        <v>0</v>
      </c>
      <c r="BF622" s="183">
        <f>IF(N622="snížená",J622,0)</f>
        <v>0</v>
      </c>
      <c r="BG622" s="183">
        <f>IF(N622="zákl. přenesená",J622,0)</f>
        <v>0</v>
      </c>
      <c r="BH622" s="183">
        <f>IF(N622="sníž. přenesená",J622,0)</f>
        <v>0</v>
      </c>
      <c r="BI622" s="183">
        <f>IF(N622="nulová",J622,0)</f>
        <v>0</v>
      </c>
      <c r="BJ622" s="19" t="s">
        <v>81</v>
      </c>
      <c r="BK622" s="183">
        <f>ROUND(I622*H622,2)</f>
        <v>0</v>
      </c>
      <c r="BL622" s="19" t="s">
        <v>139</v>
      </c>
      <c r="BM622" s="182" t="s">
        <v>1367</v>
      </c>
    </row>
    <row r="623" s="1" customFormat="1">
      <c r="B623" s="38"/>
      <c r="D623" s="184" t="s">
        <v>141</v>
      </c>
      <c r="F623" s="185" t="s">
        <v>1368</v>
      </c>
      <c r="I623" s="115"/>
      <c r="L623" s="38"/>
      <c r="M623" s="186"/>
      <c r="N623" s="71"/>
      <c r="O623" s="71"/>
      <c r="P623" s="71"/>
      <c r="Q623" s="71"/>
      <c r="R623" s="71"/>
      <c r="S623" s="71"/>
      <c r="T623" s="72"/>
      <c r="AT623" s="19" t="s">
        <v>141</v>
      </c>
      <c r="AU623" s="19" t="s">
        <v>84</v>
      </c>
    </row>
    <row r="624" s="1" customFormat="1">
      <c r="B624" s="38"/>
      <c r="D624" s="184" t="s">
        <v>174</v>
      </c>
      <c r="F624" s="187" t="s">
        <v>1361</v>
      </c>
      <c r="I624" s="115"/>
      <c r="L624" s="38"/>
      <c r="M624" s="186"/>
      <c r="N624" s="71"/>
      <c r="O624" s="71"/>
      <c r="P624" s="71"/>
      <c r="Q624" s="71"/>
      <c r="R624" s="71"/>
      <c r="S624" s="71"/>
      <c r="T624" s="72"/>
      <c r="AT624" s="19" t="s">
        <v>174</v>
      </c>
      <c r="AU624" s="19" t="s">
        <v>84</v>
      </c>
    </row>
    <row r="625" s="1" customFormat="1" ht="16.5" customHeight="1">
      <c r="B625" s="170"/>
      <c r="C625" s="171" t="s">
        <v>1369</v>
      </c>
      <c r="D625" s="171" t="s">
        <v>136</v>
      </c>
      <c r="E625" s="172" t="s">
        <v>1370</v>
      </c>
      <c r="F625" s="173" t="s">
        <v>1371</v>
      </c>
      <c r="G625" s="174" t="s">
        <v>410</v>
      </c>
      <c r="H625" s="175">
        <v>9</v>
      </c>
      <c r="I625" s="176"/>
      <c r="J625" s="177">
        <f>ROUND(I625*H625,2)</f>
        <v>0</v>
      </c>
      <c r="K625" s="173" t="s">
        <v>171</v>
      </c>
      <c r="L625" s="38"/>
      <c r="M625" s="178" t="s">
        <v>3</v>
      </c>
      <c r="N625" s="179" t="s">
        <v>44</v>
      </c>
      <c r="O625" s="71"/>
      <c r="P625" s="180">
        <f>O625*H625</f>
        <v>0</v>
      </c>
      <c r="Q625" s="180">
        <v>0.17488999999999999</v>
      </c>
      <c r="R625" s="180">
        <f>Q625*H625</f>
        <v>1.5740099999999999</v>
      </c>
      <c r="S625" s="180">
        <v>0</v>
      </c>
      <c r="T625" s="181">
        <f>S625*H625</f>
        <v>0</v>
      </c>
      <c r="AR625" s="182" t="s">
        <v>139</v>
      </c>
      <c r="AT625" s="182" t="s">
        <v>136</v>
      </c>
      <c r="AU625" s="182" t="s">
        <v>84</v>
      </c>
      <c r="AY625" s="19" t="s">
        <v>133</v>
      </c>
      <c r="BE625" s="183">
        <f>IF(N625="základní",J625,0)</f>
        <v>0</v>
      </c>
      <c r="BF625" s="183">
        <f>IF(N625="snížená",J625,0)</f>
        <v>0</v>
      </c>
      <c r="BG625" s="183">
        <f>IF(N625="zákl. přenesená",J625,0)</f>
        <v>0</v>
      </c>
      <c r="BH625" s="183">
        <f>IF(N625="sníž. přenesená",J625,0)</f>
        <v>0</v>
      </c>
      <c r="BI625" s="183">
        <f>IF(N625="nulová",J625,0)</f>
        <v>0</v>
      </c>
      <c r="BJ625" s="19" t="s">
        <v>81</v>
      </c>
      <c r="BK625" s="183">
        <f>ROUND(I625*H625,2)</f>
        <v>0</v>
      </c>
      <c r="BL625" s="19" t="s">
        <v>139</v>
      </c>
      <c r="BM625" s="182" t="s">
        <v>1372</v>
      </c>
    </row>
    <row r="626" s="1" customFormat="1">
      <c r="B626" s="38"/>
      <c r="D626" s="184" t="s">
        <v>141</v>
      </c>
      <c r="F626" s="185" t="s">
        <v>1373</v>
      </c>
      <c r="I626" s="115"/>
      <c r="L626" s="38"/>
      <c r="M626" s="186"/>
      <c r="N626" s="71"/>
      <c r="O626" s="71"/>
      <c r="P626" s="71"/>
      <c r="Q626" s="71"/>
      <c r="R626" s="71"/>
      <c r="S626" s="71"/>
      <c r="T626" s="72"/>
      <c r="AT626" s="19" t="s">
        <v>141</v>
      </c>
      <c r="AU626" s="19" t="s">
        <v>84</v>
      </c>
    </row>
    <row r="627" s="1" customFormat="1">
      <c r="B627" s="38"/>
      <c r="D627" s="184" t="s">
        <v>174</v>
      </c>
      <c r="F627" s="187" t="s">
        <v>1374</v>
      </c>
      <c r="I627" s="115"/>
      <c r="L627" s="38"/>
      <c r="M627" s="186"/>
      <c r="N627" s="71"/>
      <c r="O627" s="71"/>
      <c r="P627" s="71"/>
      <c r="Q627" s="71"/>
      <c r="R627" s="71"/>
      <c r="S627" s="71"/>
      <c r="T627" s="72"/>
      <c r="AT627" s="19" t="s">
        <v>174</v>
      </c>
      <c r="AU627" s="19" t="s">
        <v>84</v>
      </c>
    </row>
    <row r="628" s="12" customFormat="1">
      <c r="B628" s="188"/>
      <c r="D628" s="184" t="s">
        <v>176</v>
      </c>
      <c r="E628" s="189" t="s">
        <v>3</v>
      </c>
      <c r="F628" s="190" t="s">
        <v>1375</v>
      </c>
      <c r="H628" s="191">
        <v>9</v>
      </c>
      <c r="I628" s="192"/>
      <c r="L628" s="188"/>
      <c r="M628" s="193"/>
      <c r="N628" s="194"/>
      <c r="O628" s="194"/>
      <c r="P628" s="194"/>
      <c r="Q628" s="194"/>
      <c r="R628" s="194"/>
      <c r="S628" s="194"/>
      <c r="T628" s="195"/>
      <c r="AT628" s="189" t="s">
        <v>176</v>
      </c>
      <c r="AU628" s="189" t="s">
        <v>84</v>
      </c>
      <c r="AV628" s="12" t="s">
        <v>84</v>
      </c>
      <c r="AW628" s="12" t="s">
        <v>34</v>
      </c>
      <c r="AX628" s="12" t="s">
        <v>81</v>
      </c>
      <c r="AY628" s="189" t="s">
        <v>133</v>
      </c>
    </row>
    <row r="629" s="1" customFormat="1" ht="16.5" customHeight="1">
      <c r="B629" s="170"/>
      <c r="C629" s="219" t="s">
        <v>1376</v>
      </c>
      <c r="D629" s="219" t="s">
        <v>383</v>
      </c>
      <c r="E629" s="220" t="s">
        <v>1377</v>
      </c>
      <c r="F629" s="221" t="s">
        <v>1378</v>
      </c>
      <c r="G629" s="222" t="s">
        <v>495</v>
      </c>
      <c r="H629" s="223">
        <v>5</v>
      </c>
      <c r="I629" s="224"/>
      <c r="J629" s="225">
        <f>ROUND(I629*H629,2)</f>
        <v>0</v>
      </c>
      <c r="K629" s="221" t="s">
        <v>3</v>
      </c>
      <c r="L629" s="226"/>
      <c r="M629" s="227" t="s">
        <v>3</v>
      </c>
      <c r="N629" s="228" t="s">
        <v>44</v>
      </c>
      <c r="O629" s="71"/>
      <c r="P629" s="180">
        <f>O629*H629</f>
        <v>0</v>
      </c>
      <c r="Q629" s="180">
        <v>0.010999999999999999</v>
      </c>
      <c r="R629" s="180">
        <f>Q629*H629</f>
        <v>0.054999999999999993</v>
      </c>
      <c r="S629" s="180">
        <v>0</v>
      </c>
      <c r="T629" s="181">
        <f>S629*H629</f>
        <v>0</v>
      </c>
      <c r="AR629" s="182" t="s">
        <v>178</v>
      </c>
      <c r="AT629" s="182" t="s">
        <v>383</v>
      </c>
      <c r="AU629" s="182" t="s">
        <v>84</v>
      </c>
      <c r="AY629" s="19" t="s">
        <v>133</v>
      </c>
      <c r="BE629" s="183">
        <f>IF(N629="základní",J629,0)</f>
        <v>0</v>
      </c>
      <c r="BF629" s="183">
        <f>IF(N629="snížená",J629,0)</f>
        <v>0</v>
      </c>
      <c r="BG629" s="183">
        <f>IF(N629="zákl. přenesená",J629,0)</f>
        <v>0</v>
      </c>
      <c r="BH629" s="183">
        <f>IF(N629="sníž. přenesená",J629,0)</f>
        <v>0</v>
      </c>
      <c r="BI629" s="183">
        <f>IF(N629="nulová",J629,0)</f>
        <v>0</v>
      </c>
      <c r="BJ629" s="19" t="s">
        <v>81</v>
      </c>
      <c r="BK629" s="183">
        <f>ROUND(I629*H629,2)</f>
        <v>0</v>
      </c>
      <c r="BL629" s="19" t="s">
        <v>139</v>
      </c>
      <c r="BM629" s="182" t="s">
        <v>1379</v>
      </c>
    </row>
    <row r="630" s="1" customFormat="1" ht="16.5" customHeight="1">
      <c r="B630" s="170"/>
      <c r="C630" s="219" t="s">
        <v>1380</v>
      </c>
      <c r="D630" s="219" t="s">
        <v>383</v>
      </c>
      <c r="E630" s="220" t="s">
        <v>1381</v>
      </c>
      <c r="F630" s="221" t="s">
        <v>1382</v>
      </c>
      <c r="G630" s="222" t="s">
        <v>495</v>
      </c>
      <c r="H630" s="223">
        <v>4</v>
      </c>
      <c r="I630" s="224"/>
      <c r="J630" s="225">
        <f>ROUND(I630*H630,2)</f>
        <v>0</v>
      </c>
      <c r="K630" s="221" t="s">
        <v>3</v>
      </c>
      <c r="L630" s="226"/>
      <c r="M630" s="227" t="s">
        <v>3</v>
      </c>
      <c r="N630" s="228" t="s">
        <v>44</v>
      </c>
      <c r="O630" s="71"/>
      <c r="P630" s="180">
        <f>O630*H630</f>
        <v>0</v>
      </c>
      <c r="Q630" s="180">
        <v>0.0050000000000000001</v>
      </c>
      <c r="R630" s="180">
        <f>Q630*H630</f>
        <v>0.02</v>
      </c>
      <c r="S630" s="180">
        <v>0</v>
      </c>
      <c r="T630" s="181">
        <f>S630*H630</f>
        <v>0</v>
      </c>
      <c r="AR630" s="182" t="s">
        <v>178</v>
      </c>
      <c r="AT630" s="182" t="s">
        <v>383</v>
      </c>
      <c r="AU630" s="182" t="s">
        <v>84</v>
      </c>
      <c r="AY630" s="19" t="s">
        <v>133</v>
      </c>
      <c r="BE630" s="183">
        <f>IF(N630="základní",J630,0)</f>
        <v>0</v>
      </c>
      <c r="BF630" s="183">
        <f>IF(N630="snížená",J630,0)</f>
        <v>0</v>
      </c>
      <c r="BG630" s="183">
        <f>IF(N630="zákl. přenesená",J630,0)</f>
        <v>0</v>
      </c>
      <c r="BH630" s="183">
        <f>IF(N630="sníž. přenesená",J630,0)</f>
        <v>0</v>
      </c>
      <c r="BI630" s="183">
        <f>IF(N630="nulová",J630,0)</f>
        <v>0</v>
      </c>
      <c r="BJ630" s="19" t="s">
        <v>81</v>
      </c>
      <c r="BK630" s="183">
        <f>ROUND(I630*H630,2)</f>
        <v>0</v>
      </c>
      <c r="BL630" s="19" t="s">
        <v>139</v>
      </c>
      <c r="BM630" s="182" t="s">
        <v>1383</v>
      </c>
    </row>
    <row r="631" s="1" customFormat="1" ht="16.5" customHeight="1">
      <c r="B631" s="170"/>
      <c r="C631" s="171" t="s">
        <v>1384</v>
      </c>
      <c r="D631" s="171" t="s">
        <v>136</v>
      </c>
      <c r="E631" s="172" t="s">
        <v>1385</v>
      </c>
      <c r="F631" s="173" t="s">
        <v>1386</v>
      </c>
      <c r="G631" s="174" t="s">
        <v>189</v>
      </c>
      <c r="H631" s="175">
        <v>11</v>
      </c>
      <c r="I631" s="176"/>
      <c r="J631" s="177">
        <f>ROUND(I631*H631,2)</f>
        <v>0</v>
      </c>
      <c r="K631" s="173" t="s">
        <v>171</v>
      </c>
      <c r="L631" s="38"/>
      <c r="M631" s="178" t="s">
        <v>3</v>
      </c>
      <c r="N631" s="179" t="s">
        <v>44</v>
      </c>
      <c r="O631" s="71"/>
      <c r="P631" s="180">
        <f>O631*H631</f>
        <v>0</v>
      </c>
      <c r="Q631" s="180">
        <v>0</v>
      </c>
      <c r="R631" s="180">
        <f>Q631*H631</f>
        <v>0</v>
      </c>
      <c r="S631" s="180">
        <v>0</v>
      </c>
      <c r="T631" s="181">
        <f>S631*H631</f>
        <v>0</v>
      </c>
      <c r="AR631" s="182" t="s">
        <v>139</v>
      </c>
      <c r="AT631" s="182" t="s">
        <v>136</v>
      </c>
      <c r="AU631" s="182" t="s">
        <v>84</v>
      </c>
      <c r="AY631" s="19" t="s">
        <v>133</v>
      </c>
      <c r="BE631" s="183">
        <f>IF(N631="základní",J631,0)</f>
        <v>0</v>
      </c>
      <c r="BF631" s="183">
        <f>IF(N631="snížená",J631,0)</f>
        <v>0</v>
      </c>
      <c r="BG631" s="183">
        <f>IF(N631="zákl. přenesená",J631,0)</f>
        <v>0</v>
      </c>
      <c r="BH631" s="183">
        <f>IF(N631="sníž. přenesená",J631,0)</f>
        <v>0</v>
      </c>
      <c r="BI631" s="183">
        <f>IF(N631="nulová",J631,0)</f>
        <v>0</v>
      </c>
      <c r="BJ631" s="19" t="s">
        <v>81</v>
      </c>
      <c r="BK631" s="183">
        <f>ROUND(I631*H631,2)</f>
        <v>0</v>
      </c>
      <c r="BL631" s="19" t="s">
        <v>139</v>
      </c>
      <c r="BM631" s="182" t="s">
        <v>1387</v>
      </c>
    </row>
    <row r="632" s="1" customFormat="1">
      <c r="B632" s="38"/>
      <c r="D632" s="184" t="s">
        <v>141</v>
      </c>
      <c r="F632" s="185" t="s">
        <v>1388</v>
      </c>
      <c r="I632" s="115"/>
      <c r="L632" s="38"/>
      <c r="M632" s="186"/>
      <c r="N632" s="71"/>
      <c r="O632" s="71"/>
      <c r="P632" s="71"/>
      <c r="Q632" s="71"/>
      <c r="R632" s="71"/>
      <c r="S632" s="71"/>
      <c r="T632" s="72"/>
      <c r="AT632" s="19" t="s">
        <v>141</v>
      </c>
      <c r="AU632" s="19" t="s">
        <v>84</v>
      </c>
    </row>
    <row r="633" s="1" customFormat="1">
      <c r="B633" s="38"/>
      <c r="D633" s="184" t="s">
        <v>174</v>
      </c>
      <c r="F633" s="187" t="s">
        <v>1389</v>
      </c>
      <c r="I633" s="115"/>
      <c r="L633" s="38"/>
      <c r="M633" s="186"/>
      <c r="N633" s="71"/>
      <c r="O633" s="71"/>
      <c r="P633" s="71"/>
      <c r="Q633" s="71"/>
      <c r="R633" s="71"/>
      <c r="S633" s="71"/>
      <c r="T633" s="72"/>
      <c r="AT633" s="19" t="s">
        <v>174</v>
      </c>
      <c r="AU633" s="19" t="s">
        <v>84</v>
      </c>
    </row>
    <row r="634" s="12" customFormat="1">
      <c r="B634" s="188"/>
      <c r="D634" s="184" t="s">
        <v>176</v>
      </c>
      <c r="E634" s="189" t="s">
        <v>3</v>
      </c>
      <c r="F634" s="190" t="s">
        <v>1390</v>
      </c>
      <c r="H634" s="191">
        <v>11</v>
      </c>
      <c r="I634" s="192"/>
      <c r="L634" s="188"/>
      <c r="M634" s="193"/>
      <c r="N634" s="194"/>
      <c r="O634" s="194"/>
      <c r="P634" s="194"/>
      <c r="Q634" s="194"/>
      <c r="R634" s="194"/>
      <c r="S634" s="194"/>
      <c r="T634" s="195"/>
      <c r="AT634" s="189" t="s">
        <v>176</v>
      </c>
      <c r="AU634" s="189" t="s">
        <v>84</v>
      </c>
      <c r="AV634" s="12" t="s">
        <v>84</v>
      </c>
      <c r="AW634" s="12" t="s">
        <v>34</v>
      </c>
      <c r="AX634" s="12" t="s">
        <v>81</v>
      </c>
      <c r="AY634" s="189" t="s">
        <v>133</v>
      </c>
    </row>
    <row r="635" s="1" customFormat="1" ht="16.5" customHeight="1">
      <c r="B635" s="170"/>
      <c r="C635" s="219" t="s">
        <v>1391</v>
      </c>
      <c r="D635" s="219" t="s">
        <v>383</v>
      </c>
      <c r="E635" s="220" t="s">
        <v>1392</v>
      </c>
      <c r="F635" s="221" t="s">
        <v>1393</v>
      </c>
      <c r="G635" s="222" t="s">
        <v>279</v>
      </c>
      <c r="H635" s="223">
        <v>17.600000000000001</v>
      </c>
      <c r="I635" s="224"/>
      <c r="J635" s="225">
        <f>ROUND(I635*H635,2)</f>
        <v>0</v>
      </c>
      <c r="K635" s="221" t="s">
        <v>3</v>
      </c>
      <c r="L635" s="226"/>
      <c r="M635" s="227" t="s">
        <v>3</v>
      </c>
      <c r="N635" s="228" t="s">
        <v>44</v>
      </c>
      <c r="O635" s="71"/>
      <c r="P635" s="180">
        <f>O635*H635</f>
        <v>0</v>
      </c>
      <c r="Q635" s="180">
        <v>0.00131</v>
      </c>
      <c r="R635" s="180">
        <f>Q635*H635</f>
        <v>0.023056</v>
      </c>
      <c r="S635" s="180">
        <v>0</v>
      </c>
      <c r="T635" s="181">
        <f>S635*H635</f>
        <v>0</v>
      </c>
      <c r="AR635" s="182" t="s">
        <v>178</v>
      </c>
      <c r="AT635" s="182" t="s">
        <v>383</v>
      </c>
      <c r="AU635" s="182" t="s">
        <v>84</v>
      </c>
      <c r="AY635" s="19" t="s">
        <v>133</v>
      </c>
      <c r="BE635" s="183">
        <f>IF(N635="základní",J635,0)</f>
        <v>0</v>
      </c>
      <c r="BF635" s="183">
        <f>IF(N635="snížená",J635,0)</f>
        <v>0</v>
      </c>
      <c r="BG635" s="183">
        <f>IF(N635="zákl. přenesená",J635,0)</f>
        <v>0</v>
      </c>
      <c r="BH635" s="183">
        <f>IF(N635="sníž. přenesená",J635,0)</f>
        <v>0</v>
      </c>
      <c r="BI635" s="183">
        <f>IF(N635="nulová",J635,0)</f>
        <v>0</v>
      </c>
      <c r="BJ635" s="19" t="s">
        <v>81</v>
      </c>
      <c r="BK635" s="183">
        <f>ROUND(I635*H635,2)</f>
        <v>0</v>
      </c>
      <c r="BL635" s="19" t="s">
        <v>139</v>
      </c>
      <c r="BM635" s="182" t="s">
        <v>1394</v>
      </c>
    </row>
    <row r="636" s="12" customFormat="1">
      <c r="B636" s="188"/>
      <c r="D636" s="184" t="s">
        <v>176</v>
      </c>
      <c r="E636" s="189" t="s">
        <v>3</v>
      </c>
      <c r="F636" s="190" t="s">
        <v>1395</v>
      </c>
      <c r="H636" s="191">
        <v>17.600000000000001</v>
      </c>
      <c r="I636" s="192"/>
      <c r="L636" s="188"/>
      <c r="M636" s="193"/>
      <c r="N636" s="194"/>
      <c r="O636" s="194"/>
      <c r="P636" s="194"/>
      <c r="Q636" s="194"/>
      <c r="R636" s="194"/>
      <c r="S636" s="194"/>
      <c r="T636" s="195"/>
      <c r="AT636" s="189" t="s">
        <v>176</v>
      </c>
      <c r="AU636" s="189" t="s">
        <v>84</v>
      </c>
      <c r="AV636" s="12" t="s">
        <v>84</v>
      </c>
      <c r="AW636" s="12" t="s">
        <v>34</v>
      </c>
      <c r="AX636" s="12" t="s">
        <v>81</v>
      </c>
      <c r="AY636" s="189" t="s">
        <v>133</v>
      </c>
    </row>
    <row r="637" s="1" customFormat="1" ht="16.5" customHeight="1">
      <c r="B637" s="170"/>
      <c r="C637" s="171" t="s">
        <v>1396</v>
      </c>
      <c r="D637" s="171" t="s">
        <v>136</v>
      </c>
      <c r="E637" s="172" t="s">
        <v>1397</v>
      </c>
      <c r="F637" s="173" t="s">
        <v>1398</v>
      </c>
      <c r="G637" s="174" t="s">
        <v>189</v>
      </c>
      <c r="H637" s="175">
        <v>22</v>
      </c>
      <c r="I637" s="176"/>
      <c r="J637" s="177">
        <f>ROUND(I637*H637,2)</f>
        <v>0</v>
      </c>
      <c r="K637" s="173" t="s">
        <v>171</v>
      </c>
      <c r="L637" s="38"/>
      <c r="M637" s="178" t="s">
        <v>3</v>
      </c>
      <c r="N637" s="179" t="s">
        <v>44</v>
      </c>
      <c r="O637" s="71"/>
      <c r="P637" s="180">
        <f>O637*H637</f>
        <v>0</v>
      </c>
      <c r="Q637" s="180">
        <v>0</v>
      </c>
      <c r="R637" s="180">
        <f>Q637*H637</f>
        <v>0</v>
      </c>
      <c r="S637" s="180">
        <v>0</v>
      </c>
      <c r="T637" s="181">
        <f>S637*H637</f>
        <v>0</v>
      </c>
      <c r="AR637" s="182" t="s">
        <v>139</v>
      </c>
      <c r="AT637" s="182" t="s">
        <v>136</v>
      </c>
      <c r="AU637" s="182" t="s">
        <v>84</v>
      </c>
      <c r="AY637" s="19" t="s">
        <v>133</v>
      </c>
      <c r="BE637" s="183">
        <f>IF(N637="základní",J637,0)</f>
        <v>0</v>
      </c>
      <c r="BF637" s="183">
        <f>IF(N637="snížená",J637,0)</f>
        <v>0</v>
      </c>
      <c r="BG637" s="183">
        <f>IF(N637="zákl. přenesená",J637,0)</f>
        <v>0</v>
      </c>
      <c r="BH637" s="183">
        <f>IF(N637="sníž. přenesená",J637,0)</f>
        <v>0</v>
      </c>
      <c r="BI637" s="183">
        <f>IF(N637="nulová",J637,0)</f>
        <v>0</v>
      </c>
      <c r="BJ637" s="19" t="s">
        <v>81</v>
      </c>
      <c r="BK637" s="183">
        <f>ROUND(I637*H637,2)</f>
        <v>0</v>
      </c>
      <c r="BL637" s="19" t="s">
        <v>139</v>
      </c>
      <c r="BM637" s="182" t="s">
        <v>1399</v>
      </c>
    </row>
    <row r="638" s="1" customFormat="1">
      <c r="B638" s="38"/>
      <c r="D638" s="184" t="s">
        <v>141</v>
      </c>
      <c r="F638" s="185" t="s">
        <v>1400</v>
      </c>
      <c r="I638" s="115"/>
      <c r="L638" s="38"/>
      <c r="M638" s="186"/>
      <c r="N638" s="71"/>
      <c r="O638" s="71"/>
      <c r="P638" s="71"/>
      <c r="Q638" s="71"/>
      <c r="R638" s="71"/>
      <c r="S638" s="71"/>
      <c r="T638" s="72"/>
      <c r="AT638" s="19" t="s">
        <v>141</v>
      </c>
      <c r="AU638" s="19" t="s">
        <v>84</v>
      </c>
    </row>
    <row r="639" s="1" customFormat="1">
      <c r="B639" s="38"/>
      <c r="D639" s="184" t="s">
        <v>174</v>
      </c>
      <c r="F639" s="187" t="s">
        <v>1389</v>
      </c>
      <c r="I639" s="115"/>
      <c r="L639" s="38"/>
      <c r="M639" s="186"/>
      <c r="N639" s="71"/>
      <c r="O639" s="71"/>
      <c r="P639" s="71"/>
      <c r="Q639" s="71"/>
      <c r="R639" s="71"/>
      <c r="S639" s="71"/>
      <c r="T639" s="72"/>
      <c r="AT639" s="19" t="s">
        <v>174</v>
      </c>
      <c r="AU639" s="19" t="s">
        <v>84</v>
      </c>
    </row>
    <row r="640" s="12" customFormat="1">
      <c r="B640" s="188"/>
      <c r="D640" s="184" t="s">
        <v>176</v>
      </c>
      <c r="E640" s="189" t="s">
        <v>3</v>
      </c>
      <c r="F640" s="190" t="s">
        <v>1401</v>
      </c>
      <c r="H640" s="191">
        <v>22</v>
      </c>
      <c r="I640" s="192"/>
      <c r="L640" s="188"/>
      <c r="M640" s="193"/>
      <c r="N640" s="194"/>
      <c r="O640" s="194"/>
      <c r="P640" s="194"/>
      <c r="Q640" s="194"/>
      <c r="R640" s="194"/>
      <c r="S640" s="194"/>
      <c r="T640" s="195"/>
      <c r="AT640" s="189" t="s">
        <v>176</v>
      </c>
      <c r="AU640" s="189" t="s">
        <v>84</v>
      </c>
      <c r="AV640" s="12" t="s">
        <v>84</v>
      </c>
      <c r="AW640" s="12" t="s">
        <v>34</v>
      </c>
      <c r="AX640" s="12" t="s">
        <v>81</v>
      </c>
      <c r="AY640" s="189" t="s">
        <v>133</v>
      </c>
    </row>
    <row r="641" s="1" customFormat="1" ht="16.5" customHeight="1">
      <c r="B641" s="170"/>
      <c r="C641" s="219" t="s">
        <v>1402</v>
      </c>
      <c r="D641" s="219" t="s">
        <v>383</v>
      </c>
      <c r="E641" s="220" t="s">
        <v>1403</v>
      </c>
      <c r="F641" s="221" t="s">
        <v>1404</v>
      </c>
      <c r="G641" s="222" t="s">
        <v>410</v>
      </c>
      <c r="H641" s="223">
        <v>1</v>
      </c>
      <c r="I641" s="224"/>
      <c r="J641" s="225">
        <f>ROUND(I641*H641,2)</f>
        <v>0</v>
      </c>
      <c r="K641" s="221" t="s">
        <v>171</v>
      </c>
      <c r="L641" s="226"/>
      <c r="M641" s="227" t="s">
        <v>3</v>
      </c>
      <c r="N641" s="228" t="s">
        <v>44</v>
      </c>
      <c r="O641" s="71"/>
      <c r="P641" s="180">
        <f>O641*H641</f>
        <v>0</v>
      </c>
      <c r="Q641" s="180">
        <v>0.0080000000000000002</v>
      </c>
      <c r="R641" s="180">
        <f>Q641*H641</f>
        <v>0.0080000000000000002</v>
      </c>
      <c r="S641" s="180">
        <v>0</v>
      </c>
      <c r="T641" s="181">
        <f>S641*H641</f>
        <v>0</v>
      </c>
      <c r="AR641" s="182" t="s">
        <v>178</v>
      </c>
      <c r="AT641" s="182" t="s">
        <v>383</v>
      </c>
      <c r="AU641" s="182" t="s">
        <v>84</v>
      </c>
      <c r="AY641" s="19" t="s">
        <v>133</v>
      </c>
      <c r="BE641" s="183">
        <f>IF(N641="základní",J641,0)</f>
        <v>0</v>
      </c>
      <c r="BF641" s="183">
        <f>IF(N641="snížená",J641,0)</f>
        <v>0</v>
      </c>
      <c r="BG641" s="183">
        <f>IF(N641="zákl. přenesená",J641,0)</f>
        <v>0</v>
      </c>
      <c r="BH641" s="183">
        <f>IF(N641="sníž. přenesená",J641,0)</f>
        <v>0</v>
      </c>
      <c r="BI641" s="183">
        <f>IF(N641="nulová",J641,0)</f>
        <v>0</v>
      </c>
      <c r="BJ641" s="19" t="s">
        <v>81</v>
      </c>
      <c r="BK641" s="183">
        <f>ROUND(I641*H641,2)</f>
        <v>0</v>
      </c>
      <c r="BL641" s="19" t="s">
        <v>139</v>
      </c>
      <c r="BM641" s="182" t="s">
        <v>1405</v>
      </c>
    </row>
    <row r="642" s="1" customFormat="1">
      <c r="B642" s="38"/>
      <c r="D642" s="184" t="s">
        <v>141</v>
      </c>
      <c r="F642" s="185" t="s">
        <v>1404</v>
      </c>
      <c r="I642" s="115"/>
      <c r="L642" s="38"/>
      <c r="M642" s="186"/>
      <c r="N642" s="71"/>
      <c r="O642" s="71"/>
      <c r="P642" s="71"/>
      <c r="Q642" s="71"/>
      <c r="R642" s="71"/>
      <c r="S642" s="71"/>
      <c r="T642" s="72"/>
      <c r="AT642" s="19" t="s">
        <v>141</v>
      </c>
      <c r="AU642" s="19" t="s">
        <v>84</v>
      </c>
    </row>
    <row r="643" s="1" customFormat="1" ht="16.5" customHeight="1">
      <c r="B643" s="170"/>
      <c r="C643" s="171" t="s">
        <v>1406</v>
      </c>
      <c r="D643" s="171" t="s">
        <v>136</v>
      </c>
      <c r="E643" s="172" t="s">
        <v>1407</v>
      </c>
      <c r="F643" s="173" t="s">
        <v>1408</v>
      </c>
      <c r="G643" s="174" t="s">
        <v>364</v>
      </c>
      <c r="H643" s="175">
        <v>2.8420000000000001</v>
      </c>
      <c r="I643" s="176"/>
      <c r="J643" s="177">
        <f>ROUND(I643*H643,2)</f>
        <v>0</v>
      </c>
      <c r="K643" s="173" t="s">
        <v>171</v>
      </c>
      <c r="L643" s="38"/>
      <c r="M643" s="178" t="s">
        <v>3</v>
      </c>
      <c r="N643" s="179" t="s">
        <v>44</v>
      </c>
      <c r="O643" s="71"/>
      <c r="P643" s="180">
        <f>O643*H643</f>
        <v>0</v>
      </c>
      <c r="Q643" s="180">
        <v>0</v>
      </c>
      <c r="R643" s="180">
        <f>Q643*H643</f>
        <v>0</v>
      </c>
      <c r="S643" s="180">
        <v>0</v>
      </c>
      <c r="T643" s="181">
        <f>S643*H643</f>
        <v>0</v>
      </c>
      <c r="AR643" s="182" t="s">
        <v>139</v>
      </c>
      <c r="AT643" s="182" t="s">
        <v>136</v>
      </c>
      <c r="AU643" s="182" t="s">
        <v>84</v>
      </c>
      <c r="AY643" s="19" t="s">
        <v>133</v>
      </c>
      <c r="BE643" s="183">
        <f>IF(N643="základní",J643,0)</f>
        <v>0</v>
      </c>
      <c r="BF643" s="183">
        <f>IF(N643="snížená",J643,0)</f>
        <v>0</v>
      </c>
      <c r="BG643" s="183">
        <f>IF(N643="zákl. přenesená",J643,0)</f>
        <v>0</v>
      </c>
      <c r="BH643" s="183">
        <f>IF(N643="sníž. přenesená",J643,0)</f>
        <v>0</v>
      </c>
      <c r="BI643" s="183">
        <f>IF(N643="nulová",J643,0)</f>
        <v>0</v>
      </c>
      <c r="BJ643" s="19" t="s">
        <v>81</v>
      </c>
      <c r="BK643" s="183">
        <f>ROUND(I643*H643,2)</f>
        <v>0</v>
      </c>
      <c r="BL643" s="19" t="s">
        <v>139</v>
      </c>
      <c r="BM643" s="182" t="s">
        <v>1409</v>
      </c>
    </row>
    <row r="644" s="1" customFormat="1">
      <c r="B644" s="38"/>
      <c r="D644" s="184" t="s">
        <v>141</v>
      </c>
      <c r="F644" s="185" t="s">
        <v>1410</v>
      </c>
      <c r="I644" s="115"/>
      <c r="L644" s="38"/>
      <c r="M644" s="186"/>
      <c r="N644" s="71"/>
      <c r="O644" s="71"/>
      <c r="P644" s="71"/>
      <c r="Q644" s="71"/>
      <c r="R644" s="71"/>
      <c r="S644" s="71"/>
      <c r="T644" s="72"/>
      <c r="AT644" s="19" t="s">
        <v>141</v>
      </c>
      <c r="AU644" s="19" t="s">
        <v>84</v>
      </c>
    </row>
    <row r="645" s="1" customFormat="1">
      <c r="B645" s="38"/>
      <c r="D645" s="184" t="s">
        <v>174</v>
      </c>
      <c r="F645" s="187" t="s">
        <v>1411</v>
      </c>
      <c r="I645" s="115"/>
      <c r="L645" s="38"/>
      <c r="M645" s="232"/>
      <c r="N645" s="233"/>
      <c r="O645" s="233"/>
      <c r="P645" s="233"/>
      <c r="Q645" s="233"/>
      <c r="R645" s="233"/>
      <c r="S645" s="233"/>
      <c r="T645" s="234"/>
      <c r="AT645" s="19" t="s">
        <v>174</v>
      </c>
      <c r="AU645" s="19" t="s">
        <v>84</v>
      </c>
    </row>
    <row r="646" s="1" customFormat="1" ht="6.96" customHeight="1">
      <c r="B646" s="54"/>
      <c r="C646" s="55"/>
      <c r="D646" s="55"/>
      <c r="E646" s="55"/>
      <c r="F646" s="55"/>
      <c r="G646" s="55"/>
      <c r="H646" s="55"/>
      <c r="I646" s="132"/>
      <c r="J646" s="55"/>
      <c r="K646" s="55"/>
      <c r="L646" s="38"/>
    </row>
  </sheetData>
  <autoFilter ref="C93:K645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35" customWidth="1"/>
    <col min="2" max="2" width="1.664063" style="235" customWidth="1"/>
    <col min="3" max="4" width="5" style="235" customWidth="1"/>
    <col min="5" max="5" width="11.67" style="235" customWidth="1"/>
    <col min="6" max="6" width="9.17" style="235" customWidth="1"/>
    <col min="7" max="7" width="5" style="235" customWidth="1"/>
    <col min="8" max="8" width="77.83" style="235" customWidth="1"/>
    <col min="9" max="10" width="20" style="235" customWidth="1"/>
    <col min="11" max="11" width="1.664063" style="235" customWidth="1"/>
  </cols>
  <sheetData>
    <row r="1" ht="37.5" customHeight="1"/>
    <row r="2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6" customFormat="1" ht="45" customHeight="1">
      <c r="B3" s="239"/>
      <c r="C3" s="240" t="s">
        <v>1412</v>
      </c>
      <c r="D3" s="240"/>
      <c r="E3" s="240"/>
      <c r="F3" s="240"/>
      <c r="G3" s="240"/>
      <c r="H3" s="240"/>
      <c r="I3" s="240"/>
      <c r="J3" s="240"/>
      <c r="K3" s="241"/>
    </row>
    <row r="4" ht="25.5" customHeight="1">
      <c r="B4" s="242"/>
      <c r="C4" s="243" t="s">
        <v>1413</v>
      </c>
      <c r="D4" s="243"/>
      <c r="E4" s="243"/>
      <c r="F4" s="243"/>
      <c r="G4" s="243"/>
      <c r="H4" s="243"/>
      <c r="I4" s="243"/>
      <c r="J4" s="243"/>
      <c r="K4" s="244"/>
    </row>
    <row r="5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ht="15" customHeight="1">
      <c r="B6" s="242"/>
      <c r="C6" s="246" t="s">
        <v>1414</v>
      </c>
      <c r="D6" s="246"/>
      <c r="E6" s="246"/>
      <c r="F6" s="246"/>
      <c r="G6" s="246"/>
      <c r="H6" s="246"/>
      <c r="I6" s="246"/>
      <c r="J6" s="246"/>
      <c r="K6" s="244"/>
    </row>
    <row r="7" ht="15" customHeight="1">
      <c r="B7" s="247"/>
      <c r="C7" s="246" t="s">
        <v>1415</v>
      </c>
      <c r="D7" s="246"/>
      <c r="E7" s="246"/>
      <c r="F7" s="246"/>
      <c r="G7" s="246"/>
      <c r="H7" s="246"/>
      <c r="I7" s="246"/>
      <c r="J7" s="246"/>
      <c r="K7" s="244"/>
    </row>
    <row r="8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ht="15" customHeight="1">
      <c r="B9" s="247"/>
      <c r="C9" s="246" t="s">
        <v>1416</v>
      </c>
      <c r="D9" s="246"/>
      <c r="E9" s="246"/>
      <c r="F9" s="246"/>
      <c r="G9" s="246"/>
      <c r="H9" s="246"/>
      <c r="I9" s="246"/>
      <c r="J9" s="246"/>
      <c r="K9" s="244"/>
    </row>
    <row r="10" ht="15" customHeight="1">
      <c r="B10" s="247"/>
      <c r="C10" s="246"/>
      <c r="D10" s="246" t="s">
        <v>1417</v>
      </c>
      <c r="E10" s="246"/>
      <c r="F10" s="246"/>
      <c r="G10" s="246"/>
      <c r="H10" s="246"/>
      <c r="I10" s="246"/>
      <c r="J10" s="246"/>
      <c r="K10" s="244"/>
    </row>
    <row r="11" ht="15" customHeight="1">
      <c r="B11" s="247"/>
      <c r="C11" s="248"/>
      <c r="D11" s="246" t="s">
        <v>1418</v>
      </c>
      <c r="E11" s="246"/>
      <c r="F11" s="246"/>
      <c r="G11" s="246"/>
      <c r="H11" s="246"/>
      <c r="I11" s="246"/>
      <c r="J11" s="246"/>
      <c r="K11" s="244"/>
    </row>
    <row r="12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ht="15" customHeight="1">
      <c r="B13" s="247"/>
      <c r="C13" s="248"/>
      <c r="D13" s="249" t="s">
        <v>1419</v>
      </c>
      <c r="E13" s="246"/>
      <c r="F13" s="246"/>
      <c r="G13" s="246"/>
      <c r="H13" s="246"/>
      <c r="I13" s="246"/>
      <c r="J13" s="246"/>
      <c r="K13" s="244"/>
    </row>
    <row r="14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ht="15" customHeight="1">
      <c r="B15" s="247"/>
      <c r="C15" s="248"/>
      <c r="D15" s="246" t="s">
        <v>1420</v>
      </c>
      <c r="E15" s="246"/>
      <c r="F15" s="246"/>
      <c r="G15" s="246"/>
      <c r="H15" s="246"/>
      <c r="I15" s="246"/>
      <c r="J15" s="246"/>
      <c r="K15" s="244"/>
    </row>
    <row r="16" ht="15" customHeight="1">
      <c r="B16" s="247"/>
      <c r="C16" s="248"/>
      <c r="D16" s="246" t="s">
        <v>1421</v>
      </c>
      <c r="E16" s="246"/>
      <c r="F16" s="246"/>
      <c r="G16" s="246"/>
      <c r="H16" s="246"/>
      <c r="I16" s="246"/>
      <c r="J16" s="246"/>
      <c r="K16" s="244"/>
    </row>
    <row r="17" ht="15" customHeight="1">
      <c r="B17" s="247"/>
      <c r="C17" s="248"/>
      <c r="D17" s="246" t="s">
        <v>1422</v>
      </c>
      <c r="E17" s="246"/>
      <c r="F17" s="246"/>
      <c r="G17" s="246"/>
      <c r="H17" s="246"/>
      <c r="I17" s="246"/>
      <c r="J17" s="246"/>
      <c r="K17" s="244"/>
    </row>
    <row r="18" ht="15" customHeight="1">
      <c r="B18" s="247"/>
      <c r="C18" s="248"/>
      <c r="D18" s="248"/>
      <c r="E18" s="250" t="s">
        <v>1423</v>
      </c>
      <c r="F18" s="246" t="s">
        <v>1424</v>
      </c>
      <c r="G18" s="246"/>
      <c r="H18" s="246"/>
      <c r="I18" s="246"/>
      <c r="J18" s="246"/>
      <c r="K18" s="244"/>
    </row>
    <row r="19" ht="15" customHeight="1">
      <c r="B19" s="247"/>
      <c r="C19" s="248"/>
      <c r="D19" s="248"/>
      <c r="E19" s="250" t="s">
        <v>80</v>
      </c>
      <c r="F19" s="246" t="s">
        <v>1425</v>
      </c>
      <c r="G19" s="246"/>
      <c r="H19" s="246"/>
      <c r="I19" s="246"/>
      <c r="J19" s="246"/>
      <c r="K19" s="244"/>
    </row>
    <row r="20" ht="15" customHeight="1">
      <c r="B20" s="247"/>
      <c r="C20" s="248"/>
      <c r="D20" s="248"/>
      <c r="E20" s="250" t="s">
        <v>1426</v>
      </c>
      <c r="F20" s="246" t="s">
        <v>1427</v>
      </c>
      <c r="G20" s="246"/>
      <c r="H20" s="246"/>
      <c r="I20" s="246"/>
      <c r="J20" s="246"/>
      <c r="K20" s="244"/>
    </row>
    <row r="21" ht="15" customHeight="1">
      <c r="B21" s="247"/>
      <c r="C21" s="248"/>
      <c r="D21" s="248"/>
      <c r="E21" s="250" t="s">
        <v>1428</v>
      </c>
      <c r="F21" s="246" t="s">
        <v>1429</v>
      </c>
      <c r="G21" s="246"/>
      <c r="H21" s="246"/>
      <c r="I21" s="246"/>
      <c r="J21" s="246"/>
      <c r="K21" s="244"/>
    </row>
    <row r="22" ht="15" customHeight="1">
      <c r="B22" s="247"/>
      <c r="C22" s="248"/>
      <c r="D22" s="248"/>
      <c r="E22" s="250" t="s">
        <v>1430</v>
      </c>
      <c r="F22" s="246" t="s">
        <v>556</v>
      </c>
      <c r="G22" s="246"/>
      <c r="H22" s="246"/>
      <c r="I22" s="246"/>
      <c r="J22" s="246"/>
      <c r="K22" s="244"/>
    </row>
    <row r="23" ht="15" customHeight="1">
      <c r="B23" s="247"/>
      <c r="C23" s="248"/>
      <c r="D23" s="248"/>
      <c r="E23" s="250" t="s">
        <v>1431</v>
      </c>
      <c r="F23" s="246" t="s">
        <v>1432</v>
      </c>
      <c r="G23" s="246"/>
      <c r="H23" s="246"/>
      <c r="I23" s="246"/>
      <c r="J23" s="246"/>
      <c r="K23" s="244"/>
    </row>
    <row r="24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ht="15" customHeight="1">
      <c r="B25" s="247"/>
      <c r="C25" s="246" t="s">
        <v>1433</v>
      </c>
      <c r="D25" s="246"/>
      <c r="E25" s="246"/>
      <c r="F25" s="246"/>
      <c r="G25" s="246"/>
      <c r="H25" s="246"/>
      <c r="I25" s="246"/>
      <c r="J25" s="246"/>
      <c r="K25" s="244"/>
    </row>
    <row r="26" ht="15" customHeight="1">
      <c r="B26" s="247"/>
      <c r="C26" s="246" t="s">
        <v>1434</v>
      </c>
      <c r="D26" s="246"/>
      <c r="E26" s="246"/>
      <c r="F26" s="246"/>
      <c r="G26" s="246"/>
      <c r="H26" s="246"/>
      <c r="I26" s="246"/>
      <c r="J26" s="246"/>
      <c r="K26" s="244"/>
    </row>
    <row r="27" ht="15" customHeight="1">
      <c r="B27" s="247"/>
      <c r="C27" s="246"/>
      <c r="D27" s="246" t="s">
        <v>1435</v>
      </c>
      <c r="E27" s="246"/>
      <c r="F27" s="246"/>
      <c r="G27" s="246"/>
      <c r="H27" s="246"/>
      <c r="I27" s="246"/>
      <c r="J27" s="246"/>
      <c r="K27" s="244"/>
    </row>
    <row r="28" ht="15" customHeight="1">
      <c r="B28" s="247"/>
      <c r="C28" s="248"/>
      <c r="D28" s="246" t="s">
        <v>1436</v>
      </c>
      <c r="E28" s="246"/>
      <c r="F28" s="246"/>
      <c r="G28" s="246"/>
      <c r="H28" s="246"/>
      <c r="I28" s="246"/>
      <c r="J28" s="246"/>
      <c r="K28" s="244"/>
    </row>
    <row r="29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ht="15" customHeight="1">
      <c r="B30" s="247"/>
      <c r="C30" s="248"/>
      <c r="D30" s="246" t="s">
        <v>1437</v>
      </c>
      <c r="E30" s="246"/>
      <c r="F30" s="246"/>
      <c r="G30" s="246"/>
      <c r="H30" s="246"/>
      <c r="I30" s="246"/>
      <c r="J30" s="246"/>
      <c r="K30" s="244"/>
    </row>
    <row r="31" ht="15" customHeight="1">
      <c r="B31" s="247"/>
      <c r="C31" s="248"/>
      <c r="D31" s="246" t="s">
        <v>1438</v>
      </c>
      <c r="E31" s="246"/>
      <c r="F31" s="246"/>
      <c r="G31" s="246"/>
      <c r="H31" s="246"/>
      <c r="I31" s="246"/>
      <c r="J31" s="246"/>
      <c r="K31" s="244"/>
    </row>
    <row r="32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ht="15" customHeight="1">
      <c r="B33" s="247"/>
      <c r="C33" s="248"/>
      <c r="D33" s="246" t="s">
        <v>1439</v>
      </c>
      <c r="E33" s="246"/>
      <c r="F33" s="246"/>
      <c r="G33" s="246"/>
      <c r="H33" s="246"/>
      <c r="I33" s="246"/>
      <c r="J33" s="246"/>
      <c r="K33" s="244"/>
    </row>
    <row r="34" ht="15" customHeight="1">
      <c r="B34" s="247"/>
      <c r="C34" s="248"/>
      <c r="D34" s="246" t="s">
        <v>1440</v>
      </c>
      <c r="E34" s="246"/>
      <c r="F34" s="246"/>
      <c r="G34" s="246"/>
      <c r="H34" s="246"/>
      <c r="I34" s="246"/>
      <c r="J34" s="246"/>
      <c r="K34" s="244"/>
    </row>
    <row r="35" ht="15" customHeight="1">
      <c r="B35" s="247"/>
      <c r="C35" s="248"/>
      <c r="D35" s="246" t="s">
        <v>1441</v>
      </c>
      <c r="E35" s="246"/>
      <c r="F35" s="246"/>
      <c r="G35" s="246"/>
      <c r="H35" s="246"/>
      <c r="I35" s="246"/>
      <c r="J35" s="246"/>
      <c r="K35" s="244"/>
    </row>
    <row r="36" ht="15" customHeight="1">
      <c r="B36" s="247"/>
      <c r="C36" s="248"/>
      <c r="D36" s="246"/>
      <c r="E36" s="249" t="s">
        <v>119</v>
      </c>
      <c r="F36" s="246"/>
      <c r="G36" s="246" t="s">
        <v>1442</v>
      </c>
      <c r="H36" s="246"/>
      <c r="I36" s="246"/>
      <c r="J36" s="246"/>
      <c r="K36" s="244"/>
    </row>
    <row r="37" ht="30.75" customHeight="1">
      <c r="B37" s="247"/>
      <c r="C37" s="248"/>
      <c r="D37" s="246"/>
      <c r="E37" s="249" t="s">
        <v>1443</v>
      </c>
      <c r="F37" s="246"/>
      <c r="G37" s="246" t="s">
        <v>1444</v>
      </c>
      <c r="H37" s="246"/>
      <c r="I37" s="246"/>
      <c r="J37" s="246"/>
      <c r="K37" s="244"/>
    </row>
    <row r="38" ht="15" customHeight="1">
      <c r="B38" s="247"/>
      <c r="C38" s="248"/>
      <c r="D38" s="246"/>
      <c r="E38" s="249" t="s">
        <v>54</v>
      </c>
      <c r="F38" s="246"/>
      <c r="G38" s="246" t="s">
        <v>1445</v>
      </c>
      <c r="H38" s="246"/>
      <c r="I38" s="246"/>
      <c r="J38" s="246"/>
      <c r="K38" s="244"/>
    </row>
    <row r="39" ht="15" customHeight="1">
      <c r="B39" s="247"/>
      <c r="C39" s="248"/>
      <c r="D39" s="246"/>
      <c r="E39" s="249" t="s">
        <v>55</v>
      </c>
      <c r="F39" s="246"/>
      <c r="G39" s="246" t="s">
        <v>1446</v>
      </c>
      <c r="H39" s="246"/>
      <c r="I39" s="246"/>
      <c r="J39" s="246"/>
      <c r="K39" s="244"/>
    </row>
    <row r="40" ht="15" customHeight="1">
      <c r="B40" s="247"/>
      <c r="C40" s="248"/>
      <c r="D40" s="246"/>
      <c r="E40" s="249" t="s">
        <v>120</v>
      </c>
      <c r="F40" s="246"/>
      <c r="G40" s="246" t="s">
        <v>1447</v>
      </c>
      <c r="H40" s="246"/>
      <c r="I40" s="246"/>
      <c r="J40" s="246"/>
      <c r="K40" s="244"/>
    </row>
    <row r="41" ht="15" customHeight="1">
      <c r="B41" s="247"/>
      <c r="C41" s="248"/>
      <c r="D41" s="246"/>
      <c r="E41" s="249" t="s">
        <v>121</v>
      </c>
      <c r="F41" s="246"/>
      <c r="G41" s="246" t="s">
        <v>1448</v>
      </c>
      <c r="H41" s="246"/>
      <c r="I41" s="246"/>
      <c r="J41" s="246"/>
      <c r="K41" s="244"/>
    </row>
    <row r="42" ht="15" customHeight="1">
      <c r="B42" s="247"/>
      <c r="C42" s="248"/>
      <c r="D42" s="246"/>
      <c r="E42" s="249" t="s">
        <v>1449</v>
      </c>
      <c r="F42" s="246"/>
      <c r="G42" s="246" t="s">
        <v>1450</v>
      </c>
      <c r="H42" s="246"/>
      <c r="I42" s="246"/>
      <c r="J42" s="246"/>
      <c r="K42" s="244"/>
    </row>
    <row r="43" ht="15" customHeight="1">
      <c r="B43" s="247"/>
      <c r="C43" s="248"/>
      <c r="D43" s="246"/>
      <c r="E43" s="249"/>
      <c r="F43" s="246"/>
      <c r="G43" s="246" t="s">
        <v>1451</v>
      </c>
      <c r="H43" s="246"/>
      <c r="I43" s="246"/>
      <c r="J43" s="246"/>
      <c r="K43" s="244"/>
    </row>
    <row r="44" ht="15" customHeight="1">
      <c r="B44" s="247"/>
      <c r="C44" s="248"/>
      <c r="D44" s="246"/>
      <c r="E44" s="249" t="s">
        <v>1452</v>
      </c>
      <c r="F44" s="246"/>
      <c r="G44" s="246" t="s">
        <v>1453</v>
      </c>
      <c r="H44" s="246"/>
      <c r="I44" s="246"/>
      <c r="J44" s="246"/>
      <c r="K44" s="244"/>
    </row>
    <row r="45" ht="15" customHeight="1">
      <c r="B45" s="247"/>
      <c r="C45" s="248"/>
      <c r="D45" s="246"/>
      <c r="E45" s="249" t="s">
        <v>123</v>
      </c>
      <c r="F45" s="246"/>
      <c r="G45" s="246" t="s">
        <v>1454</v>
      </c>
      <c r="H45" s="246"/>
      <c r="I45" s="246"/>
      <c r="J45" s="246"/>
      <c r="K45" s="244"/>
    </row>
    <row r="46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ht="15" customHeight="1">
      <c r="B47" s="247"/>
      <c r="C47" s="248"/>
      <c r="D47" s="246" t="s">
        <v>1455</v>
      </c>
      <c r="E47" s="246"/>
      <c r="F47" s="246"/>
      <c r="G47" s="246"/>
      <c r="H47" s="246"/>
      <c r="I47" s="246"/>
      <c r="J47" s="246"/>
      <c r="K47" s="244"/>
    </row>
    <row r="48" ht="15" customHeight="1">
      <c r="B48" s="247"/>
      <c r="C48" s="248"/>
      <c r="D48" s="248"/>
      <c r="E48" s="246" t="s">
        <v>1456</v>
      </c>
      <c r="F48" s="246"/>
      <c r="G48" s="246"/>
      <c r="H48" s="246"/>
      <c r="I48" s="246"/>
      <c r="J48" s="246"/>
      <c r="K48" s="244"/>
    </row>
    <row r="49" ht="15" customHeight="1">
      <c r="B49" s="247"/>
      <c r="C49" s="248"/>
      <c r="D49" s="248"/>
      <c r="E49" s="246" t="s">
        <v>1457</v>
      </c>
      <c r="F49" s="246"/>
      <c r="G49" s="246"/>
      <c r="H49" s="246"/>
      <c r="I49" s="246"/>
      <c r="J49" s="246"/>
      <c r="K49" s="244"/>
    </row>
    <row r="50" ht="15" customHeight="1">
      <c r="B50" s="247"/>
      <c r="C50" s="248"/>
      <c r="D50" s="248"/>
      <c r="E50" s="246" t="s">
        <v>1458</v>
      </c>
      <c r="F50" s="246"/>
      <c r="G50" s="246"/>
      <c r="H50" s="246"/>
      <c r="I50" s="246"/>
      <c r="J50" s="246"/>
      <c r="K50" s="244"/>
    </row>
    <row r="51" ht="15" customHeight="1">
      <c r="B51" s="247"/>
      <c r="C51" s="248"/>
      <c r="D51" s="246" t="s">
        <v>1459</v>
      </c>
      <c r="E51" s="246"/>
      <c r="F51" s="246"/>
      <c r="G51" s="246"/>
      <c r="H51" s="246"/>
      <c r="I51" s="246"/>
      <c r="J51" s="246"/>
      <c r="K51" s="244"/>
    </row>
    <row r="52" ht="25.5" customHeight="1">
      <c r="B52" s="242"/>
      <c r="C52" s="243" t="s">
        <v>1460</v>
      </c>
      <c r="D52" s="243"/>
      <c r="E52" s="243"/>
      <c r="F52" s="243"/>
      <c r="G52" s="243"/>
      <c r="H52" s="243"/>
      <c r="I52" s="243"/>
      <c r="J52" s="243"/>
      <c r="K52" s="244"/>
    </row>
    <row r="53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ht="15" customHeight="1">
      <c r="B54" s="242"/>
      <c r="C54" s="246" t="s">
        <v>1461</v>
      </c>
      <c r="D54" s="246"/>
      <c r="E54" s="246"/>
      <c r="F54" s="246"/>
      <c r="G54" s="246"/>
      <c r="H54" s="246"/>
      <c r="I54" s="246"/>
      <c r="J54" s="246"/>
      <c r="K54" s="244"/>
    </row>
    <row r="55" ht="15" customHeight="1">
      <c r="B55" s="242"/>
      <c r="C55" s="246" t="s">
        <v>1462</v>
      </c>
      <c r="D55" s="246"/>
      <c r="E55" s="246"/>
      <c r="F55" s="246"/>
      <c r="G55" s="246"/>
      <c r="H55" s="246"/>
      <c r="I55" s="246"/>
      <c r="J55" s="246"/>
      <c r="K55" s="244"/>
    </row>
    <row r="56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ht="15" customHeight="1">
      <c r="B57" s="242"/>
      <c r="C57" s="246" t="s">
        <v>1463</v>
      </c>
      <c r="D57" s="246"/>
      <c r="E57" s="246"/>
      <c r="F57" s="246"/>
      <c r="G57" s="246"/>
      <c r="H57" s="246"/>
      <c r="I57" s="246"/>
      <c r="J57" s="246"/>
      <c r="K57" s="244"/>
    </row>
    <row r="58" ht="15" customHeight="1">
      <c r="B58" s="242"/>
      <c r="C58" s="248"/>
      <c r="D58" s="246" t="s">
        <v>1464</v>
      </c>
      <c r="E58" s="246"/>
      <c r="F58" s="246"/>
      <c r="G58" s="246"/>
      <c r="H58" s="246"/>
      <c r="I58" s="246"/>
      <c r="J58" s="246"/>
      <c r="K58" s="244"/>
    </row>
    <row r="59" ht="15" customHeight="1">
      <c r="B59" s="242"/>
      <c r="C59" s="248"/>
      <c r="D59" s="246" t="s">
        <v>1465</v>
      </c>
      <c r="E59" s="246"/>
      <c r="F59" s="246"/>
      <c r="G59" s="246"/>
      <c r="H59" s="246"/>
      <c r="I59" s="246"/>
      <c r="J59" s="246"/>
      <c r="K59" s="244"/>
    </row>
    <row r="60" ht="15" customHeight="1">
      <c r="B60" s="242"/>
      <c r="C60" s="248"/>
      <c r="D60" s="246" t="s">
        <v>1466</v>
      </c>
      <c r="E60" s="246"/>
      <c r="F60" s="246"/>
      <c r="G60" s="246"/>
      <c r="H60" s="246"/>
      <c r="I60" s="246"/>
      <c r="J60" s="246"/>
      <c r="K60" s="244"/>
    </row>
    <row r="61" ht="15" customHeight="1">
      <c r="B61" s="242"/>
      <c r="C61" s="248"/>
      <c r="D61" s="246" t="s">
        <v>1467</v>
      </c>
      <c r="E61" s="246"/>
      <c r="F61" s="246"/>
      <c r="G61" s="246"/>
      <c r="H61" s="246"/>
      <c r="I61" s="246"/>
      <c r="J61" s="246"/>
      <c r="K61" s="244"/>
    </row>
    <row r="62" ht="15" customHeight="1">
      <c r="B62" s="242"/>
      <c r="C62" s="248"/>
      <c r="D62" s="251" t="s">
        <v>1468</v>
      </c>
      <c r="E62" s="251"/>
      <c r="F62" s="251"/>
      <c r="G62" s="251"/>
      <c r="H62" s="251"/>
      <c r="I62" s="251"/>
      <c r="J62" s="251"/>
      <c r="K62" s="244"/>
    </row>
    <row r="63" ht="15" customHeight="1">
      <c r="B63" s="242"/>
      <c r="C63" s="248"/>
      <c r="D63" s="246" t="s">
        <v>1469</v>
      </c>
      <c r="E63" s="246"/>
      <c r="F63" s="246"/>
      <c r="G63" s="246"/>
      <c r="H63" s="246"/>
      <c r="I63" s="246"/>
      <c r="J63" s="246"/>
      <c r="K63" s="244"/>
    </row>
    <row r="64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ht="15" customHeight="1">
      <c r="B65" s="242"/>
      <c r="C65" s="248"/>
      <c r="D65" s="246" t="s">
        <v>1470</v>
      </c>
      <c r="E65" s="246"/>
      <c r="F65" s="246"/>
      <c r="G65" s="246"/>
      <c r="H65" s="246"/>
      <c r="I65" s="246"/>
      <c r="J65" s="246"/>
      <c r="K65" s="244"/>
    </row>
    <row r="66" ht="15" customHeight="1">
      <c r="B66" s="242"/>
      <c r="C66" s="248"/>
      <c r="D66" s="251" t="s">
        <v>1471</v>
      </c>
      <c r="E66" s="251"/>
      <c r="F66" s="251"/>
      <c r="G66" s="251"/>
      <c r="H66" s="251"/>
      <c r="I66" s="251"/>
      <c r="J66" s="251"/>
      <c r="K66" s="244"/>
    </row>
    <row r="67" ht="15" customHeight="1">
      <c r="B67" s="242"/>
      <c r="C67" s="248"/>
      <c r="D67" s="246" t="s">
        <v>1472</v>
      </c>
      <c r="E67" s="246"/>
      <c r="F67" s="246"/>
      <c r="G67" s="246"/>
      <c r="H67" s="246"/>
      <c r="I67" s="246"/>
      <c r="J67" s="246"/>
      <c r="K67" s="244"/>
    </row>
    <row r="68" ht="15" customHeight="1">
      <c r="B68" s="242"/>
      <c r="C68" s="248"/>
      <c r="D68" s="246" t="s">
        <v>1473</v>
      </c>
      <c r="E68" s="246"/>
      <c r="F68" s="246"/>
      <c r="G68" s="246"/>
      <c r="H68" s="246"/>
      <c r="I68" s="246"/>
      <c r="J68" s="246"/>
      <c r="K68" s="244"/>
    </row>
    <row r="69" ht="15" customHeight="1">
      <c r="B69" s="242"/>
      <c r="C69" s="248"/>
      <c r="D69" s="246" t="s">
        <v>1474</v>
      </c>
      <c r="E69" s="246"/>
      <c r="F69" s="246"/>
      <c r="G69" s="246"/>
      <c r="H69" s="246"/>
      <c r="I69" s="246"/>
      <c r="J69" s="246"/>
      <c r="K69" s="244"/>
    </row>
    <row r="70" ht="15" customHeight="1">
      <c r="B70" s="242"/>
      <c r="C70" s="248"/>
      <c r="D70" s="246" t="s">
        <v>1475</v>
      </c>
      <c r="E70" s="246"/>
      <c r="F70" s="246"/>
      <c r="G70" s="246"/>
      <c r="H70" s="246"/>
      <c r="I70" s="246"/>
      <c r="J70" s="246"/>
      <c r="K70" s="244"/>
    </row>
    <row r="7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ht="45" customHeight="1">
      <c r="B75" s="261"/>
      <c r="C75" s="262" t="s">
        <v>1476</v>
      </c>
      <c r="D75" s="262"/>
      <c r="E75" s="262"/>
      <c r="F75" s="262"/>
      <c r="G75" s="262"/>
      <c r="H75" s="262"/>
      <c r="I75" s="262"/>
      <c r="J75" s="262"/>
      <c r="K75" s="263"/>
    </row>
    <row r="76" ht="17.25" customHeight="1">
      <c r="B76" s="261"/>
      <c r="C76" s="264" t="s">
        <v>1477</v>
      </c>
      <c r="D76" s="264"/>
      <c r="E76" s="264"/>
      <c r="F76" s="264" t="s">
        <v>1478</v>
      </c>
      <c r="G76" s="265"/>
      <c r="H76" s="264" t="s">
        <v>55</v>
      </c>
      <c r="I76" s="264" t="s">
        <v>58</v>
      </c>
      <c r="J76" s="264" t="s">
        <v>1479</v>
      </c>
      <c r="K76" s="263"/>
    </row>
    <row r="77" ht="17.25" customHeight="1">
      <c r="B77" s="261"/>
      <c r="C77" s="266" t="s">
        <v>1480</v>
      </c>
      <c r="D77" s="266"/>
      <c r="E77" s="266"/>
      <c r="F77" s="267" t="s">
        <v>1481</v>
      </c>
      <c r="G77" s="268"/>
      <c r="H77" s="266"/>
      <c r="I77" s="266"/>
      <c r="J77" s="266" t="s">
        <v>1482</v>
      </c>
      <c r="K77" s="263"/>
    </row>
    <row r="78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ht="15" customHeight="1">
      <c r="B79" s="261"/>
      <c r="C79" s="249" t="s">
        <v>54</v>
      </c>
      <c r="D79" s="269"/>
      <c r="E79" s="269"/>
      <c r="F79" s="271" t="s">
        <v>1483</v>
      </c>
      <c r="G79" s="270"/>
      <c r="H79" s="249" t="s">
        <v>1484</v>
      </c>
      <c r="I79" s="249" t="s">
        <v>1485</v>
      </c>
      <c r="J79" s="249">
        <v>20</v>
      </c>
      <c r="K79" s="263"/>
    </row>
    <row r="80" ht="15" customHeight="1">
      <c r="B80" s="261"/>
      <c r="C80" s="249" t="s">
        <v>1486</v>
      </c>
      <c r="D80" s="249"/>
      <c r="E80" s="249"/>
      <c r="F80" s="271" t="s">
        <v>1483</v>
      </c>
      <c r="G80" s="270"/>
      <c r="H80" s="249" t="s">
        <v>1487</v>
      </c>
      <c r="I80" s="249" t="s">
        <v>1485</v>
      </c>
      <c r="J80" s="249">
        <v>120</v>
      </c>
      <c r="K80" s="263"/>
    </row>
    <row r="81" ht="15" customHeight="1">
      <c r="B81" s="272"/>
      <c r="C81" s="249" t="s">
        <v>1488</v>
      </c>
      <c r="D81" s="249"/>
      <c r="E81" s="249"/>
      <c r="F81" s="271" t="s">
        <v>1489</v>
      </c>
      <c r="G81" s="270"/>
      <c r="H81" s="249" t="s">
        <v>1490</v>
      </c>
      <c r="I81" s="249" t="s">
        <v>1485</v>
      </c>
      <c r="J81" s="249">
        <v>50</v>
      </c>
      <c r="K81" s="263"/>
    </row>
    <row r="82" ht="15" customHeight="1">
      <c r="B82" s="272"/>
      <c r="C82" s="249" t="s">
        <v>1491</v>
      </c>
      <c r="D82" s="249"/>
      <c r="E82" s="249"/>
      <c r="F82" s="271" t="s">
        <v>1483</v>
      </c>
      <c r="G82" s="270"/>
      <c r="H82" s="249" t="s">
        <v>1492</v>
      </c>
      <c r="I82" s="249" t="s">
        <v>1493</v>
      </c>
      <c r="J82" s="249"/>
      <c r="K82" s="263"/>
    </row>
    <row r="83" ht="15" customHeight="1">
      <c r="B83" s="272"/>
      <c r="C83" s="273" t="s">
        <v>1494</v>
      </c>
      <c r="D83" s="273"/>
      <c r="E83" s="273"/>
      <c r="F83" s="274" t="s">
        <v>1489</v>
      </c>
      <c r="G83" s="273"/>
      <c r="H83" s="273" t="s">
        <v>1495</v>
      </c>
      <c r="I83" s="273" t="s">
        <v>1485</v>
      </c>
      <c r="J83" s="273">
        <v>15</v>
      </c>
      <c r="K83" s="263"/>
    </row>
    <row r="84" ht="15" customHeight="1">
      <c r="B84" s="272"/>
      <c r="C84" s="273" t="s">
        <v>1496</v>
      </c>
      <c r="D84" s="273"/>
      <c r="E84" s="273"/>
      <c r="F84" s="274" t="s">
        <v>1489</v>
      </c>
      <c r="G84" s="273"/>
      <c r="H84" s="273" t="s">
        <v>1497</v>
      </c>
      <c r="I84" s="273" t="s">
        <v>1485</v>
      </c>
      <c r="J84" s="273">
        <v>15</v>
      </c>
      <c r="K84" s="263"/>
    </row>
    <row r="85" ht="15" customHeight="1">
      <c r="B85" s="272"/>
      <c r="C85" s="273" t="s">
        <v>1498</v>
      </c>
      <c r="D85" s="273"/>
      <c r="E85" s="273"/>
      <c r="F85" s="274" t="s">
        <v>1489</v>
      </c>
      <c r="G85" s="273"/>
      <c r="H85" s="273" t="s">
        <v>1499</v>
      </c>
      <c r="I85" s="273" t="s">
        <v>1485</v>
      </c>
      <c r="J85" s="273">
        <v>20</v>
      </c>
      <c r="K85" s="263"/>
    </row>
    <row r="86" ht="15" customHeight="1">
      <c r="B86" s="272"/>
      <c r="C86" s="273" t="s">
        <v>1500</v>
      </c>
      <c r="D86" s="273"/>
      <c r="E86" s="273"/>
      <c r="F86" s="274" t="s">
        <v>1489</v>
      </c>
      <c r="G86" s="273"/>
      <c r="H86" s="273" t="s">
        <v>1501</v>
      </c>
      <c r="I86" s="273" t="s">
        <v>1485</v>
      </c>
      <c r="J86" s="273">
        <v>20</v>
      </c>
      <c r="K86" s="263"/>
    </row>
    <row r="87" ht="15" customHeight="1">
      <c r="B87" s="272"/>
      <c r="C87" s="249" t="s">
        <v>1502</v>
      </c>
      <c r="D87" s="249"/>
      <c r="E87" s="249"/>
      <c r="F87" s="271" t="s">
        <v>1489</v>
      </c>
      <c r="G87" s="270"/>
      <c r="H87" s="249" t="s">
        <v>1503</v>
      </c>
      <c r="I87" s="249" t="s">
        <v>1485</v>
      </c>
      <c r="J87" s="249">
        <v>50</v>
      </c>
      <c r="K87" s="263"/>
    </row>
    <row r="88" ht="15" customHeight="1">
      <c r="B88" s="272"/>
      <c r="C88" s="249" t="s">
        <v>1504</v>
      </c>
      <c r="D88" s="249"/>
      <c r="E88" s="249"/>
      <c r="F88" s="271" t="s">
        <v>1489</v>
      </c>
      <c r="G88" s="270"/>
      <c r="H88" s="249" t="s">
        <v>1505</v>
      </c>
      <c r="I88" s="249" t="s">
        <v>1485</v>
      </c>
      <c r="J88" s="249">
        <v>20</v>
      </c>
      <c r="K88" s="263"/>
    </row>
    <row r="89" ht="15" customHeight="1">
      <c r="B89" s="272"/>
      <c r="C89" s="249" t="s">
        <v>1506</v>
      </c>
      <c r="D89" s="249"/>
      <c r="E89" s="249"/>
      <c r="F89" s="271" t="s">
        <v>1489</v>
      </c>
      <c r="G89" s="270"/>
      <c r="H89" s="249" t="s">
        <v>1507</v>
      </c>
      <c r="I89" s="249" t="s">
        <v>1485</v>
      </c>
      <c r="J89" s="249">
        <v>20</v>
      </c>
      <c r="K89" s="263"/>
    </row>
    <row r="90" ht="15" customHeight="1">
      <c r="B90" s="272"/>
      <c r="C90" s="249" t="s">
        <v>1508</v>
      </c>
      <c r="D90" s="249"/>
      <c r="E90" s="249"/>
      <c r="F90" s="271" t="s">
        <v>1489</v>
      </c>
      <c r="G90" s="270"/>
      <c r="H90" s="249" t="s">
        <v>1509</v>
      </c>
      <c r="I90" s="249" t="s">
        <v>1485</v>
      </c>
      <c r="J90" s="249">
        <v>50</v>
      </c>
      <c r="K90" s="263"/>
    </row>
    <row r="91" ht="15" customHeight="1">
      <c r="B91" s="272"/>
      <c r="C91" s="249" t="s">
        <v>1510</v>
      </c>
      <c r="D91" s="249"/>
      <c r="E91" s="249"/>
      <c r="F91" s="271" t="s">
        <v>1489</v>
      </c>
      <c r="G91" s="270"/>
      <c r="H91" s="249" t="s">
        <v>1510</v>
      </c>
      <c r="I91" s="249" t="s">
        <v>1485</v>
      </c>
      <c r="J91" s="249">
        <v>50</v>
      </c>
      <c r="K91" s="263"/>
    </row>
    <row r="92" ht="15" customHeight="1">
      <c r="B92" s="272"/>
      <c r="C92" s="249" t="s">
        <v>1511</v>
      </c>
      <c r="D92" s="249"/>
      <c r="E92" s="249"/>
      <c r="F92" s="271" t="s">
        <v>1489</v>
      </c>
      <c r="G92" s="270"/>
      <c r="H92" s="249" t="s">
        <v>1512</v>
      </c>
      <c r="I92" s="249" t="s">
        <v>1485</v>
      </c>
      <c r="J92" s="249">
        <v>255</v>
      </c>
      <c r="K92" s="263"/>
    </row>
    <row r="93" ht="15" customHeight="1">
      <c r="B93" s="272"/>
      <c r="C93" s="249" t="s">
        <v>1513</v>
      </c>
      <c r="D93" s="249"/>
      <c r="E93" s="249"/>
      <c r="F93" s="271" t="s">
        <v>1483</v>
      </c>
      <c r="G93" s="270"/>
      <c r="H93" s="249" t="s">
        <v>1514</v>
      </c>
      <c r="I93" s="249" t="s">
        <v>1515</v>
      </c>
      <c r="J93" s="249"/>
      <c r="K93" s="263"/>
    </row>
    <row r="94" ht="15" customHeight="1">
      <c r="B94" s="272"/>
      <c r="C94" s="249" t="s">
        <v>1516</v>
      </c>
      <c r="D94" s="249"/>
      <c r="E94" s="249"/>
      <c r="F94" s="271" t="s">
        <v>1483</v>
      </c>
      <c r="G94" s="270"/>
      <c r="H94" s="249" t="s">
        <v>1517</v>
      </c>
      <c r="I94" s="249" t="s">
        <v>1518</v>
      </c>
      <c r="J94" s="249"/>
      <c r="K94" s="263"/>
    </row>
    <row r="95" ht="15" customHeight="1">
      <c r="B95" s="272"/>
      <c r="C95" s="249" t="s">
        <v>1519</v>
      </c>
      <c r="D95" s="249"/>
      <c r="E95" s="249"/>
      <c r="F95" s="271" t="s">
        <v>1483</v>
      </c>
      <c r="G95" s="270"/>
      <c r="H95" s="249" t="s">
        <v>1519</v>
      </c>
      <c r="I95" s="249" t="s">
        <v>1518</v>
      </c>
      <c r="J95" s="249"/>
      <c r="K95" s="263"/>
    </row>
    <row r="96" ht="15" customHeight="1">
      <c r="B96" s="272"/>
      <c r="C96" s="249" t="s">
        <v>39</v>
      </c>
      <c r="D96" s="249"/>
      <c r="E96" s="249"/>
      <c r="F96" s="271" t="s">
        <v>1483</v>
      </c>
      <c r="G96" s="270"/>
      <c r="H96" s="249" t="s">
        <v>1520</v>
      </c>
      <c r="I96" s="249" t="s">
        <v>1518</v>
      </c>
      <c r="J96" s="249"/>
      <c r="K96" s="263"/>
    </row>
    <row r="97" ht="15" customHeight="1">
      <c r="B97" s="272"/>
      <c r="C97" s="249" t="s">
        <v>49</v>
      </c>
      <c r="D97" s="249"/>
      <c r="E97" s="249"/>
      <c r="F97" s="271" t="s">
        <v>1483</v>
      </c>
      <c r="G97" s="270"/>
      <c r="H97" s="249" t="s">
        <v>1521</v>
      </c>
      <c r="I97" s="249" t="s">
        <v>1518</v>
      </c>
      <c r="J97" s="249"/>
      <c r="K97" s="263"/>
    </row>
    <row r="98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ht="45" customHeight="1">
      <c r="B102" s="261"/>
      <c r="C102" s="262" t="s">
        <v>1522</v>
      </c>
      <c r="D102" s="262"/>
      <c r="E102" s="262"/>
      <c r="F102" s="262"/>
      <c r="G102" s="262"/>
      <c r="H102" s="262"/>
      <c r="I102" s="262"/>
      <c r="J102" s="262"/>
      <c r="K102" s="263"/>
    </row>
    <row r="103" ht="17.25" customHeight="1">
      <c r="B103" s="261"/>
      <c r="C103" s="264" t="s">
        <v>1477</v>
      </c>
      <c r="D103" s="264"/>
      <c r="E103" s="264"/>
      <c r="F103" s="264" t="s">
        <v>1478</v>
      </c>
      <c r="G103" s="265"/>
      <c r="H103" s="264" t="s">
        <v>55</v>
      </c>
      <c r="I103" s="264" t="s">
        <v>58</v>
      </c>
      <c r="J103" s="264" t="s">
        <v>1479</v>
      </c>
      <c r="K103" s="263"/>
    </row>
    <row r="104" ht="17.25" customHeight="1">
      <c r="B104" s="261"/>
      <c r="C104" s="266" t="s">
        <v>1480</v>
      </c>
      <c r="D104" s="266"/>
      <c r="E104" s="266"/>
      <c r="F104" s="267" t="s">
        <v>1481</v>
      </c>
      <c r="G104" s="268"/>
      <c r="H104" s="266"/>
      <c r="I104" s="266"/>
      <c r="J104" s="266" t="s">
        <v>1482</v>
      </c>
      <c r="K104" s="263"/>
    </row>
    <row r="105" ht="5.25" customHeight="1">
      <c r="B105" s="261"/>
      <c r="C105" s="264"/>
      <c r="D105" s="264"/>
      <c r="E105" s="264"/>
      <c r="F105" s="264"/>
      <c r="G105" s="280"/>
      <c r="H105" s="264"/>
      <c r="I105" s="264"/>
      <c r="J105" s="264"/>
      <c r="K105" s="263"/>
    </row>
    <row r="106" ht="15" customHeight="1">
      <c r="B106" s="261"/>
      <c r="C106" s="249" t="s">
        <v>54</v>
      </c>
      <c r="D106" s="269"/>
      <c r="E106" s="269"/>
      <c r="F106" s="271" t="s">
        <v>1483</v>
      </c>
      <c r="G106" s="280"/>
      <c r="H106" s="249" t="s">
        <v>1523</v>
      </c>
      <c r="I106" s="249" t="s">
        <v>1485</v>
      </c>
      <c r="J106" s="249">
        <v>20</v>
      </c>
      <c r="K106" s="263"/>
    </row>
    <row r="107" ht="15" customHeight="1">
      <c r="B107" s="261"/>
      <c r="C107" s="249" t="s">
        <v>1486</v>
      </c>
      <c r="D107" s="249"/>
      <c r="E107" s="249"/>
      <c r="F107" s="271" t="s">
        <v>1483</v>
      </c>
      <c r="G107" s="249"/>
      <c r="H107" s="249" t="s">
        <v>1523</v>
      </c>
      <c r="I107" s="249" t="s">
        <v>1485</v>
      </c>
      <c r="J107" s="249">
        <v>120</v>
      </c>
      <c r="K107" s="263"/>
    </row>
    <row r="108" ht="15" customHeight="1">
      <c r="B108" s="272"/>
      <c r="C108" s="249" t="s">
        <v>1488</v>
      </c>
      <c r="D108" s="249"/>
      <c r="E108" s="249"/>
      <c r="F108" s="271" t="s">
        <v>1489</v>
      </c>
      <c r="G108" s="249"/>
      <c r="H108" s="249" t="s">
        <v>1523</v>
      </c>
      <c r="I108" s="249" t="s">
        <v>1485</v>
      </c>
      <c r="J108" s="249">
        <v>50</v>
      </c>
      <c r="K108" s="263"/>
    </row>
    <row r="109" ht="15" customHeight="1">
      <c r="B109" s="272"/>
      <c r="C109" s="249" t="s">
        <v>1491</v>
      </c>
      <c r="D109" s="249"/>
      <c r="E109" s="249"/>
      <c r="F109" s="271" t="s">
        <v>1483</v>
      </c>
      <c r="G109" s="249"/>
      <c r="H109" s="249" t="s">
        <v>1523</v>
      </c>
      <c r="I109" s="249" t="s">
        <v>1493</v>
      </c>
      <c r="J109" s="249"/>
      <c r="K109" s="263"/>
    </row>
    <row r="110" ht="15" customHeight="1">
      <c r="B110" s="272"/>
      <c r="C110" s="249" t="s">
        <v>1502</v>
      </c>
      <c r="D110" s="249"/>
      <c r="E110" s="249"/>
      <c r="F110" s="271" t="s">
        <v>1489</v>
      </c>
      <c r="G110" s="249"/>
      <c r="H110" s="249" t="s">
        <v>1523</v>
      </c>
      <c r="I110" s="249" t="s">
        <v>1485</v>
      </c>
      <c r="J110" s="249">
        <v>50</v>
      </c>
      <c r="K110" s="263"/>
    </row>
    <row r="111" ht="15" customHeight="1">
      <c r="B111" s="272"/>
      <c r="C111" s="249" t="s">
        <v>1510</v>
      </c>
      <c r="D111" s="249"/>
      <c r="E111" s="249"/>
      <c r="F111" s="271" t="s">
        <v>1489</v>
      </c>
      <c r="G111" s="249"/>
      <c r="H111" s="249" t="s">
        <v>1523</v>
      </c>
      <c r="I111" s="249" t="s">
        <v>1485</v>
      </c>
      <c r="J111" s="249">
        <v>50</v>
      </c>
      <c r="K111" s="263"/>
    </row>
    <row r="112" ht="15" customHeight="1">
      <c r="B112" s="272"/>
      <c r="C112" s="249" t="s">
        <v>1508</v>
      </c>
      <c r="D112" s="249"/>
      <c r="E112" s="249"/>
      <c r="F112" s="271" t="s">
        <v>1489</v>
      </c>
      <c r="G112" s="249"/>
      <c r="H112" s="249" t="s">
        <v>1523</v>
      </c>
      <c r="I112" s="249" t="s">
        <v>1485</v>
      </c>
      <c r="J112" s="249">
        <v>50</v>
      </c>
      <c r="K112" s="263"/>
    </row>
    <row r="113" ht="15" customHeight="1">
      <c r="B113" s="272"/>
      <c r="C113" s="249" t="s">
        <v>54</v>
      </c>
      <c r="D113" s="249"/>
      <c r="E113" s="249"/>
      <c r="F113" s="271" t="s">
        <v>1483</v>
      </c>
      <c r="G113" s="249"/>
      <c r="H113" s="249" t="s">
        <v>1524</v>
      </c>
      <c r="I113" s="249" t="s">
        <v>1485</v>
      </c>
      <c r="J113" s="249">
        <v>20</v>
      </c>
      <c r="K113" s="263"/>
    </row>
    <row r="114" ht="15" customHeight="1">
      <c r="B114" s="272"/>
      <c r="C114" s="249" t="s">
        <v>1525</v>
      </c>
      <c r="D114" s="249"/>
      <c r="E114" s="249"/>
      <c r="F114" s="271" t="s">
        <v>1483</v>
      </c>
      <c r="G114" s="249"/>
      <c r="H114" s="249" t="s">
        <v>1526</v>
      </c>
      <c r="I114" s="249" t="s">
        <v>1485</v>
      </c>
      <c r="J114" s="249">
        <v>120</v>
      </c>
      <c r="K114" s="263"/>
    </row>
    <row r="115" ht="15" customHeight="1">
      <c r="B115" s="272"/>
      <c r="C115" s="249" t="s">
        <v>39</v>
      </c>
      <c r="D115" s="249"/>
      <c r="E115" s="249"/>
      <c r="F115" s="271" t="s">
        <v>1483</v>
      </c>
      <c r="G115" s="249"/>
      <c r="H115" s="249" t="s">
        <v>1527</v>
      </c>
      <c r="I115" s="249" t="s">
        <v>1518</v>
      </c>
      <c r="J115" s="249"/>
      <c r="K115" s="263"/>
    </row>
    <row r="116" ht="15" customHeight="1">
      <c r="B116" s="272"/>
      <c r="C116" s="249" t="s">
        <v>49</v>
      </c>
      <c r="D116" s="249"/>
      <c r="E116" s="249"/>
      <c r="F116" s="271" t="s">
        <v>1483</v>
      </c>
      <c r="G116" s="249"/>
      <c r="H116" s="249" t="s">
        <v>1528</v>
      </c>
      <c r="I116" s="249" t="s">
        <v>1518</v>
      </c>
      <c r="J116" s="249"/>
      <c r="K116" s="263"/>
    </row>
    <row r="117" ht="15" customHeight="1">
      <c r="B117" s="272"/>
      <c r="C117" s="249" t="s">
        <v>58</v>
      </c>
      <c r="D117" s="249"/>
      <c r="E117" s="249"/>
      <c r="F117" s="271" t="s">
        <v>1483</v>
      </c>
      <c r="G117" s="249"/>
      <c r="H117" s="249" t="s">
        <v>1529</v>
      </c>
      <c r="I117" s="249" t="s">
        <v>1530</v>
      </c>
      <c r="J117" s="249"/>
      <c r="K117" s="263"/>
    </row>
    <row r="118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ht="18.75" customHeight="1">
      <c r="B119" s="282"/>
      <c r="C119" s="246"/>
      <c r="D119" s="246"/>
      <c r="E119" s="246"/>
      <c r="F119" s="283"/>
      <c r="G119" s="246"/>
      <c r="H119" s="246"/>
      <c r="I119" s="246"/>
      <c r="J119" s="246"/>
      <c r="K119" s="282"/>
    </row>
    <row r="120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ht="45" customHeight="1">
      <c r="B122" s="287"/>
      <c r="C122" s="240" t="s">
        <v>1531</v>
      </c>
      <c r="D122" s="240"/>
      <c r="E122" s="240"/>
      <c r="F122" s="240"/>
      <c r="G122" s="240"/>
      <c r="H122" s="240"/>
      <c r="I122" s="240"/>
      <c r="J122" s="240"/>
      <c r="K122" s="288"/>
    </row>
    <row r="123" ht="17.25" customHeight="1">
      <c r="B123" s="289"/>
      <c r="C123" s="264" t="s">
        <v>1477</v>
      </c>
      <c r="D123" s="264"/>
      <c r="E123" s="264"/>
      <c r="F123" s="264" t="s">
        <v>1478</v>
      </c>
      <c r="G123" s="265"/>
      <c r="H123" s="264" t="s">
        <v>55</v>
      </c>
      <c r="I123" s="264" t="s">
        <v>58</v>
      </c>
      <c r="J123" s="264" t="s">
        <v>1479</v>
      </c>
      <c r="K123" s="290"/>
    </row>
    <row r="124" ht="17.25" customHeight="1">
      <c r="B124" s="289"/>
      <c r="C124" s="266" t="s">
        <v>1480</v>
      </c>
      <c r="D124" s="266"/>
      <c r="E124" s="266"/>
      <c r="F124" s="267" t="s">
        <v>1481</v>
      </c>
      <c r="G124" s="268"/>
      <c r="H124" s="266"/>
      <c r="I124" s="266"/>
      <c r="J124" s="266" t="s">
        <v>1482</v>
      </c>
      <c r="K124" s="290"/>
    </row>
    <row r="125" ht="5.25" customHeight="1">
      <c r="B125" s="291"/>
      <c r="C125" s="269"/>
      <c r="D125" s="269"/>
      <c r="E125" s="269"/>
      <c r="F125" s="269"/>
      <c r="G125" s="249"/>
      <c r="H125" s="269"/>
      <c r="I125" s="269"/>
      <c r="J125" s="269"/>
      <c r="K125" s="292"/>
    </row>
    <row r="126" ht="15" customHeight="1">
      <c r="B126" s="291"/>
      <c r="C126" s="249" t="s">
        <v>1486</v>
      </c>
      <c r="D126" s="269"/>
      <c r="E126" s="269"/>
      <c r="F126" s="271" t="s">
        <v>1483</v>
      </c>
      <c r="G126" s="249"/>
      <c r="H126" s="249" t="s">
        <v>1523</v>
      </c>
      <c r="I126" s="249" t="s">
        <v>1485</v>
      </c>
      <c r="J126" s="249">
        <v>120</v>
      </c>
      <c r="K126" s="293"/>
    </row>
    <row r="127" ht="15" customHeight="1">
      <c r="B127" s="291"/>
      <c r="C127" s="249" t="s">
        <v>1532</v>
      </c>
      <c r="D127" s="249"/>
      <c r="E127" s="249"/>
      <c r="F127" s="271" t="s">
        <v>1483</v>
      </c>
      <c r="G127" s="249"/>
      <c r="H127" s="249" t="s">
        <v>1533</v>
      </c>
      <c r="I127" s="249" t="s">
        <v>1485</v>
      </c>
      <c r="J127" s="249" t="s">
        <v>1534</v>
      </c>
      <c r="K127" s="293"/>
    </row>
    <row r="128" ht="15" customHeight="1">
      <c r="B128" s="291"/>
      <c r="C128" s="249" t="s">
        <v>1431</v>
      </c>
      <c r="D128" s="249"/>
      <c r="E128" s="249"/>
      <c r="F128" s="271" t="s">
        <v>1483</v>
      </c>
      <c r="G128" s="249"/>
      <c r="H128" s="249" t="s">
        <v>1535</v>
      </c>
      <c r="I128" s="249" t="s">
        <v>1485</v>
      </c>
      <c r="J128" s="249" t="s">
        <v>1534</v>
      </c>
      <c r="K128" s="293"/>
    </row>
    <row r="129" ht="15" customHeight="1">
      <c r="B129" s="291"/>
      <c r="C129" s="249" t="s">
        <v>1494</v>
      </c>
      <c r="D129" s="249"/>
      <c r="E129" s="249"/>
      <c r="F129" s="271" t="s">
        <v>1489</v>
      </c>
      <c r="G129" s="249"/>
      <c r="H129" s="249" t="s">
        <v>1495</v>
      </c>
      <c r="I129" s="249" t="s">
        <v>1485</v>
      </c>
      <c r="J129" s="249">
        <v>15</v>
      </c>
      <c r="K129" s="293"/>
    </row>
    <row r="130" ht="15" customHeight="1">
      <c r="B130" s="291"/>
      <c r="C130" s="273" t="s">
        <v>1496</v>
      </c>
      <c r="D130" s="273"/>
      <c r="E130" s="273"/>
      <c r="F130" s="274" t="s">
        <v>1489</v>
      </c>
      <c r="G130" s="273"/>
      <c r="H130" s="273" t="s">
        <v>1497</v>
      </c>
      <c r="I130" s="273" t="s">
        <v>1485</v>
      </c>
      <c r="J130" s="273">
        <v>15</v>
      </c>
      <c r="K130" s="293"/>
    </row>
    <row r="131" ht="15" customHeight="1">
      <c r="B131" s="291"/>
      <c r="C131" s="273" t="s">
        <v>1498</v>
      </c>
      <c r="D131" s="273"/>
      <c r="E131" s="273"/>
      <c r="F131" s="274" t="s">
        <v>1489</v>
      </c>
      <c r="G131" s="273"/>
      <c r="H131" s="273" t="s">
        <v>1499</v>
      </c>
      <c r="I131" s="273" t="s">
        <v>1485</v>
      </c>
      <c r="J131" s="273">
        <v>20</v>
      </c>
      <c r="K131" s="293"/>
    </row>
    <row r="132" ht="15" customHeight="1">
      <c r="B132" s="291"/>
      <c r="C132" s="273" t="s">
        <v>1500</v>
      </c>
      <c r="D132" s="273"/>
      <c r="E132" s="273"/>
      <c r="F132" s="274" t="s">
        <v>1489</v>
      </c>
      <c r="G132" s="273"/>
      <c r="H132" s="273" t="s">
        <v>1501</v>
      </c>
      <c r="I132" s="273" t="s">
        <v>1485</v>
      </c>
      <c r="J132" s="273">
        <v>20</v>
      </c>
      <c r="K132" s="293"/>
    </row>
    <row r="133" ht="15" customHeight="1">
      <c r="B133" s="291"/>
      <c r="C133" s="249" t="s">
        <v>1488</v>
      </c>
      <c r="D133" s="249"/>
      <c r="E133" s="249"/>
      <c r="F133" s="271" t="s">
        <v>1489</v>
      </c>
      <c r="G133" s="249"/>
      <c r="H133" s="249" t="s">
        <v>1523</v>
      </c>
      <c r="I133" s="249" t="s">
        <v>1485</v>
      </c>
      <c r="J133" s="249">
        <v>50</v>
      </c>
      <c r="K133" s="293"/>
    </row>
    <row r="134" ht="15" customHeight="1">
      <c r="B134" s="291"/>
      <c r="C134" s="249" t="s">
        <v>1502</v>
      </c>
      <c r="D134" s="249"/>
      <c r="E134" s="249"/>
      <c r="F134" s="271" t="s">
        <v>1489</v>
      </c>
      <c r="G134" s="249"/>
      <c r="H134" s="249" t="s">
        <v>1523</v>
      </c>
      <c r="I134" s="249" t="s">
        <v>1485</v>
      </c>
      <c r="J134" s="249">
        <v>50</v>
      </c>
      <c r="K134" s="293"/>
    </row>
    <row r="135" ht="15" customHeight="1">
      <c r="B135" s="291"/>
      <c r="C135" s="249" t="s">
        <v>1508</v>
      </c>
      <c r="D135" s="249"/>
      <c r="E135" s="249"/>
      <c r="F135" s="271" t="s">
        <v>1489</v>
      </c>
      <c r="G135" s="249"/>
      <c r="H135" s="249" t="s">
        <v>1523</v>
      </c>
      <c r="I135" s="249" t="s">
        <v>1485</v>
      </c>
      <c r="J135" s="249">
        <v>50</v>
      </c>
      <c r="K135" s="293"/>
    </row>
    <row r="136" ht="15" customHeight="1">
      <c r="B136" s="291"/>
      <c r="C136" s="249" t="s">
        <v>1510</v>
      </c>
      <c r="D136" s="249"/>
      <c r="E136" s="249"/>
      <c r="F136" s="271" t="s">
        <v>1489</v>
      </c>
      <c r="G136" s="249"/>
      <c r="H136" s="249" t="s">
        <v>1523</v>
      </c>
      <c r="I136" s="249" t="s">
        <v>1485</v>
      </c>
      <c r="J136" s="249">
        <v>50</v>
      </c>
      <c r="K136" s="293"/>
    </row>
    <row r="137" ht="15" customHeight="1">
      <c r="B137" s="291"/>
      <c r="C137" s="249" t="s">
        <v>1511</v>
      </c>
      <c r="D137" s="249"/>
      <c r="E137" s="249"/>
      <c r="F137" s="271" t="s">
        <v>1489</v>
      </c>
      <c r="G137" s="249"/>
      <c r="H137" s="249" t="s">
        <v>1536</v>
      </c>
      <c r="I137" s="249" t="s">
        <v>1485</v>
      </c>
      <c r="J137" s="249">
        <v>255</v>
      </c>
      <c r="K137" s="293"/>
    </row>
    <row r="138" ht="15" customHeight="1">
      <c r="B138" s="291"/>
      <c r="C138" s="249" t="s">
        <v>1513</v>
      </c>
      <c r="D138" s="249"/>
      <c r="E138" s="249"/>
      <c r="F138" s="271" t="s">
        <v>1483</v>
      </c>
      <c r="G138" s="249"/>
      <c r="H138" s="249" t="s">
        <v>1537</v>
      </c>
      <c r="I138" s="249" t="s">
        <v>1515</v>
      </c>
      <c r="J138" s="249"/>
      <c r="K138" s="293"/>
    </row>
    <row r="139" ht="15" customHeight="1">
      <c r="B139" s="291"/>
      <c r="C139" s="249" t="s">
        <v>1516</v>
      </c>
      <c r="D139" s="249"/>
      <c r="E139" s="249"/>
      <c r="F139" s="271" t="s">
        <v>1483</v>
      </c>
      <c r="G139" s="249"/>
      <c r="H139" s="249" t="s">
        <v>1538</v>
      </c>
      <c r="I139" s="249" t="s">
        <v>1518</v>
      </c>
      <c r="J139" s="249"/>
      <c r="K139" s="293"/>
    </row>
    <row r="140" ht="15" customHeight="1">
      <c r="B140" s="291"/>
      <c r="C140" s="249" t="s">
        <v>1519</v>
      </c>
      <c r="D140" s="249"/>
      <c r="E140" s="249"/>
      <c r="F140" s="271" t="s">
        <v>1483</v>
      </c>
      <c r="G140" s="249"/>
      <c r="H140" s="249" t="s">
        <v>1519</v>
      </c>
      <c r="I140" s="249" t="s">
        <v>1518</v>
      </c>
      <c r="J140" s="249"/>
      <c r="K140" s="293"/>
    </row>
    <row r="141" ht="15" customHeight="1">
      <c r="B141" s="291"/>
      <c r="C141" s="249" t="s">
        <v>39</v>
      </c>
      <c r="D141" s="249"/>
      <c r="E141" s="249"/>
      <c r="F141" s="271" t="s">
        <v>1483</v>
      </c>
      <c r="G141" s="249"/>
      <c r="H141" s="249" t="s">
        <v>1539</v>
      </c>
      <c r="I141" s="249" t="s">
        <v>1518</v>
      </c>
      <c r="J141" s="249"/>
      <c r="K141" s="293"/>
    </row>
    <row r="142" ht="15" customHeight="1">
      <c r="B142" s="291"/>
      <c r="C142" s="249" t="s">
        <v>1540</v>
      </c>
      <c r="D142" s="249"/>
      <c r="E142" s="249"/>
      <c r="F142" s="271" t="s">
        <v>1483</v>
      </c>
      <c r="G142" s="249"/>
      <c r="H142" s="249" t="s">
        <v>1541</v>
      </c>
      <c r="I142" s="249" t="s">
        <v>1518</v>
      </c>
      <c r="J142" s="249"/>
      <c r="K142" s="293"/>
    </row>
    <row r="143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ht="18.75" customHeight="1">
      <c r="B144" s="246"/>
      <c r="C144" s="246"/>
      <c r="D144" s="246"/>
      <c r="E144" s="246"/>
      <c r="F144" s="283"/>
      <c r="G144" s="246"/>
      <c r="H144" s="246"/>
      <c r="I144" s="246"/>
      <c r="J144" s="246"/>
      <c r="K144" s="246"/>
    </row>
    <row r="145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ht="45" customHeight="1">
      <c r="B147" s="261"/>
      <c r="C147" s="262" t="s">
        <v>1542</v>
      </c>
      <c r="D147" s="262"/>
      <c r="E147" s="262"/>
      <c r="F147" s="262"/>
      <c r="G147" s="262"/>
      <c r="H147" s="262"/>
      <c r="I147" s="262"/>
      <c r="J147" s="262"/>
      <c r="K147" s="263"/>
    </row>
    <row r="148" ht="17.25" customHeight="1">
      <c r="B148" s="261"/>
      <c r="C148" s="264" t="s">
        <v>1477</v>
      </c>
      <c r="D148" s="264"/>
      <c r="E148" s="264"/>
      <c r="F148" s="264" t="s">
        <v>1478</v>
      </c>
      <c r="G148" s="265"/>
      <c r="H148" s="264" t="s">
        <v>55</v>
      </c>
      <c r="I148" s="264" t="s">
        <v>58</v>
      </c>
      <c r="J148" s="264" t="s">
        <v>1479</v>
      </c>
      <c r="K148" s="263"/>
    </row>
    <row r="149" ht="17.25" customHeight="1">
      <c r="B149" s="261"/>
      <c r="C149" s="266" t="s">
        <v>1480</v>
      </c>
      <c r="D149" s="266"/>
      <c r="E149" s="266"/>
      <c r="F149" s="267" t="s">
        <v>1481</v>
      </c>
      <c r="G149" s="268"/>
      <c r="H149" s="266"/>
      <c r="I149" s="266"/>
      <c r="J149" s="266" t="s">
        <v>1482</v>
      </c>
      <c r="K149" s="263"/>
    </row>
    <row r="150" ht="5.25" customHeight="1">
      <c r="B150" s="272"/>
      <c r="C150" s="269"/>
      <c r="D150" s="269"/>
      <c r="E150" s="269"/>
      <c r="F150" s="269"/>
      <c r="G150" s="270"/>
      <c r="H150" s="269"/>
      <c r="I150" s="269"/>
      <c r="J150" s="269"/>
      <c r="K150" s="293"/>
    </row>
    <row r="151" ht="15" customHeight="1">
      <c r="B151" s="272"/>
      <c r="C151" s="297" t="s">
        <v>1486</v>
      </c>
      <c r="D151" s="249"/>
      <c r="E151" s="249"/>
      <c r="F151" s="298" t="s">
        <v>1483</v>
      </c>
      <c r="G151" s="249"/>
      <c r="H151" s="297" t="s">
        <v>1523</v>
      </c>
      <c r="I151" s="297" t="s">
        <v>1485</v>
      </c>
      <c r="J151" s="297">
        <v>120</v>
      </c>
      <c r="K151" s="293"/>
    </row>
    <row r="152" ht="15" customHeight="1">
      <c r="B152" s="272"/>
      <c r="C152" s="297" t="s">
        <v>1532</v>
      </c>
      <c r="D152" s="249"/>
      <c r="E152" s="249"/>
      <c r="F152" s="298" t="s">
        <v>1483</v>
      </c>
      <c r="G152" s="249"/>
      <c r="H152" s="297" t="s">
        <v>1543</v>
      </c>
      <c r="I152" s="297" t="s">
        <v>1485</v>
      </c>
      <c r="J152" s="297" t="s">
        <v>1534</v>
      </c>
      <c r="K152" s="293"/>
    </row>
    <row r="153" ht="15" customHeight="1">
      <c r="B153" s="272"/>
      <c r="C153" s="297" t="s">
        <v>1431</v>
      </c>
      <c r="D153" s="249"/>
      <c r="E153" s="249"/>
      <c r="F153" s="298" t="s">
        <v>1483</v>
      </c>
      <c r="G153" s="249"/>
      <c r="H153" s="297" t="s">
        <v>1544</v>
      </c>
      <c r="I153" s="297" t="s">
        <v>1485</v>
      </c>
      <c r="J153" s="297" t="s">
        <v>1534</v>
      </c>
      <c r="K153" s="293"/>
    </row>
    <row r="154" ht="15" customHeight="1">
      <c r="B154" s="272"/>
      <c r="C154" s="297" t="s">
        <v>1488</v>
      </c>
      <c r="D154" s="249"/>
      <c r="E154" s="249"/>
      <c r="F154" s="298" t="s">
        <v>1489</v>
      </c>
      <c r="G154" s="249"/>
      <c r="H154" s="297" t="s">
        <v>1523</v>
      </c>
      <c r="I154" s="297" t="s">
        <v>1485</v>
      </c>
      <c r="J154" s="297">
        <v>50</v>
      </c>
      <c r="K154" s="293"/>
    </row>
    <row r="155" ht="15" customHeight="1">
      <c r="B155" s="272"/>
      <c r="C155" s="297" t="s">
        <v>1491</v>
      </c>
      <c r="D155" s="249"/>
      <c r="E155" s="249"/>
      <c r="F155" s="298" t="s">
        <v>1483</v>
      </c>
      <c r="G155" s="249"/>
      <c r="H155" s="297" t="s">
        <v>1523</v>
      </c>
      <c r="I155" s="297" t="s">
        <v>1493</v>
      </c>
      <c r="J155" s="297"/>
      <c r="K155" s="293"/>
    </row>
    <row r="156" ht="15" customHeight="1">
      <c r="B156" s="272"/>
      <c r="C156" s="297" t="s">
        <v>1502</v>
      </c>
      <c r="D156" s="249"/>
      <c r="E156" s="249"/>
      <c r="F156" s="298" t="s">
        <v>1489</v>
      </c>
      <c r="G156" s="249"/>
      <c r="H156" s="297" t="s">
        <v>1523</v>
      </c>
      <c r="I156" s="297" t="s">
        <v>1485</v>
      </c>
      <c r="J156" s="297">
        <v>50</v>
      </c>
      <c r="K156" s="293"/>
    </row>
    <row r="157" ht="15" customHeight="1">
      <c r="B157" s="272"/>
      <c r="C157" s="297" t="s">
        <v>1510</v>
      </c>
      <c r="D157" s="249"/>
      <c r="E157" s="249"/>
      <c r="F157" s="298" t="s">
        <v>1489</v>
      </c>
      <c r="G157" s="249"/>
      <c r="H157" s="297" t="s">
        <v>1523</v>
      </c>
      <c r="I157" s="297" t="s">
        <v>1485</v>
      </c>
      <c r="J157" s="297">
        <v>50</v>
      </c>
      <c r="K157" s="293"/>
    </row>
    <row r="158" ht="15" customHeight="1">
      <c r="B158" s="272"/>
      <c r="C158" s="297" t="s">
        <v>1508</v>
      </c>
      <c r="D158" s="249"/>
      <c r="E158" s="249"/>
      <c r="F158" s="298" t="s">
        <v>1489</v>
      </c>
      <c r="G158" s="249"/>
      <c r="H158" s="297" t="s">
        <v>1523</v>
      </c>
      <c r="I158" s="297" t="s">
        <v>1485</v>
      </c>
      <c r="J158" s="297">
        <v>50</v>
      </c>
      <c r="K158" s="293"/>
    </row>
    <row r="159" ht="15" customHeight="1">
      <c r="B159" s="272"/>
      <c r="C159" s="297" t="s">
        <v>102</v>
      </c>
      <c r="D159" s="249"/>
      <c r="E159" s="249"/>
      <c r="F159" s="298" t="s">
        <v>1483</v>
      </c>
      <c r="G159" s="249"/>
      <c r="H159" s="297" t="s">
        <v>1545</v>
      </c>
      <c r="I159" s="297" t="s">
        <v>1485</v>
      </c>
      <c r="J159" s="297" t="s">
        <v>1546</v>
      </c>
      <c r="K159" s="293"/>
    </row>
    <row r="160" ht="15" customHeight="1">
      <c r="B160" s="272"/>
      <c r="C160" s="297" t="s">
        <v>1547</v>
      </c>
      <c r="D160" s="249"/>
      <c r="E160" s="249"/>
      <c r="F160" s="298" t="s">
        <v>1483</v>
      </c>
      <c r="G160" s="249"/>
      <c r="H160" s="297" t="s">
        <v>1548</v>
      </c>
      <c r="I160" s="297" t="s">
        <v>1518</v>
      </c>
      <c r="J160" s="297"/>
      <c r="K160" s="293"/>
    </row>
    <row r="161" ht="15" customHeight="1">
      <c r="B161" s="299"/>
      <c r="C161" s="281"/>
      <c r="D161" s="281"/>
      <c r="E161" s="281"/>
      <c r="F161" s="281"/>
      <c r="G161" s="281"/>
      <c r="H161" s="281"/>
      <c r="I161" s="281"/>
      <c r="J161" s="281"/>
      <c r="K161" s="300"/>
    </row>
    <row r="162" ht="18.75" customHeight="1">
      <c r="B162" s="246"/>
      <c r="C162" s="249"/>
      <c r="D162" s="249"/>
      <c r="E162" s="249"/>
      <c r="F162" s="271"/>
      <c r="G162" s="249"/>
      <c r="H162" s="249"/>
      <c r="I162" s="249"/>
      <c r="J162" s="249"/>
      <c r="K162" s="246"/>
    </row>
    <row r="163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ht="45" customHeight="1">
      <c r="B165" s="239"/>
      <c r="C165" s="240" t="s">
        <v>1549</v>
      </c>
      <c r="D165" s="240"/>
      <c r="E165" s="240"/>
      <c r="F165" s="240"/>
      <c r="G165" s="240"/>
      <c r="H165" s="240"/>
      <c r="I165" s="240"/>
      <c r="J165" s="240"/>
      <c r="K165" s="241"/>
    </row>
    <row r="166" ht="17.25" customHeight="1">
      <c r="B166" s="239"/>
      <c r="C166" s="264" t="s">
        <v>1477</v>
      </c>
      <c r="D166" s="264"/>
      <c r="E166" s="264"/>
      <c r="F166" s="264" t="s">
        <v>1478</v>
      </c>
      <c r="G166" s="301"/>
      <c r="H166" s="302" t="s">
        <v>55</v>
      </c>
      <c r="I166" s="302" t="s">
        <v>58</v>
      </c>
      <c r="J166" s="264" t="s">
        <v>1479</v>
      </c>
      <c r="K166" s="241"/>
    </row>
    <row r="167" ht="17.25" customHeight="1">
      <c r="B167" s="242"/>
      <c r="C167" s="266" t="s">
        <v>1480</v>
      </c>
      <c r="D167" s="266"/>
      <c r="E167" s="266"/>
      <c r="F167" s="267" t="s">
        <v>1481</v>
      </c>
      <c r="G167" s="303"/>
      <c r="H167" s="304"/>
      <c r="I167" s="304"/>
      <c r="J167" s="266" t="s">
        <v>1482</v>
      </c>
      <c r="K167" s="244"/>
    </row>
    <row r="168" ht="5.25" customHeight="1">
      <c r="B168" s="272"/>
      <c r="C168" s="269"/>
      <c r="D168" s="269"/>
      <c r="E168" s="269"/>
      <c r="F168" s="269"/>
      <c r="G168" s="270"/>
      <c r="H168" s="269"/>
      <c r="I168" s="269"/>
      <c r="J168" s="269"/>
      <c r="K168" s="293"/>
    </row>
    <row r="169" ht="15" customHeight="1">
      <c r="B169" s="272"/>
      <c r="C169" s="249" t="s">
        <v>1486</v>
      </c>
      <c r="D169" s="249"/>
      <c r="E169" s="249"/>
      <c r="F169" s="271" t="s">
        <v>1483</v>
      </c>
      <c r="G169" s="249"/>
      <c r="H169" s="249" t="s">
        <v>1523</v>
      </c>
      <c r="I169" s="249" t="s">
        <v>1485</v>
      </c>
      <c r="J169" s="249">
        <v>120</v>
      </c>
      <c r="K169" s="293"/>
    </row>
    <row r="170" ht="15" customHeight="1">
      <c r="B170" s="272"/>
      <c r="C170" s="249" t="s">
        <v>1532</v>
      </c>
      <c r="D170" s="249"/>
      <c r="E170" s="249"/>
      <c r="F170" s="271" t="s">
        <v>1483</v>
      </c>
      <c r="G170" s="249"/>
      <c r="H170" s="249" t="s">
        <v>1533</v>
      </c>
      <c r="I170" s="249" t="s">
        <v>1485</v>
      </c>
      <c r="J170" s="249" t="s">
        <v>1534</v>
      </c>
      <c r="K170" s="293"/>
    </row>
    <row r="171" ht="15" customHeight="1">
      <c r="B171" s="272"/>
      <c r="C171" s="249" t="s">
        <v>1431</v>
      </c>
      <c r="D171" s="249"/>
      <c r="E171" s="249"/>
      <c r="F171" s="271" t="s">
        <v>1483</v>
      </c>
      <c r="G171" s="249"/>
      <c r="H171" s="249" t="s">
        <v>1550</v>
      </c>
      <c r="I171" s="249" t="s">
        <v>1485</v>
      </c>
      <c r="J171" s="249" t="s">
        <v>1534</v>
      </c>
      <c r="K171" s="293"/>
    </row>
    <row r="172" ht="15" customHeight="1">
      <c r="B172" s="272"/>
      <c r="C172" s="249" t="s">
        <v>1488</v>
      </c>
      <c r="D172" s="249"/>
      <c r="E172" s="249"/>
      <c r="F172" s="271" t="s">
        <v>1489</v>
      </c>
      <c r="G172" s="249"/>
      <c r="H172" s="249" t="s">
        <v>1550</v>
      </c>
      <c r="I172" s="249" t="s">
        <v>1485</v>
      </c>
      <c r="J172" s="249">
        <v>50</v>
      </c>
      <c r="K172" s="293"/>
    </row>
    <row r="173" ht="15" customHeight="1">
      <c r="B173" s="272"/>
      <c r="C173" s="249" t="s">
        <v>1491</v>
      </c>
      <c r="D173" s="249"/>
      <c r="E173" s="249"/>
      <c r="F173" s="271" t="s">
        <v>1483</v>
      </c>
      <c r="G173" s="249"/>
      <c r="H173" s="249" t="s">
        <v>1550</v>
      </c>
      <c r="I173" s="249" t="s">
        <v>1493</v>
      </c>
      <c r="J173" s="249"/>
      <c r="K173" s="293"/>
    </row>
    <row r="174" ht="15" customHeight="1">
      <c r="B174" s="272"/>
      <c r="C174" s="249" t="s">
        <v>1502</v>
      </c>
      <c r="D174" s="249"/>
      <c r="E174" s="249"/>
      <c r="F174" s="271" t="s">
        <v>1489</v>
      </c>
      <c r="G174" s="249"/>
      <c r="H174" s="249" t="s">
        <v>1550</v>
      </c>
      <c r="I174" s="249" t="s">
        <v>1485</v>
      </c>
      <c r="J174" s="249">
        <v>50</v>
      </c>
      <c r="K174" s="293"/>
    </row>
    <row r="175" ht="15" customHeight="1">
      <c r="B175" s="272"/>
      <c r="C175" s="249" t="s">
        <v>1510</v>
      </c>
      <c r="D175" s="249"/>
      <c r="E175" s="249"/>
      <c r="F175" s="271" t="s">
        <v>1489</v>
      </c>
      <c r="G175" s="249"/>
      <c r="H175" s="249" t="s">
        <v>1550</v>
      </c>
      <c r="I175" s="249" t="s">
        <v>1485</v>
      </c>
      <c r="J175" s="249">
        <v>50</v>
      </c>
      <c r="K175" s="293"/>
    </row>
    <row r="176" ht="15" customHeight="1">
      <c r="B176" s="272"/>
      <c r="C176" s="249" t="s">
        <v>1508</v>
      </c>
      <c r="D176" s="249"/>
      <c r="E176" s="249"/>
      <c r="F176" s="271" t="s">
        <v>1489</v>
      </c>
      <c r="G176" s="249"/>
      <c r="H176" s="249" t="s">
        <v>1550</v>
      </c>
      <c r="I176" s="249" t="s">
        <v>1485</v>
      </c>
      <c r="J176" s="249">
        <v>50</v>
      </c>
      <c r="K176" s="293"/>
    </row>
    <row r="177" ht="15" customHeight="1">
      <c r="B177" s="272"/>
      <c r="C177" s="249" t="s">
        <v>119</v>
      </c>
      <c r="D177" s="249"/>
      <c r="E177" s="249"/>
      <c r="F177" s="271" t="s">
        <v>1483</v>
      </c>
      <c r="G177" s="249"/>
      <c r="H177" s="249" t="s">
        <v>1551</v>
      </c>
      <c r="I177" s="249" t="s">
        <v>1552</v>
      </c>
      <c r="J177" s="249"/>
      <c r="K177" s="293"/>
    </row>
    <row r="178" ht="15" customHeight="1">
      <c r="B178" s="272"/>
      <c r="C178" s="249" t="s">
        <v>58</v>
      </c>
      <c r="D178" s="249"/>
      <c r="E178" s="249"/>
      <c r="F178" s="271" t="s">
        <v>1483</v>
      </c>
      <c r="G178" s="249"/>
      <c r="H178" s="249" t="s">
        <v>1553</v>
      </c>
      <c r="I178" s="249" t="s">
        <v>1554</v>
      </c>
      <c r="J178" s="249">
        <v>1</v>
      </c>
      <c r="K178" s="293"/>
    </row>
    <row r="179" ht="15" customHeight="1">
      <c r="B179" s="272"/>
      <c r="C179" s="249" t="s">
        <v>54</v>
      </c>
      <c r="D179" s="249"/>
      <c r="E179" s="249"/>
      <c r="F179" s="271" t="s">
        <v>1483</v>
      </c>
      <c r="G179" s="249"/>
      <c r="H179" s="249" t="s">
        <v>1555</v>
      </c>
      <c r="I179" s="249" t="s">
        <v>1485</v>
      </c>
      <c r="J179" s="249">
        <v>20</v>
      </c>
      <c r="K179" s="293"/>
    </row>
    <row r="180" ht="15" customHeight="1">
      <c r="B180" s="272"/>
      <c r="C180" s="249" t="s">
        <v>55</v>
      </c>
      <c r="D180" s="249"/>
      <c r="E180" s="249"/>
      <c r="F180" s="271" t="s">
        <v>1483</v>
      </c>
      <c r="G180" s="249"/>
      <c r="H180" s="249" t="s">
        <v>1556</v>
      </c>
      <c r="I180" s="249" t="s">
        <v>1485</v>
      </c>
      <c r="J180" s="249">
        <v>255</v>
      </c>
      <c r="K180" s="293"/>
    </row>
    <row r="181" ht="15" customHeight="1">
      <c r="B181" s="272"/>
      <c r="C181" s="249" t="s">
        <v>120</v>
      </c>
      <c r="D181" s="249"/>
      <c r="E181" s="249"/>
      <c r="F181" s="271" t="s">
        <v>1483</v>
      </c>
      <c r="G181" s="249"/>
      <c r="H181" s="249" t="s">
        <v>1447</v>
      </c>
      <c r="I181" s="249" t="s">
        <v>1485</v>
      </c>
      <c r="J181" s="249">
        <v>10</v>
      </c>
      <c r="K181" s="293"/>
    </row>
    <row r="182" ht="15" customHeight="1">
      <c r="B182" s="272"/>
      <c r="C182" s="249" t="s">
        <v>121</v>
      </c>
      <c r="D182" s="249"/>
      <c r="E182" s="249"/>
      <c r="F182" s="271" t="s">
        <v>1483</v>
      </c>
      <c r="G182" s="249"/>
      <c r="H182" s="249" t="s">
        <v>1557</v>
      </c>
      <c r="I182" s="249" t="s">
        <v>1518</v>
      </c>
      <c r="J182" s="249"/>
      <c r="K182" s="293"/>
    </row>
    <row r="183" ht="15" customHeight="1">
      <c r="B183" s="272"/>
      <c r="C183" s="249" t="s">
        <v>1558</v>
      </c>
      <c r="D183" s="249"/>
      <c r="E183" s="249"/>
      <c r="F183" s="271" t="s">
        <v>1483</v>
      </c>
      <c r="G183" s="249"/>
      <c r="H183" s="249" t="s">
        <v>1559</v>
      </c>
      <c r="I183" s="249" t="s">
        <v>1518</v>
      </c>
      <c r="J183" s="249"/>
      <c r="K183" s="293"/>
    </row>
    <row r="184" ht="15" customHeight="1">
      <c r="B184" s="272"/>
      <c r="C184" s="249" t="s">
        <v>1547</v>
      </c>
      <c r="D184" s="249"/>
      <c r="E184" s="249"/>
      <c r="F184" s="271" t="s">
        <v>1483</v>
      </c>
      <c r="G184" s="249"/>
      <c r="H184" s="249" t="s">
        <v>1560</v>
      </c>
      <c r="I184" s="249" t="s">
        <v>1518</v>
      </c>
      <c r="J184" s="249"/>
      <c r="K184" s="293"/>
    </row>
    <row r="185" ht="15" customHeight="1">
      <c r="B185" s="272"/>
      <c r="C185" s="249" t="s">
        <v>123</v>
      </c>
      <c r="D185" s="249"/>
      <c r="E185" s="249"/>
      <c r="F185" s="271" t="s">
        <v>1489</v>
      </c>
      <c r="G185" s="249"/>
      <c r="H185" s="249" t="s">
        <v>1561</v>
      </c>
      <c r="I185" s="249" t="s">
        <v>1485</v>
      </c>
      <c r="J185" s="249">
        <v>50</v>
      </c>
      <c r="K185" s="293"/>
    </row>
    <row r="186" ht="15" customHeight="1">
      <c r="B186" s="272"/>
      <c r="C186" s="249" t="s">
        <v>1562</v>
      </c>
      <c r="D186" s="249"/>
      <c r="E186" s="249"/>
      <c r="F186" s="271" t="s">
        <v>1489</v>
      </c>
      <c r="G186" s="249"/>
      <c r="H186" s="249" t="s">
        <v>1563</v>
      </c>
      <c r="I186" s="249" t="s">
        <v>1564</v>
      </c>
      <c r="J186" s="249"/>
      <c r="K186" s="293"/>
    </row>
    <row r="187" ht="15" customHeight="1">
      <c r="B187" s="272"/>
      <c r="C187" s="249" t="s">
        <v>1565</v>
      </c>
      <c r="D187" s="249"/>
      <c r="E187" s="249"/>
      <c r="F187" s="271" t="s">
        <v>1489</v>
      </c>
      <c r="G187" s="249"/>
      <c r="H187" s="249" t="s">
        <v>1566</v>
      </c>
      <c r="I187" s="249" t="s">
        <v>1564</v>
      </c>
      <c r="J187" s="249"/>
      <c r="K187" s="293"/>
    </row>
    <row r="188" ht="15" customHeight="1">
      <c r="B188" s="272"/>
      <c r="C188" s="249" t="s">
        <v>1567</v>
      </c>
      <c r="D188" s="249"/>
      <c r="E188" s="249"/>
      <c r="F188" s="271" t="s">
        <v>1489</v>
      </c>
      <c r="G188" s="249"/>
      <c r="H188" s="249" t="s">
        <v>1568</v>
      </c>
      <c r="I188" s="249" t="s">
        <v>1564</v>
      </c>
      <c r="J188" s="249"/>
      <c r="K188" s="293"/>
    </row>
    <row r="189" ht="15" customHeight="1">
      <c r="B189" s="272"/>
      <c r="C189" s="305" t="s">
        <v>1569</v>
      </c>
      <c r="D189" s="249"/>
      <c r="E189" s="249"/>
      <c r="F189" s="271" t="s">
        <v>1489</v>
      </c>
      <c r="G189" s="249"/>
      <c r="H189" s="249" t="s">
        <v>1570</v>
      </c>
      <c r="I189" s="249" t="s">
        <v>1571</v>
      </c>
      <c r="J189" s="306" t="s">
        <v>1572</v>
      </c>
      <c r="K189" s="293"/>
    </row>
    <row r="190" ht="15" customHeight="1">
      <c r="B190" s="272"/>
      <c r="C190" s="256" t="s">
        <v>43</v>
      </c>
      <c r="D190" s="249"/>
      <c r="E190" s="249"/>
      <c r="F190" s="271" t="s">
        <v>1483</v>
      </c>
      <c r="G190" s="249"/>
      <c r="H190" s="246" t="s">
        <v>1573</v>
      </c>
      <c r="I190" s="249" t="s">
        <v>1574</v>
      </c>
      <c r="J190" s="249"/>
      <c r="K190" s="293"/>
    </row>
    <row r="191" ht="15" customHeight="1">
      <c r="B191" s="272"/>
      <c r="C191" s="256" t="s">
        <v>1575</v>
      </c>
      <c r="D191" s="249"/>
      <c r="E191" s="249"/>
      <c r="F191" s="271" t="s">
        <v>1483</v>
      </c>
      <c r="G191" s="249"/>
      <c r="H191" s="249" t="s">
        <v>1576</v>
      </c>
      <c r="I191" s="249" t="s">
        <v>1518</v>
      </c>
      <c r="J191" s="249"/>
      <c r="K191" s="293"/>
    </row>
    <row r="192" ht="15" customHeight="1">
      <c r="B192" s="272"/>
      <c r="C192" s="256" t="s">
        <v>1577</v>
      </c>
      <c r="D192" s="249"/>
      <c r="E192" s="249"/>
      <c r="F192" s="271" t="s">
        <v>1483</v>
      </c>
      <c r="G192" s="249"/>
      <c r="H192" s="249" t="s">
        <v>1578</v>
      </c>
      <c r="I192" s="249" t="s">
        <v>1518</v>
      </c>
      <c r="J192" s="249"/>
      <c r="K192" s="293"/>
    </row>
    <row r="193" ht="15" customHeight="1">
      <c r="B193" s="272"/>
      <c r="C193" s="256" t="s">
        <v>1579</v>
      </c>
      <c r="D193" s="249"/>
      <c r="E193" s="249"/>
      <c r="F193" s="271" t="s">
        <v>1489</v>
      </c>
      <c r="G193" s="249"/>
      <c r="H193" s="249" t="s">
        <v>1580</v>
      </c>
      <c r="I193" s="249" t="s">
        <v>1518</v>
      </c>
      <c r="J193" s="249"/>
      <c r="K193" s="293"/>
    </row>
    <row r="194" ht="15" customHeight="1">
      <c r="B194" s="299"/>
      <c r="C194" s="307"/>
      <c r="D194" s="281"/>
      <c r="E194" s="281"/>
      <c r="F194" s="281"/>
      <c r="G194" s="281"/>
      <c r="H194" s="281"/>
      <c r="I194" s="281"/>
      <c r="J194" s="281"/>
      <c r="K194" s="300"/>
    </row>
    <row r="195" ht="18.75" customHeight="1">
      <c r="B195" s="246"/>
      <c r="C195" s="249"/>
      <c r="D195" s="249"/>
      <c r="E195" s="249"/>
      <c r="F195" s="271"/>
      <c r="G195" s="249"/>
      <c r="H195" s="249"/>
      <c r="I195" s="249"/>
      <c r="J195" s="249"/>
      <c r="K195" s="246"/>
    </row>
    <row r="196" ht="18.75" customHeight="1">
      <c r="B196" s="246"/>
      <c r="C196" s="249"/>
      <c r="D196" s="249"/>
      <c r="E196" s="249"/>
      <c r="F196" s="271"/>
      <c r="G196" s="249"/>
      <c r="H196" s="249"/>
      <c r="I196" s="249"/>
      <c r="J196" s="249"/>
      <c r="K196" s="246"/>
    </row>
    <row r="197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ht="21">
      <c r="B199" s="239"/>
      <c r="C199" s="240" t="s">
        <v>1581</v>
      </c>
      <c r="D199" s="240"/>
      <c r="E199" s="240"/>
      <c r="F199" s="240"/>
      <c r="G199" s="240"/>
      <c r="H199" s="240"/>
      <c r="I199" s="240"/>
      <c r="J199" s="240"/>
      <c r="K199" s="241"/>
    </row>
    <row r="200" ht="25.5" customHeight="1">
      <c r="B200" s="239"/>
      <c r="C200" s="308" t="s">
        <v>1582</v>
      </c>
      <c r="D200" s="308"/>
      <c r="E200" s="308"/>
      <c r="F200" s="308" t="s">
        <v>1583</v>
      </c>
      <c r="G200" s="309"/>
      <c r="H200" s="308" t="s">
        <v>1584</v>
      </c>
      <c r="I200" s="308"/>
      <c r="J200" s="308"/>
      <c r="K200" s="241"/>
    </row>
    <row r="201" ht="5.25" customHeight="1">
      <c r="B201" s="272"/>
      <c r="C201" s="269"/>
      <c r="D201" s="269"/>
      <c r="E201" s="269"/>
      <c r="F201" s="269"/>
      <c r="G201" s="249"/>
      <c r="H201" s="269"/>
      <c r="I201" s="269"/>
      <c r="J201" s="269"/>
      <c r="K201" s="293"/>
    </row>
    <row r="202" ht="15" customHeight="1">
      <c r="B202" s="272"/>
      <c r="C202" s="249" t="s">
        <v>1574</v>
      </c>
      <c r="D202" s="249"/>
      <c r="E202" s="249"/>
      <c r="F202" s="271" t="s">
        <v>44</v>
      </c>
      <c r="G202" s="249"/>
      <c r="H202" s="249" t="s">
        <v>1585</v>
      </c>
      <c r="I202" s="249"/>
      <c r="J202" s="249"/>
      <c r="K202" s="293"/>
    </row>
    <row r="203" ht="15" customHeight="1">
      <c r="B203" s="272"/>
      <c r="C203" s="278"/>
      <c r="D203" s="249"/>
      <c r="E203" s="249"/>
      <c r="F203" s="271" t="s">
        <v>45</v>
      </c>
      <c r="G203" s="249"/>
      <c r="H203" s="249" t="s">
        <v>1586</v>
      </c>
      <c r="I203" s="249"/>
      <c r="J203" s="249"/>
      <c r="K203" s="293"/>
    </row>
    <row r="204" ht="15" customHeight="1">
      <c r="B204" s="272"/>
      <c r="C204" s="278"/>
      <c r="D204" s="249"/>
      <c r="E204" s="249"/>
      <c r="F204" s="271" t="s">
        <v>48</v>
      </c>
      <c r="G204" s="249"/>
      <c r="H204" s="249" t="s">
        <v>1587</v>
      </c>
      <c r="I204" s="249"/>
      <c r="J204" s="249"/>
      <c r="K204" s="293"/>
    </row>
    <row r="205" ht="15" customHeight="1">
      <c r="B205" s="272"/>
      <c r="C205" s="249"/>
      <c r="D205" s="249"/>
      <c r="E205" s="249"/>
      <c r="F205" s="271" t="s">
        <v>46</v>
      </c>
      <c r="G205" s="249"/>
      <c r="H205" s="249" t="s">
        <v>1588</v>
      </c>
      <c r="I205" s="249"/>
      <c r="J205" s="249"/>
      <c r="K205" s="293"/>
    </row>
    <row r="206" ht="15" customHeight="1">
      <c r="B206" s="272"/>
      <c r="C206" s="249"/>
      <c r="D206" s="249"/>
      <c r="E206" s="249"/>
      <c r="F206" s="271" t="s">
        <v>47</v>
      </c>
      <c r="G206" s="249"/>
      <c r="H206" s="249" t="s">
        <v>1589</v>
      </c>
      <c r="I206" s="249"/>
      <c r="J206" s="249"/>
      <c r="K206" s="293"/>
    </row>
    <row r="207" ht="15" customHeight="1">
      <c r="B207" s="272"/>
      <c r="C207" s="249"/>
      <c r="D207" s="249"/>
      <c r="E207" s="249"/>
      <c r="F207" s="271"/>
      <c r="G207" s="249"/>
      <c r="H207" s="249"/>
      <c r="I207" s="249"/>
      <c r="J207" s="249"/>
      <c r="K207" s="293"/>
    </row>
    <row r="208" ht="15" customHeight="1">
      <c r="B208" s="272"/>
      <c r="C208" s="249" t="s">
        <v>1530</v>
      </c>
      <c r="D208" s="249"/>
      <c r="E208" s="249"/>
      <c r="F208" s="271" t="s">
        <v>1423</v>
      </c>
      <c r="G208" s="249"/>
      <c r="H208" s="249" t="s">
        <v>1590</v>
      </c>
      <c r="I208" s="249"/>
      <c r="J208" s="249"/>
      <c r="K208" s="293"/>
    </row>
    <row r="209" ht="15" customHeight="1">
      <c r="B209" s="272"/>
      <c r="C209" s="278"/>
      <c r="D209" s="249"/>
      <c r="E209" s="249"/>
      <c r="F209" s="271" t="s">
        <v>1426</v>
      </c>
      <c r="G209" s="249"/>
      <c r="H209" s="249" t="s">
        <v>1427</v>
      </c>
      <c r="I209" s="249"/>
      <c r="J209" s="249"/>
      <c r="K209" s="293"/>
    </row>
    <row r="210" ht="15" customHeight="1">
      <c r="B210" s="272"/>
      <c r="C210" s="249"/>
      <c r="D210" s="249"/>
      <c r="E210" s="249"/>
      <c r="F210" s="271" t="s">
        <v>80</v>
      </c>
      <c r="G210" s="249"/>
      <c r="H210" s="249" t="s">
        <v>1591</v>
      </c>
      <c r="I210" s="249"/>
      <c r="J210" s="249"/>
      <c r="K210" s="293"/>
    </row>
    <row r="211" ht="15" customHeight="1">
      <c r="B211" s="310"/>
      <c r="C211" s="278"/>
      <c r="D211" s="278"/>
      <c r="E211" s="278"/>
      <c r="F211" s="271" t="s">
        <v>1428</v>
      </c>
      <c r="G211" s="256"/>
      <c r="H211" s="297" t="s">
        <v>1429</v>
      </c>
      <c r="I211" s="297"/>
      <c r="J211" s="297"/>
      <c r="K211" s="311"/>
    </row>
    <row r="212" ht="15" customHeight="1">
      <c r="B212" s="310"/>
      <c r="C212" s="278"/>
      <c r="D212" s="278"/>
      <c r="E212" s="278"/>
      <c r="F212" s="271" t="s">
        <v>1430</v>
      </c>
      <c r="G212" s="256"/>
      <c r="H212" s="297" t="s">
        <v>1592</v>
      </c>
      <c r="I212" s="297"/>
      <c r="J212" s="297"/>
      <c r="K212" s="311"/>
    </row>
    <row r="213" ht="15" customHeight="1">
      <c r="B213" s="310"/>
      <c r="C213" s="278"/>
      <c r="D213" s="278"/>
      <c r="E213" s="278"/>
      <c r="F213" s="312"/>
      <c r="G213" s="256"/>
      <c r="H213" s="313"/>
      <c r="I213" s="313"/>
      <c r="J213" s="313"/>
      <c r="K213" s="311"/>
    </row>
    <row r="214" ht="15" customHeight="1">
      <c r="B214" s="310"/>
      <c r="C214" s="249" t="s">
        <v>1554</v>
      </c>
      <c r="D214" s="278"/>
      <c r="E214" s="278"/>
      <c r="F214" s="271">
        <v>1</v>
      </c>
      <c r="G214" s="256"/>
      <c r="H214" s="297" t="s">
        <v>1593</v>
      </c>
      <c r="I214" s="297"/>
      <c r="J214" s="297"/>
      <c r="K214" s="311"/>
    </row>
    <row r="215" ht="15" customHeight="1">
      <c r="B215" s="310"/>
      <c r="C215" s="278"/>
      <c r="D215" s="278"/>
      <c r="E215" s="278"/>
      <c r="F215" s="271">
        <v>2</v>
      </c>
      <c r="G215" s="256"/>
      <c r="H215" s="297" t="s">
        <v>1594</v>
      </c>
      <c r="I215" s="297"/>
      <c r="J215" s="297"/>
      <c r="K215" s="311"/>
    </row>
    <row r="216" ht="15" customHeight="1">
      <c r="B216" s="310"/>
      <c r="C216" s="278"/>
      <c r="D216" s="278"/>
      <c r="E216" s="278"/>
      <c r="F216" s="271">
        <v>3</v>
      </c>
      <c r="G216" s="256"/>
      <c r="H216" s="297" t="s">
        <v>1595</v>
      </c>
      <c r="I216" s="297"/>
      <c r="J216" s="297"/>
      <c r="K216" s="311"/>
    </row>
    <row r="217" ht="15" customHeight="1">
      <c r="B217" s="310"/>
      <c r="C217" s="278"/>
      <c r="D217" s="278"/>
      <c r="E217" s="278"/>
      <c r="F217" s="271">
        <v>4</v>
      </c>
      <c r="G217" s="256"/>
      <c r="H217" s="297" t="s">
        <v>1596</v>
      </c>
      <c r="I217" s="297"/>
      <c r="J217" s="297"/>
      <c r="K217" s="311"/>
    </row>
    <row r="218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2019-06-13T09:01:56Z</dcterms:created>
  <dcterms:modified xsi:type="dcterms:W3CDTF">2019-06-13T09:02:02Z</dcterms:modified>
</cp:coreProperties>
</file>