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2 - DEMOLICE OBRUBNÍKU" sheetId="2" r:id="rId2"/>
    <sheet name="SO 101 - VYROVNÁVACÍ SCHO..." sheetId="3" r:id="rId3"/>
    <sheet name="SO 102 - ZPEVNĚNÉ PLOCHY ..." sheetId="4" r:id="rId4"/>
    <sheet name="SO 103 - ZPEVNĚNÉ PLOCHY ..." sheetId="5" r:id="rId5"/>
    <sheet name="SO 801 - HRUBÉ TERRÉNNÍ Ú..." sheetId="6" r:id="rId6"/>
    <sheet name="S - Sadové úpravy" sheetId="7" r:id="rId7"/>
    <sheet name="N - Následná péče" sheetId="8" r:id="rId8"/>
    <sheet name="VRN - Vedlejší a ostatní ..." sheetId="9" r:id="rId9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'SO 002 - DEMOLICE OBRUBNÍKU'!$C$118:$K$143</definedName>
    <definedName name="_xlnm.Print_Area" localSheetId="1">'SO 002 - DEMOLICE OBRUBNÍKU'!$C$4:$J$76,'SO 002 - DEMOLICE OBRUBNÍKU'!$C$82:$J$100,'SO 002 - DEMOLICE OBRUBNÍKU'!$C$106:$K$143</definedName>
    <definedName name="_xlnm.Print_Titles" localSheetId="1">'SO 002 - DEMOLICE OBRUBNÍKU'!$118:$118</definedName>
    <definedName name="_xlnm._FilterDatabase" localSheetId="2" hidden="1">'SO 101 - VYROVNÁVACÍ SCHO...'!$C$121:$K$168</definedName>
    <definedName name="_xlnm.Print_Area" localSheetId="2">'SO 101 - VYROVNÁVACÍ SCHO...'!$C$4:$J$76,'SO 101 - VYROVNÁVACÍ SCHO...'!$C$82:$J$103,'SO 101 - VYROVNÁVACÍ SCHO...'!$C$109:$K$168</definedName>
    <definedName name="_xlnm.Print_Titles" localSheetId="2">'SO 101 - VYROVNÁVACÍ SCHO...'!$121:$121</definedName>
    <definedName name="_xlnm._FilterDatabase" localSheetId="3" hidden="1">'SO 102 - ZPEVNĚNÉ PLOCHY ...'!$C$120:$K$160</definedName>
    <definedName name="_xlnm.Print_Area" localSheetId="3">'SO 102 - ZPEVNĚNÉ PLOCHY ...'!$C$4:$J$76,'SO 102 - ZPEVNĚNÉ PLOCHY ...'!$C$82:$J$102,'SO 102 - ZPEVNĚNÉ PLOCHY ...'!$C$108:$K$160</definedName>
    <definedName name="_xlnm.Print_Titles" localSheetId="3">'SO 102 - ZPEVNĚNÉ PLOCHY ...'!$120:$120</definedName>
    <definedName name="_xlnm._FilterDatabase" localSheetId="4" hidden="1">'SO 103 - ZPEVNĚNÉ PLOCHY ...'!$C$120:$K$204</definedName>
    <definedName name="_xlnm.Print_Area" localSheetId="4">'SO 103 - ZPEVNĚNÉ PLOCHY ...'!$C$4:$J$76,'SO 103 - ZPEVNĚNÉ PLOCHY ...'!$C$82:$J$102,'SO 103 - ZPEVNĚNÉ PLOCHY ...'!$C$108:$K$204</definedName>
    <definedName name="_xlnm.Print_Titles" localSheetId="4">'SO 103 - ZPEVNĚNÉ PLOCHY ...'!$120:$120</definedName>
    <definedName name="_xlnm._FilterDatabase" localSheetId="5" hidden="1">'SO 801 - HRUBÉ TERRÉNNÍ Ú...'!$C$117:$K$194</definedName>
    <definedName name="_xlnm.Print_Area" localSheetId="5">'SO 801 - HRUBÉ TERRÉNNÍ Ú...'!$C$4:$J$76,'SO 801 - HRUBÉ TERRÉNNÍ Ú...'!$C$82:$J$99,'SO 801 - HRUBÉ TERRÉNNÍ Ú...'!$C$105:$K$194</definedName>
    <definedName name="_xlnm.Print_Titles" localSheetId="5">'SO 801 - HRUBÉ TERRÉNNÍ Ú...'!$117:$117</definedName>
    <definedName name="_xlnm._FilterDatabase" localSheetId="6" hidden="1">'S - Sadové úpravy'!$C$123:$K$265</definedName>
    <definedName name="_xlnm.Print_Area" localSheetId="6">'S - Sadové úpravy'!$C$4:$J$76,'S - Sadové úpravy'!$C$82:$J$103,'S - Sadové úpravy'!$C$109:$K$265</definedName>
    <definedName name="_xlnm.Print_Titles" localSheetId="6">'S - Sadové úpravy'!$123:$123</definedName>
    <definedName name="_xlnm._FilterDatabase" localSheetId="7" hidden="1">'N - Následná péče'!$C$121:$K$144</definedName>
    <definedName name="_xlnm.Print_Area" localSheetId="7">'N - Následná péče'!$C$4:$J$76,'N - Následná péče'!$C$82:$J$101,'N - Následná péče'!$C$107:$K$144</definedName>
    <definedName name="_xlnm.Print_Titles" localSheetId="7">'N - Následná péče'!$121:$121</definedName>
    <definedName name="_xlnm._FilterDatabase" localSheetId="8" hidden="1">'VRN - Vedlejší a ostatní ...'!$C$118:$K$147</definedName>
    <definedName name="_xlnm.Print_Area" localSheetId="8">'VRN - Vedlejší a ostatní ...'!$C$4:$J$76,'VRN - Vedlejší a ostatní ...'!$C$82:$J$100,'VRN - Vedlejší a ostatní ...'!$C$106:$K$147</definedName>
    <definedName name="_xlnm.Print_Titles" localSheetId="8">'VRN - Vedlejší a ostatní ...'!$118:$118</definedName>
  </definedNames>
  <calcPr/>
</workbook>
</file>

<file path=xl/calcChain.xml><?xml version="1.0" encoding="utf-8"?>
<calcChain xmlns="http://schemas.openxmlformats.org/spreadsheetml/2006/main">
  <c i="9" l="1" r="J37"/>
  <c r="J36"/>
  <c i="1" r="AY103"/>
  <c i="9" r="J35"/>
  <c i="1" r="AX103"/>
  <c i="9"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J115"/>
  <c r="F115"/>
  <c r="F113"/>
  <c r="E111"/>
  <c r="J91"/>
  <c r="F91"/>
  <c r="F89"/>
  <c r="E87"/>
  <c r="J24"/>
  <c r="E24"/>
  <c r="J116"/>
  <c r="J23"/>
  <c r="J18"/>
  <c r="E18"/>
  <c r="F116"/>
  <c r="J17"/>
  <c r="J12"/>
  <c r="J89"/>
  <c r="E7"/>
  <c r="E109"/>
  <c i="8" r="J39"/>
  <c r="J38"/>
  <c i="1" r="AY102"/>
  <c i="8" r="J37"/>
  <c i="1" r="AX102"/>
  <c i="8"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6"/>
  <c r="E114"/>
  <c r="F91"/>
  <c r="E89"/>
  <c r="J26"/>
  <c r="E26"/>
  <c r="J119"/>
  <c r="J25"/>
  <c r="J23"/>
  <c r="E23"/>
  <c r="J118"/>
  <c r="J22"/>
  <c r="J20"/>
  <c r="E20"/>
  <c r="F119"/>
  <c r="J19"/>
  <c r="J17"/>
  <c r="E17"/>
  <c r="F93"/>
  <c r="J16"/>
  <c r="J14"/>
  <c r="J91"/>
  <c r="E7"/>
  <c r="E110"/>
  <c i="7" r="J39"/>
  <c r="J38"/>
  <c i="1" r="AY101"/>
  <c i="7" r="J37"/>
  <c i="1" r="AX101"/>
  <c i="7"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120"/>
  <c r="J16"/>
  <c r="J14"/>
  <c r="J91"/>
  <c r="E7"/>
  <c r="E112"/>
  <c i="6" r="J37"/>
  <c r="J36"/>
  <c i="1" r="AY99"/>
  <c i="6" r="J35"/>
  <c i="1" r="AX99"/>
  <c i="6" r="BI187"/>
  <c r="BH187"/>
  <c r="BG187"/>
  <c r="BF187"/>
  <c r="T187"/>
  <c r="R187"/>
  <c r="P187"/>
  <c r="BI179"/>
  <c r="BH179"/>
  <c r="BG179"/>
  <c r="BF179"/>
  <c r="T179"/>
  <c r="R179"/>
  <c r="P179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43"/>
  <c r="BH143"/>
  <c r="BG143"/>
  <c r="BF143"/>
  <c r="T143"/>
  <c r="R143"/>
  <c r="P143"/>
  <c r="BI136"/>
  <c r="BH136"/>
  <c r="BG136"/>
  <c r="BF136"/>
  <c r="T136"/>
  <c r="R136"/>
  <c r="P136"/>
  <c r="BI125"/>
  <c r="BH125"/>
  <c r="BG125"/>
  <c r="BF125"/>
  <c r="T125"/>
  <c r="R125"/>
  <c r="P125"/>
  <c r="BI121"/>
  <c r="BH121"/>
  <c r="BG121"/>
  <c r="BF121"/>
  <c r="T121"/>
  <c r="R121"/>
  <c r="P121"/>
  <c r="J114"/>
  <c r="F114"/>
  <c r="F112"/>
  <c r="E110"/>
  <c r="J91"/>
  <c r="F91"/>
  <c r="F89"/>
  <c r="E87"/>
  <c r="J24"/>
  <c r="E24"/>
  <c r="J115"/>
  <c r="J23"/>
  <c r="J18"/>
  <c r="E18"/>
  <c r="F115"/>
  <c r="J17"/>
  <c r="J12"/>
  <c r="J112"/>
  <c r="E7"/>
  <c r="E85"/>
  <c i="5" r="J37"/>
  <c r="J36"/>
  <c i="1" r="AY98"/>
  <c i="5" r="J35"/>
  <c i="1" r="AX98"/>
  <c i="5" r="BI203"/>
  <c r="BH203"/>
  <c r="BG203"/>
  <c r="BF203"/>
  <c r="T203"/>
  <c r="T202"/>
  <c r="R203"/>
  <c r="R202"/>
  <c r="P203"/>
  <c r="P202"/>
  <c r="BI195"/>
  <c r="BH195"/>
  <c r="BG195"/>
  <c r="BF195"/>
  <c r="T195"/>
  <c r="R195"/>
  <c r="P195"/>
  <c r="BI192"/>
  <c r="BH192"/>
  <c r="BG192"/>
  <c r="BF192"/>
  <c r="T192"/>
  <c r="R192"/>
  <c r="P192"/>
  <c r="BI183"/>
  <c r="BH183"/>
  <c r="BG183"/>
  <c r="BF183"/>
  <c r="T183"/>
  <c r="R183"/>
  <c r="P183"/>
  <c r="BI173"/>
  <c r="BH173"/>
  <c r="BG173"/>
  <c r="BF173"/>
  <c r="T173"/>
  <c r="R173"/>
  <c r="P173"/>
  <c r="BI164"/>
  <c r="BH164"/>
  <c r="BG164"/>
  <c r="BF164"/>
  <c r="T164"/>
  <c r="R164"/>
  <c r="P164"/>
  <c r="BI155"/>
  <c r="BH155"/>
  <c r="BG155"/>
  <c r="BF155"/>
  <c r="T155"/>
  <c r="R155"/>
  <c r="P155"/>
  <c r="BI146"/>
  <c r="BH146"/>
  <c r="BG146"/>
  <c r="BF146"/>
  <c r="T146"/>
  <c r="R146"/>
  <c r="P146"/>
  <c r="BI139"/>
  <c r="BH139"/>
  <c r="BG139"/>
  <c r="BF139"/>
  <c r="T139"/>
  <c r="R139"/>
  <c r="P139"/>
  <c r="BI132"/>
  <c r="BH132"/>
  <c r="BG132"/>
  <c r="BF132"/>
  <c r="T132"/>
  <c r="R132"/>
  <c r="P132"/>
  <c r="BI124"/>
  <c r="BH124"/>
  <c r="BG124"/>
  <c r="BF124"/>
  <c r="T124"/>
  <c r="T123"/>
  <c r="R124"/>
  <c r="R123"/>
  <c r="P124"/>
  <c r="P123"/>
  <c r="J117"/>
  <c r="F117"/>
  <c r="F115"/>
  <c r="E113"/>
  <c r="J91"/>
  <c r="F91"/>
  <c r="F89"/>
  <c r="E87"/>
  <c r="J24"/>
  <c r="E24"/>
  <c r="J118"/>
  <c r="J23"/>
  <c r="J18"/>
  <c r="E18"/>
  <c r="F92"/>
  <c r="J17"/>
  <c r="J12"/>
  <c r="J115"/>
  <c r="E7"/>
  <c r="E85"/>
  <c i="4" r="J37"/>
  <c r="J36"/>
  <c i="1" r="AY97"/>
  <c i="4" r="J35"/>
  <c i="1" r="AX97"/>
  <c i="4"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4"/>
  <c r="BH154"/>
  <c r="BG154"/>
  <c r="BF154"/>
  <c r="T154"/>
  <c r="R154"/>
  <c r="P154"/>
  <c r="BI147"/>
  <c r="BH147"/>
  <c r="BG147"/>
  <c r="BF147"/>
  <c r="T147"/>
  <c r="R147"/>
  <c r="P147"/>
  <c r="BI143"/>
  <c r="BH143"/>
  <c r="BG143"/>
  <c r="BF143"/>
  <c r="T143"/>
  <c r="R143"/>
  <c r="P143"/>
  <c r="BI137"/>
  <c r="BH137"/>
  <c r="BG137"/>
  <c r="BF137"/>
  <c r="T137"/>
  <c r="R137"/>
  <c r="P137"/>
  <c r="BI131"/>
  <c r="BH131"/>
  <c r="BG131"/>
  <c r="BF131"/>
  <c r="T131"/>
  <c r="R131"/>
  <c r="P131"/>
  <c r="BI124"/>
  <c r="BH124"/>
  <c r="BG124"/>
  <c r="BF124"/>
  <c r="T124"/>
  <c r="T123"/>
  <c r="R124"/>
  <c r="R123"/>
  <c r="P124"/>
  <c r="P123"/>
  <c r="J117"/>
  <c r="F117"/>
  <c r="F115"/>
  <c r="E113"/>
  <c r="J91"/>
  <c r="F91"/>
  <c r="F89"/>
  <c r="E87"/>
  <c r="J24"/>
  <c r="E24"/>
  <c r="J92"/>
  <c r="J23"/>
  <c r="J18"/>
  <c r="E18"/>
  <c r="F92"/>
  <c r="J17"/>
  <c r="J12"/>
  <c r="J115"/>
  <c r="E7"/>
  <c r="E111"/>
  <c i="3" r="J37"/>
  <c r="J36"/>
  <c i="1" r="AY96"/>
  <c i="3" r="J35"/>
  <c i="1" r="AX96"/>
  <c i="3" r="BI167"/>
  <c r="BH167"/>
  <c r="BG167"/>
  <c r="BF167"/>
  <c r="T167"/>
  <c r="T166"/>
  <c r="T165"/>
  <c r="R167"/>
  <c r="R166"/>
  <c r="R165"/>
  <c r="P167"/>
  <c r="P166"/>
  <c r="P165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0"/>
  <c r="BH140"/>
  <c r="BG140"/>
  <c r="BF140"/>
  <c r="T140"/>
  <c r="R140"/>
  <c r="P140"/>
  <c r="BI134"/>
  <c r="BH134"/>
  <c r="BG134"/>
  <c r="BF134"/>
  <c r="T134"/>
  <c r="R134"/>
  <c r="P134"/>
  <c r="BI125"/>
  <c r="BH125"/>
  <c r="BG125"/>
  <c r="BF125"/>
  <c r="T125"/>
  <c r="T124"/>
  <c r="R125"/>
  <c r="R124"/>
  <c r="P125"/>
  <c r="P124"/>
  <c r="J118"/>
  <c r="F118"/>
  <c r="F116"/>
  <c r="E114"/>
  <c r="J91"/>
  <c r="F91"/>
  <c r="F89"/>
  <c r="E87"/>
  <c r="J24"/>
  <c r="E24"/>
  <c r="J92"/>
  <c r="J23"/>
  <c r="J18"/>
  <c r="E18"/>
  <c r="F119"/>
  <c r="J17"/>
  <c r="J12"/>
  <c r="J89"/>
  <c r="E7"/>
  <c r="E85"/>
  <c i="2" r="J37"/>
  <c r="J36"/>
  <c i="1" r="AY95"/>
  <c i="2" r="J35"/>
  <c i="1" r="AX95"/>
  <c i="2"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29"/>
  <c r="BH129"/>
  <c r="BG129"/>
  <c r="BF129"/>
  <c r="T129"/>
  <c r="R129"/>
  <c r="P129"/>
  <c r="BI122"/>
  <c r="BH122"/>
  <c r="BG122"/>
  <c r="BF122"/>
  <c r="T122"/>
  <c r="R122"/>
  <c r="P122"/>
  <c r="J115"/>
  <c r="F115"/>
  <c r="F113"/>
  <c r="E111"/>
  <c r="J91"/>
  <c r="F91"/>
  <c r="F89"/>
  <c r="E87"/>
  <c r="J24"/>
  <c r="E24"/>
  <c r="J116"/>
  <c r="J23"/>
  <c r="J18"/>
  <c r="E18"/>
  <c r="F116"/>
  <c r="J17"/>
  <c r="J12"/>
  <c r="J113"/>
  <c r="E7"/>
  <c r="E109"/>
  <c i="1" r="L90"/>
  <c r="AM90"/>
  <c r="AM89"/>
  <c r="L89"/>
  <c r="AM87"/>
  <c r="L87"/>
  <c r="L85"/>
  <c r="L84"/>
  <c i="2" r="J137"/>
  <c r="BK129"/>
  <c i="3" r="J160"/>
  <c r="J134"/>
  <c r="BK160"/>
  <c r="BK149"/>
  <c r="J145"/>
  <c i="4" r="J143"/>
  <c r="J157"/>
  <c r="BK131"/>
  <c r="BK157"/>
  <c i="5" r="BK124"/>
  <c r="J183"/>
  <c r="J139"/>
  <c r="BK146"/>
  <c i="6" r="J179"/>
  <c r="BK125"/>
  <c r="J125"/>
  <c i="7" r="J205"/>
  <c r="J143"/>
  <c r="J239"/>
  <c r="J162"/>
  <c r="BK199"/>
  <c r="J251"/>
  <c r="BK207"/>
  <c r="J187"/>
  <c r="J165"/>
  <c r="J133"/>
  <c r="BK203"/>
  <c r="J149"/>
  <c r="J249"/>
  <c r="J228"/>
  <c r="BK201"/>
  <c r="BK143"/>
  <c r="J255"/>
  <c r="BK223"/>
  <c r="J209"/>
  <c r="J179"/>
  <c i="8" r="J129"/>
  <c r="J144"/>
  <c r="BK131"/>
  <c r="BK132"/>
  <c i="9" r="J139"/>
  <c r="BK141"/>
  <c r="J134"/>
  <c r="J124"/>
  <c r="J144"/>
  <c r="BK126"/>
  <c i="2" r="BK142"/>
  <c r="BK122"/>
  <c i="3" r="J149"/>
  <c r="J167"/>
  <c r="BK140"/>
  <c i="4" r="F36"/>
  <c i="5" r="BK164"/>
  <c r="BK195"/>
  <c i="6" r="J171"/>
  <c r="J136"/>
  <c r="J162"/>
  <c i="7" r="J211"/>
  <c r="J130"/>
  <c r="J191"/>
  <c r="BK183"/>
  <c r="BK181"/>
  <c r="J235"/>
  <c r="J203"/>
  <c r="BK157"/>
  <c r="BK230"/>
  <c r="BK130"/>
  <c r="J242"/>
  <c r="J215"/>
  <c r="BK171"/>
  <c r="BK259"/>
  <c r="BK197"/>
  <c r="J146"/>
  <c i="8" r="J138"/>
  <c r="J134"/>
  <c i="9" r="J34"/>
  <c i="2" r="F37"/>
  <c i="3" r="BK167"/>
  <c i="4" r="BK154"/>
  <c r="J159"/>
  <c i="5" r="J192"/>
  <c r="J164"/>
  <c r="BK183"/>
  <c i="6" r="BK159"/>
  <c r="J154"/>
  <c i="7" r="BK179"/>
  <c r="J189"/>
  <c r="J223"/>
  <c r="BK152"/>
  <c r="BK232"/>
  <c r="J152"/>
  <c r="BK253"/>
  <c r="J226"/>
  <c r="J199"/>
  <c r="J127"/>
  <c r="BK235"/>
  <c r="J177"/>
  <c r="BK177"/>
  <c i="8" r="BK140"/>
  <c r="J127"/>
  <c r="J131"/>
  <c i="9" r="J121"/>
  <c r="J132"/>
  <c r="BK144"/>
  <c r="BK124"/>
  <c i="2" r="J129"/>
  <c r="F34"/>
  <c i="4" r="J131"/>
  <c r="BK124"/>
  <c i="5" r="J132"/>
  <c r="BK203"/>
  <c r="J203"/>
  <c i="6" r="J159"/>
  <c r="BK187"/>
  <c i="7" r="BK242"/>
  <c r="J159"/>
  <c r="BK228"/>
  <c r="J193"/>
  <c r="BK146"/>
  <c r="J168"/>
  <c r="J261"/>
  <c r="J232"/>
  <c r="BK205"/>
  <c r="BK140"/>
  <c r="BK239"/>
  <c r="J207"/>
  <c r="J137"/>
  <c i="8" r="J136"/>
  <c r="BK136"/>
  <c i="9" r="F36"/>
  <c i="2" r="J122"/>
  <c r="F36"/>
  <c i="4" r="J147"/>
  <c r="BK137"/>
  <c i="5" r="J124"/>
  <c r="J155"/>
  <c i="6" r="J167"/>
  <c r="BK154"/>
  <c r="BK143"/>
  <c i="7" r="BK195"/>
  <c r="J230"/>
  <c r="J157"/>
  <c r="J171"/>
  <c r="J257"/>
  <c r="BK133"/>
  <c r="J244"/>
  <c r="BK211"/>
  <c r="J263"/>
  <c r="J237"/>
  <c r="BK168"/>
  <c i="8" r="J125"/>
  <c r="J142"/>
  <c r="BK142"/>
  <c r="BK127"/>
  <c i="9" r="J141"/>
  <c r="J128"/>
  <c r="J143"/>
  <c r="BK121"/>
  <c i="2" r="BK139"/>
  <c r="BK137"/>
  <c i="3" r="BK125"/>
  <c r="F34"/>
  <c i="5" r="BK132"/>
  <c r="BK173"/>
  <c i="6" r="J187"/>
  <c r="BK162"/>
  <c r="J121"/>
  <c r="BK121"/>
  <c i="7" r="BK191"/>
  <c r="BK247"/>
  <c r="J195"/>
  <c r="BK174"/>
  <c r="BK137"/>
  <c r="J197"/>
  <c r="BK263"/>
  <c r="BK237"/>
  <c r="J213"/>
  <c r="BK159"/>
  <c r="BK244"/>
  <c r="BK215"/>
  <c r="J183"/>
  <c i="8" r="J133"/>
  <c r="J140"/>
  <c r="BK133"/>
  <c i="9" r="J136"/>
  <c r="BK139"/>
  <c r="J126"/>
  <c r="J130"/>
  <c i="1" r="AS100"/>
  <c i="3" r="J125"/>
  <c r="BK145"/>
  <c r="J163"/>
  <c i="4" r="BK143"/>
  <c r="BK147"/>
  <c i="5" r="BK155"/>
  <c r="J195"/>
  <c r="BK192"/>
  <c i="6" r="BK167"/>
  <c r="BK179"/>
  <c i="7" r="BK226"/>
  <c r="J259"/>
  <c r="BK209"/>
  <c r="BK185"/>
  <c r="BK127"/>
  <c r="J155"/>
  <c r="J247"/>
  <c r="J217"/>
  <c r="BK193"/>
  <c r="BK261"/>
  <c r="J220"/>
  <c r="BK189"/>
  <c r="BK155"/>
  <c i="8" r="BK144"/>
  <c r="J132"/>
  <c i="9" r="BK128"/>
  <c r="BK130"/>
  <c r="BK143"/>
  <c i="2" r="J142"/>
  <c r="J139"/>
  <c i="3" r="BK153"/>
  <c r="J140"/>
  <c r="BK163"/>
  <c r="J153"/>
  <c r="BK134"/>
  <c i="4" r="J154"/>
  <c r="BK159"/>
  <c r="J137"/>
  <c r="J124"/>
  <c i="5" r="BK139"/>
  <c r="J146"/>
  <c r="J173"/>
  <c i="6" r="BK136"/>
  <c r="J143"/>
  <c r="BK171"/>
  <c i="7" r="BK165"/>
  <c r="BK249"/>
  <c r="J201"/>
  <c r="BK257"/>
  <c r="BK149"/>
  <c r="BK213"/>
  <c r="J185"/>
  <c r="J140"/>
  <c r="BK255"/>
  <c r="BK162"/>
  <c r="BK265"/>
  <c r="BK251"/>
  <c r="BK220"/>
  <c r="J181"/>
  <c r="J265"/>
  <c r="J253"/>
  <c r="BK217"/>
  <c r="BK187"/>
  <c r="J174"/>
  <c i="8" r="BK125"/>
  <c r="BK138"/>
  <c r="BK134"/>
  <c r="BK129"/>
  <c i="9" r="BK132"/>
  <c r="BK136"/>
  <c r="BK146"/>
  <c r="J146"/>
  <c r="BK134"/>
  <c i="2" l="1" r="R121"/>
  <c i="3" r="T133"/>
  <c r="T123"/>
  <c r="T122"/>
  <c i="4" r="R146"/>
  <c i="5" r="T182"/>
  <c i="7" r="P136"/>
  <c r="P250"/>
  <c i="8" r="P124"/>
  <c r="P123"/>
  <c r="P122"/>
  <c i="1" r="AU102"/>
  <c i="2" r="R136"/>
  <c i="4" r="T146"/>
  <c i="5" r="R182"/>
  <c i="7" r="T136"/>
  <c i="2" r="P121"/>
  <c i="4" r="P130"/>
  <c i="5" r="BK131"/>
  <c r="J131"/>
  <c r="J99"/>
  <c i="6" r="R120"/>
  <c r="R119"/>
  <c r="R118"/>
  <c i="7" r="BK126"/>
  <c r="J126"/>
  <c r="J100"/>
  <c r="R126"/>
  <c r="BK250"/>
  <c r="J250"/>
  <c r="J102"/>
  <c i="8" r="T124"/>
  <c r="T123"/>
  <c r="T122"/>
  <c i="2" r="BK121"/>
  <c i="3" r="BK133"/>
  <c r="J133"/>
  <c r="J99"/>
  <c i="4" r="T130"/>
  <c r="T122"/>
  <c r="T121"/>
  <c i="5" r="T131"/>
  <c r="T122"/>
  <c r="T121"/>
  <c i="6" r="T120"/>
  <c r="T119"/>
  <c r="T118"/>
  <c i="7" r="P126"/>
  <c r="T126"/>
  <c r="T250"/>
  <c i="8" r="R124"/>
  <c r="R123"/>
  <c r="R122"/>
  <c i="9" r="T123"/>
  <c r="T119"/>
  <c i="2" r="T136"/>
  <c i="4" r="R130"/>
  <c r="R122"/>
  <c r="R121"/>
  <c i="5" r="P182"/>
  <c i="7" r="R136"/>
  <c i="9" r="BK138"/>
  <c r="J138"/>
  <c r="J99"/>
  <c i="2" r="BK136"/>
  <c r="J136"/>
  <c r="J99"/>
  <c i="3" r="P133"/>
  <c r="P123"/>
  <c r="P122"/>
  <c i="1" r="AU96"/>
  <c i="4" r="BK146"/>
  <c r="J146"/>
  <c r="J100"/>
  <c i="5" r="R131"/>
  <c r="R122"/>
  <c r="R121"/>
  <c i="9" r="P123"/>
  <c r="P119"/>
  <c i="1" r="AU103"/>
  <c i="9" r="P138"/>
  <c i="2" r="P136"/>
  <c i="3" r="R133"/>
  <c r="R123"/>
  <c r="R122"/>
  <c i="4" r="BK130"/>
  <c r="J130"/>
  <c r="J99"/>
  <c i="5" r="P131"/>
  <c r="P122"/>
  <c r="P121"/>
  <c i="1" r="AU98"/>
  <c i="6" r="P120"/>
  <c r="P119"/>
  <c r="P118"/>
  <c i="1" r="AU99"/>
  <c i="9" r="R123"/>
  <c r="R119"/>
  <c r="R138"/>
  <c i="2" r="T121"/>
  <c r="T120"/>
  <c r="T119"/>
  <c i="4" r="P146"/>
  <c i="5" r="BK182"/>
  <c r="J182"/>
  <c r="J100"/>
  <c i="6" r="BK120"/>
  <c r="BK119"/>
  <c r="J119"/>
  <c r="J97"/>
  <c i="7" r="BK136"/>
  <c r="J136"/>
  <c r="J101"/>
  <c r="R250"/>
  <c i="8" r="BK124"/>
  <c r="BK123"/>
  <c r="J123"/>
  <c r="J99"/>
  <c i="9" r="BK123"/>
  <c r="J123"/>
  <c r="J98"/>
  <c r="T138"/>
  <c i="3" r="BK166"/>
  <c r="J166"/>
  <c r="J102"/>
  <c r="BK124"/>
  <c r="J124"/>
  <c r="J98"/>
  <c r="BK162"/>
  <c r="J162"/>
  <c r="J100"/>
  <c i="4" r="BK158"/>
  <c r="J158"/>
  <c r="J101"/>
  <c i="5" r="BK123"/>
  <c r="J123"/>
  <c r="J98"/>
  <c i="4" r="BK123"/>
  <c r="J123"/>
  <c r="J98"/>
  <c i="9" r="BK120"/>
  <c r="J120"/>
  <c r="J97"/>
  <c i="5" r="BK202"/>
  <c r="J202"/>
  <c r="J101"/>
  <c i="8" r="J124"/>
  <c r="J100"/>
  <c r="BK122"/>
  <c r="J122"/>
  <c r="J98"/>
  <c i="9" r="J92"/>
  <c r="J113"/>
  <c r="BE128"/>
  <c r="BE132"/>
  <c r="BE143"/>
  <c r="BE144"/>
  <c r="BE146"/>
  <c r="E85"/>
  <c r="F92"/>
  <c r="BE130"/>
  <c r="BE134"/>
  <c r="BE136"/>
  <c r="BE141"/>
  <c r="BE121"/>
  <c r="BE124"/>
  <c r="BE126"/>
  <c r="BE139"/>
  <c i="1" r="AW103"/>
  <c r="BC103"/>
  <c i="8" r="F94"/>
  <c r="F118"/>
  <c r="BE125"/>
  <c r="BE138"/>
  <c r="BE140"/>
  <c r="BE144"/>
  <c r="J93"/>
  <c r="J94"/>
  <c r="BE136"/>
  <c r="J116"/>
  <c r="BE131"/>
  <c r="BE133"/>
  <c r="BE127"/>
  <c r="E85"/>
  <c r="BE132"/>
  <c r="BE129"/>
  <c r="BE134"/>
  <c r="BE142"/>
  <c i="6" r="BK118"/>
  <c r="J118"/>
  <c r="J120"/>
  <c r="J98"/>
  <c i="7" r="J93"/>
  <c r="J121"/>
  <c r="BE130"/>
  <c r="BE149"/>
  <c r="BE152"/>
  <c r="BE159"/>
  <c r="BE203"/>
  <c r="BE140"/>
  <c r="BE157"/>
  <c r="BE171"/>
  <c r="BE181"/>
  <c r="BE205"/>
  <c r="BE230"/>
  <c r="BE247"/>
  <c r="BE257"/>
  <c r="BE265"/>
  <c r="F94"/>
  <c r="J118"/>
  <c r="BE137"/>
  <c r="BE189"/>
  <c r="BE239"/>
  <c r="BE242"/>
  <c r="BE249"/>
  <c r="BE251"/>
  <c r="E85"/>
  <c r="BE191"/>
  <c r="BE199"/>
  <c r="BE213"/>
  <c r="BE215"/>
  <c r="BE220"/>
  <c r="BE226"/>
  <c r="BE235"/>
  <c r="BE195"/>
  <c r="BE207"/>
  <c r="BE209"/>
  <c r="BE211"/>
  <c r="BE223"/>
  <c r="BE255"/>
  <c r="BE259"/>
  <c r="BE127"/>
  <c r="BE143"/>
  <c r="BE146"/>
  <c r="BE155"/>
  <c r="BE162"/>
  <c r="BE168"/>
  <c r="BE177"/>
  <c r="BE187"/>
  <c r="BE201"/>
  <c r="BE232"/>
  <c r="BE253"/>
  <c r="BE263"/>
  <c r="BE133"/>
  <c r="BE165"/>
  <c r="BE174"/>
  <c r="BE179"/>
  <c r="BE193"/>
  <c r="BE197"/>
  <c r="BE261"/>
  <c r="F93"/>
  <c r="BE183"/>
  <c r="BE185"/>
  <c r="BE217"/>
  <c r="BE228"/>
  <c r="BE237"/>
  <c r="BE244"/>
  <c i="6" r="E108"/>
  <c r="F92"/>
  <c r="BE121"/>
  <c r="BE125"/>
  <c r="BE162"/>
  <c r="BE171"/>
  <c r="BE187"/>
  <c r="J89"/>
  <c r="BE136"/>
  <c r="BE143"/>
  <c r="BE167"/>
  <c r="BE179"/>
  <c r="J92"/>
  <c r="BE159"/>
  <c r="BE154"/>
  <c i="4" r="BK122"/>
  <c r="J122"/>
  <c r="J97"/>
  <c i="5" r="E111"/>
  <c r="BE132"/>
  <c r="J89"/>
  <c r="F118"/>
  <c r="BE192"/>
  <c r="BE124"/>
  <c r="J92"/>
  <c r="BE139"/>
  <c r="BE146"/>
  <c r="BE155"/>
  <c r="BE164"/>
  <c r="BE183"/>
  <c r="BE195"/>
  <c r="BE203"/>
  <c r="BE173"/>
  <c i="3" r="BK123"/>
  <c r="J123"/>
  <c r="J97"/>
  <c r="BK165"/>
  <c r="J165"/>
  <c r="J101"/>
  <c i="4" r="E85"/>
  <c r="J89"/>
  <c r="J118"/>
  <c r="BE124"/>
  <c r="BE131"/>
  <c r="BE137"/>
  <c r="BE143"/>
  <c r="BE154"/>
  <c r="BE157"/>
  <c r="F118"/>
  <c r="BE147"/>
  <c r="BE159"/>
  <c i="1" r="BC97"/>
  <c i="3" r="F92"/>
  <c r="BE160"/>
  <c i="2" r="J121"/>
  <c r="J98"/>
  <c i="3" r="E112"/>
  <c r="J119"/>
  <c r="BE153"/>
  <c r="J116"/>
  <c r="BE125"/>
  <c r="BE167"/>
  <c i="1" r="BA96"/>
  <c i="3" r="BE134"/>
  <c r="BE140"/>
  <c r="BE145"/>
  <c r="BE149"/>
  <c r="BE163"/>
  <c i="2" r="E85"/>
  <c r="J89"/>
  <c r="J92"/>
  <c r="BE122"/>
  <c r="BE139"/>
  <c i="1" r="BC95"/>
  <c i="2" r="F92"/>
  <c r="BE129"/>
  <c r="BE137"/>
  <c r="BE142"/>
  <c i="1" r="BA95"/>
  <c r="BD95"/>
  <c i="2" r="F35"/>
  <c i="1" r="BB95"/>
  <c i="5" r="F35"/>
  <c i="1" r="BB98"/>
  <c i="6" r="F37"/>
  <c i="1" r="BD99"/>
  <c i="8" r="F36"/>
  <c i="1" r="BA102"/>
  <c i="8" r="F39"/>
  <c i="1" r="BD102"/>
  <c i="9" r="F37"/>
  <c i="1" r="BD103"/>
  <c i="3" r="F37"/>
  <c i="1" r="BD96"/>
  <c i="6" r="F34"/>
  <c i="1" r="BA99"/>
  <c i="7" r="F39"/>
  <c i="1" r="BD101"/>
  <c i="3" r="J34"/>
  <c i="1" r="AW96"/>
  <c i="4" r="F37"/>
  <c i="1" r="BD97"/>
  <c i="5" r="F36"/>
  <c i="1" r="BC98"/>
  <c i="6" r="F36"/>
  <c i="1" r="BC99"/>
  <c i="8" r="F38"/>
  <c i="1" r="BC102"/>
  <c i="8" r="J36"/>
  <c i="1" r="AW102"/>
  <c i="9" r="F34"/>
  <c i="1" r="BA103"/>
  <c i="3" r="F36"/>
  <c i="1" r="BC96"/>
  <c i="5" r="F37"/>
  <c i="1" r="BD98"/>
  <c i="7" r="F36"/>
  <c i="1" r="BA101"/>
  <c i="3" r="F35"/>
  <c i="1" r="BB96"/>
  <c i="5" r="F34"/>
  <c i="1" r="BA98"/>
  <c i="6" r="J30"/>
  <c i="8" r="F37"/>
  <c i="1" r="BB102"/>
  <c i="9" r="F35"/>
  <c i="1" r="BB103"/>
  <c i="4" r="F35"/>
  <c i="1" r="BB97"/>
  <c i="5" r="J34"/>
  <c i="1" r="AW98"/>
  <c i="7" r="J36"/>
  <c i="1" r="AW101"/>
  <c r="AS94"/>
  <c i="4" r="F34"/>
  <c i="1" r="BA97"/>
  <c i="6" r="F35"/>
  <c i="1" r="BB99"/>
  <c i="7" r="F37"/>
  <c i="1" r="BB101"/>
  <c i="2" r="J34"/>
  <c i="1" r="AW95"/>
  <c i="4" r="J34"/>
  <c i="1" r="AW97"/>
  <c i="6" r="J34"/>
  <c i="1" r="AW99"/>
  <c i="7" r="F38"/>
  <c i="1" r="BC101"/>
  <c i="2" l="1" r="BK120"/>
  <c r="J120"/>
  <c r="J97"/>
  <c i="4" r="P122"/>
  <c r="P121"/>
  <c i="1" r="AU97"/>
  <c i="7" r="R125"/>
  <c r="R124"/>
  <c r="T125"/>
  <c r="T124"/>
  <c i="2" r="P120"/>
  <c r="P119"/>
  <c i="1" r="AU95"/>
  <c i="7" r="P125"/>
  <c r="P124"/>
  <c i="1" r="AU101"/>
  <c i="2" r="R120"/>
  <c r="R119"/>
  <c i="7" r="BK125"/>
  <c r="BK124"/>
  <c r="J124"/>
  <c i="5" r="BK122"/>
  <c r="BK121"/>
  <c r="J121"/>
  <c i="9" r="BK119"/>
  <c r="J119"/>
  <c r="J96"/>
  <c i="7" r="J98"/>
  <c r="J125"/>
  <c r="J99"/>
  <c i="1" r="AG99"/>
  <c i="6" r="J96"/>
  <c i="4" r="BK121"/>
  <c r="J121"/>
  <c r="J96"/>
  <c i="3" r="BK122"/>
  <c r="J122"/>
  <c r="J96"/>
  <c r="F33"/>
  <c i="1" r="AZ96"/>
  <c i="7" r="F35"/>
  <c i="1" r="AZ101"/>
  <c i="7" r="J32"/>
  <c i="2" r="F33"/>
  <c i="1" r="AZ95"/>
  <c i="5" r="J33"/>
  <c i="1" r="AV98"/>
  <c r="AT98"/>
  <c i="8" r="F35"/>
  <c i="1" r="AZ102"/>
  <c r="AU100"/>
  <c i="2" r="J33"/>
  <c i="1" r="AV95"/>
  <c r="AT95"/>
  <c i="5" r="F33"/>
  <c i="1" r="AZ98"/>
  <c r="BD100"/>
  <c i="8" r="J35"/>
  <c i="1" r="AV102"/>
  <c r="AT102"/>
  <c i="5" r="J30"/>
  <c i="1" r="AG98"/>
  <c i="4" r="F33"/>
  <c i="1" r="AZ97"/>
  <c i="6" r="F33"/>
  <c i="1" r="AZ99"/>
  <c i="8" r="J32"/>
  <c i="1" r="AG102"/>
  <c i="9" r="F33"/>
  <c i="1" r="AZ103"/>
  <c i="3" r="J33"/>
  <c i="1" r="AV96"/>
  <c r="AT96"/>
  <c r="BB100"/>
  <c r="AX100"/>
  <c r="BA100"/>
  <c r="AW100"/>
  <c i="9" r="J33"/>
  <c i="1" r="AV103"/>
  <c r="AT103"/>
  <c i="4" r="J33"/>
  <c i="1" r="AV97"/>
  <c r="AT97"/>
  <c i="7" r="J35"/>
  <c i="1" r="AV101"/>
  <c r="AT101"/>
  <c i="6" r="J33"/>
  <c i="1" r="AV99"/>
  <c r="AT99"/>
  <c r="AN99"/>
  <c r="BC100"/>
  <c r="AY100"/>
  <c l="1" r="AG101"/>
  <c i="2" r="BK119"/>
  <c r="J119"/>
  <c r="J96"/>
  <c i="5" r="J96"/>
  <c r="J122"/>
  <c r="J97"/>
  <c i="1" r="AN102"/>
  <c i="8" r="J41"/>
  <c i="7" r="J41"/>
  <c i="6" r="J39"/>
  <c i="5" r="J39"/>
  <c i="1" r="AN98"/>
  <c r="AG100"/>
  <c r="AN101"/>
  <c r="AU94"/>
  <c i="3" r="J30"/>
  <c i="1" r="AG96"/>
  <c r="AZ100"/>
  <c r="AV100"/>
  <c r="AT100"/>
  <c r="AN100"/>
  <c r="BC94"/>
  <c r="W32"/>
  <c i="9" r="J30"/>
  <c i="1" r="AG103"/>
  <c i="4" r="J30"/>
  <c i="1" r="AG97"/>
  <c r="AN97"/>
  <c r="BA94"/>
  <c r="W30"/>
  <c r="BB94"/>
  <c r="W31"/>
  <c r="BD94"/>
  <c r="W33"/>
  <c i="9" l="1" r="J39"/>
  <c i="4" r="J39"/>
  <c i="3" r="J39"/>
  <c i="1" r="AN96"/>
  <c r="AN103"/>
  <c r="AW94"/>
  <c r="AK30"/>
  <c i="2" r="J30"/>
  <c i="1" r="AG95"/>
  <c r="AN95"/>
  <c r="AY94"/>
  <c r="AZ94"/>
  <c r="AV94"/>
  <c r="AK29"/>
  <c r="AX94"/>
  <c i="2" l="1" r="J39"/>
  <c i="1" r="AG94"/>
  <c r="AK26"/>
  <c r="AK35"/>
  <c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<sst xmlns="http://schemas.openxmlformats.org/spreadsheetml/2006/main">
  <si>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</si>
  <si>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</si>
  <si>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</si>
  <si>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</si>
  <si>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</si>
  <si>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{1bdf8e3e-99ae-4fcf-a4f3-946690842200}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</si>
  <si>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</si>
  <si>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</si>
  <si>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</si>
  <si>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</si>
  <si>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</si>
  <si>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</si>
  <si>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</si>
  <si>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</si>
  <si>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2024_06_12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</si>
  <si>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</si>
  <si>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</si>
  <si>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PŘÍSTUPOVÉ CHODNÍKY K NOVÝM HROBOVÝM MÍSTŮM NA NOVÉM HŘBITOVĚ - I. ETAPA</t>
  </si>
  <si>
    <t>KSO:</t>
  </si>
  <si>
    <t>CC-CZ:</t>
  </si>
  <si>
    <t>Místo:</t>
  </si>
  <si>
    <t>Tišnov</t>
  </si>
  <si>
    <t>Datum:</t>
  </si>
  <si>
    <t>24. 5. 2024</t>
  </si>
  <si>
    <t>Zadavatel:</t>
  </si>
  <si>
    <t>IČ:</t>
  </si>
  <si>
    <t>MĚSTO TIŠNOV, NÁMĚSTÍ MÍRU 111, 666 19 TIŠNOV</t>
  </si>
  <si>
    <t>DIČ:</t>
  </si>
  <si>
    <t>Uchazeč:</t>
  </si>
  <si>
    <t>Vyplň údaj</t>
  </si>
  <si>
    <t>Projektant:</t>
  </si>
  <si>
    <t>ING. ARCH. PAVEL JURA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</si>
  <si>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</si>
  <si>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</si>
  <si>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</si>
  <si>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</si>
  <si>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</si>
  <si>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</si>
  <si>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</si>
  <si>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</si>
  <si>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</si>
  <si>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</si>
  <si>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</si>
  <si>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</si>
  <si>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</si>
  <si>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</si>
  <si>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</si>
  <si>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</si>
  <si>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</si>
  <si>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</si>
  <si>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</si>
  <si>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</si>
  <si>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</si>
  <si>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</si>
  <si>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</si>
  <si>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</si>
  <si>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</si>
  <si>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</si>
  <si>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</si>
  <si>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</si>
  <si>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</si>
  <si>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</si>
  <si>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</si>
  <si>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</si>
  <si>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</si>
  <si>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</si>
  <si>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</si>
  <si>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</si>
  <si>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</si>
  <si>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</si>
  <si>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</si>
  <si>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</si>
  <si>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</si>
  <si>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</si>
  <si>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</si>
  <si>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</si>
  <si>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</si>
  <si>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</si>
  <si>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</si>
  <si>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</si>
  <si>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</si>
  <si>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002</t>
  </si>
  <si>
    <t>DEMOLICE OBRUBNÍKU</t>
  </si>
  <si>
    <t>STA</t>
  </si>
  <si>
    <t>1</t>
  </si>
  <si>
    <t>{02e74cbb-5f3a-464b-8c04-206f133fd7c5}</t>
  </si>
  <si>
    <t>2</t>
  </si>
  <si>
    <t>SO 101</t>
  </si>
  <si>
    <t>VYROVNÁVACÍ SCHODIŠTĚ</t>
  </si>
  <si>
    <t>{d9fca891-9386-41de-9522-0f0d420f5a91}</t>
  </si>
  <si>
    <t>SO 102</t>
  </si>
  <si>
    <t>ZPEVNĚNÉ PLOCHY DLÁŽDĚNÉ</t>
  </si>
  <si>
    <t>{77573b76-1f34-4cf6-ba90-b95af3814532}</t>
  </si>
  <si>
    <t>SO 103</t>
  </si>
  <si>
    <t>ZPEVNĚNÉ PLOCHY MLATOVÉ</t>
  </si>
  <si>
    <t>{2c2bf4fe-f2c9-4ce6-afd1-d1df38eb6166}</t>
  </si>
  <si>
    <t>SO 801</t>
  </si>
  <si>
    <t>HRUBÉ TERRÉNNÍ ÚPRAVY</t>
  </si>
  <si>
    <t>{256984e7-5131-4cb4-b64d-4dd76ba9160c}</t>
  </si>
  <si>
    <t>SO 802</t>
  </si>
  <si>
    <t>VEGETAČNÍ ÚPRAVY</t>
  </si>
  <si>
    <t>{8655e7ba-dfbd-4a8f-a4cc-438bce8bd886}</t>
  </si>
  <si>
    <t>S</t>
  </si>
  <si>
    <t>Sadové úpravy</t>
  </si>
  <si>
    <t>Soupis</t>
  </si>
  <si>
    <t>{c3a7c485-cbe6-444c-b9cd-930aca38034d}</t>
  </si>
  <si>
    <t>N</t>
  </si>
  <si>
    <t>Následná péče</t>
  </si>
  <si>
    <t>{3a14cab0-fd15-473f-a672-013eb84003ea}</t>
  </si>
  <si>
    <t>VRN</t>
  </si>
  <si>
    <t>Vedlejší a ostatní náklady</t>
  </si>
  <si>
    <t>{dca181ac-ab4f-4b55-a815-010b113f65d7}</t>
  </si>
  <si>
    <t>KRYCÍ LIST SOUPISU PRACÍ</t>
  </si>
  <si>
    <t>Objekt:</t>
  </si>
  <si>
    <t>SO 002 - DEMOLICE OBRUBNÍKU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</si>
  <si>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</si>
  <si>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</si>
  <si>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</si>
  <si>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</si>
  <si>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</si>
  <si>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</si>
  <si>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</si>
  <si>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</si>
  <si>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</si>
  <si>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</si>
  <si>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</si>
  <si>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</si>
  <si>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</si>
  <si>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</si>
  <si>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</si>
  <si>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</si>
  <si>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</si>
  <si>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</si>
  <si>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</si>
  <si>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</si>
  <si>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</si>
  <si>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</si>
  <si>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</si>
  <si>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</si>
  <si>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</si>
  <si>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</si>
  <si>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113201111</t>
  </si>
  <si>
    <t>Vytrhání obrub chodníkových ležatých</t>
  </si>
  <si>
    <t>m</t>
  </si>
  <si>
    <t>CS ÚRS 2024 01</t>
  </si>
  <si>
    <t>4</t>
  </si>
  <si>
    <t>-852924865</t>
  </si>
  <si>
    <t>Online PSC</t>
  </si>
  <si>
    <t>https://podminky.urs.cz/item/CS_URS_2024_01/113201111</t>
  </si>
  <si>
    <t>VV</t>
  </si>
  <si>
    <t>výkres D.1.01 - půdorys demolice</t>
  </si>
  <si>
    <t>39,33+66,2+43,6+24,615+6+3,2+3,5+3</t>
  </si>
  <si>
    <t>odpočet 2. etapa</t>
  </si>
  <si>
    <t>-26,9-27,3-28,9</t>
  </si>
  <si>
    <t>Součet</t>
  </si>
  <si>
    <t>113203111</t>
  </si>
  <si>
    <t>Vytrhání obrub z dlažebních kostek</t>
  </si>
  <si>
    <t>1464564449</t>
  </si>
  <si>
    <t>https://podminky.urs.cz/item/CS_URS_2024_01/113203111</t>
  </si>
  <si>
    <t>997</t>
  </si>
  <si>
    <t>Přesun sutě</t>
  </si>
  <si>
    <t>997006512</t>
  </si>
  <si>
    <t>Vodorovné doprava suti s naložením a složením na skládku přes 100 m do 1 km</t>
  </si>
  <si>
    <t>t</t>
  </si>
  <si>
    <t>-1750916256</t>
  </si>
  <si>
    <t>P</t>
  </si>
  <si>
    <t xml:space="preserve">Poznámka k položce:_x000d_
předpoklad odvozu na recyklační centrum  Moravostav a.s. Recyklace a Mechanizace Brno Modřice v případě odvozu na jiné místo zohlednit do jednotkové ceny! _x000d_
_x000d_
položka bude oceněna na základě vybrané vlastní skladky suti bez ohledu na předpokládanou vzdálenost. _x000d_
_x000d_
nutno fakturovat na základě skutečnosti množství t</t>
  </si>
  <si>
    <t>5</t>
  </si>
  <si>
    <t>997006519</t>
  </si>
  <si>
    <t>Příplatek k vodorovnému přemístění suti na skládku ZKD 1 km přes 1 km</t>
  </si>
  <si>
    <t>502091752</t>
  </si>
  <si>
    <t>36,689*5 'Přepočtené koeficientem množství</t>
  </si>
  <si>
    <t>6</t>
  </si>
  <si>
    <t>997013871</t>
  </si>
  <si>
    <t>Poplatek za uložení stavebního odpadu na recyklační skládce (skládkovné)</t>
  </si>
  <si>
    <t>-659013959</t>
  </si>
  <si>
    <t>https://podminky.urs.cz/item/CS_URS_2024_01/997013871</t>
  </si>
  <si>
    <t>SO 101 - VYROVNÁVACÍ SCHODIŠTĚ</t>
  </si>
  <si>
    <t xml:space="preserve">    2 - Zakládání</t>
  </si>
  <si>
    <t xml:space="preserve">    4 - Vodorovné konstrukce</t>
  </si>
  <si>
    <t xml:space="preserve">    998 - Přesun hmot</t>
  </si>
  <si>
    <t>PSV - Práce a dodávky PSV</t>
  </si>
  <si>
    <t xml:space="preserve">    767 - Konstrukce zámečnické</t>
  </si>
  <si>
    <t>Zakládání</t>
  </si>
  <si>
    <t>274322511</t>
  </si>
  <si>
    <t>Základové pasy ze ŽB se zvýšenými nároky na prostředí tř. C 25/30</t>
  </si>
  <si>
    <t>m3</t>
  </si>
  <si>
    <t>1709678430</t>
  </si>
  <si>
    <t>https://podminky.urs.cz/item/CS_URS_2024_01/274322511</t>
  </si>
  <si>
    <t>výkres D.1.02 / 00 - PŮDORYS + výkres D.1.07 / 00 - DETAILY A STANDARDY</t>
  </si>
  <si>
    <t>3*2,5*0,85*0,35</t>
  </si>
  <si>
    <t>3*2,5*0,39*0,35</t>
  </si>
  <si>
    <t>Mezisoučet</t>
  </si>
  <si>
    <t>3</t>
  </si>
  <si>
    <t>3,255*0,15</t>
  </si>
  <si>
    <t>Vodorovné konstrukce</t>
  </si>
  <si>
    <t>430321414R</t>
  </si>
  <si>
    <t>Schodišťová konstrukce a rampa ze ŽB se zvýšenými nároky na prostředí tř. C 25/30</t>
  </si>
  <si>
    <t>-1447748059</t>
  </si>
  <si>
    <t>plocha v řezu x šířka</t>
  </si>
  <si>
    <t>3*2,5*0,38</t>
  </si>
  <si>
    <t>2,85*0,1</t>
  </si>
  <si>
    <t>430362021</t>
  </si>
  <si>
    <t>Výztuž schodišťové konstrukce a rampy svařovanými sítěmi Kari</t>
  </si>
  <si>
    <t>2100603032</t>
  </si>
  <si>
    <t>https://podminky.urs.cz/item/CS_URS_2024_01/430362021</t>
  </si>
  <si>
    <t>vč. kari sítě v pasech</t>
  </si>
  <si>
    <t>3*(0,64+1,41+0,63)*2,5*1,98*1,25*0,001</t>
  </si>
  <si>
    <t>434191423</t>
  </si>
  <si>
    <t>Osazení schodišťových stupňů kamenných pemrlovaných nebo ostatních</t>
  </si>
  <si>
    <t>1138907424</t>
  </si>
  <si>
    <t>https://podminky.urs.cz/item/CS_URS_2024_01/434191423</t>
  </si>
  <si>
    <t>3*4*2,5</t>
  </si>
  <si>
    <t>M</t>
  </si>
  <si>
    <t>58388R01</t>
  </si>
  <si>
    <t>stupeň schodišťový žulový štípaný 160x440 mm viz výkres D.1.07 / 00 - DETAILY A STANDARDY</t>
  </si>
  <si>
    <t>8</t>
  </si>
  <si>
    <t>138055592</t>
  </si>
  <si>
    <t>30*1,1 'Přepočtené koeficientem množství</t>
  </si>
  <si>
    <t>434351141</t>
  </si>
  <si>
    <t>Zřízení bednění stupňů přímočarých schodišť</t>
  </si>
  <si>
    <t>m2</t>
  </si>
  <si>
    <t>-54808410</t>
  </si>
  <si>
    <t>https://podminky.urs.cz/item/CS_URS_2024_01/434351141</t>
  </si>
  <si>
    <t>3*2*0,25*2,5</t>
  </si>
  <si>
    <t>3*3*0,16*2,5</t>
  </si>
  <si>
    <t>3*2*0,38</t>
  </si>
  <si>
    <t>7</t>
  </si>
  <si>
    <t>434351142</t>
  </si>
  <si>
    <t>Odstranění bednění stupňů přímočarých schodišť</t>
  </si>
  <si>
    <t>138239933</t>
  </si>
  <si>
    <t>https://podminky.urs.cz/item/CS_URS_2024_01/434351142</t>
  </si>
  <si>
    <t>998</t>
  </si>
  <si>
    <t>Přesun hmot</t>
  </si>
  <si>
    <t>998231311</t>
  </si>
  <si>
    <t>Přesun hmot pro sadovnické a krajinářské úpravy vodorovně do 5000 m</t>
  </si>
  <si>
    <t>1436351951</t>
  </si>
  <si>
    <t>https://podminky.urs.cz/item/CS_URS_2024_01/998231311</t>
  </si>
  <si>
    <t>PSV</t>
  </si>
  <si>
    <t>Práce a dodávky PSV</t>
  </si>
  <si>
    <t>767</t>
  </si>
  <si>
    <t>Konstrukce zámečnické</t>
  </si>
  <si>
    <t>9</t>
  </si>
  <si>
    <t>767-PSV-001</t>
  </si>
  <si>
    <t>Dodávka a montáž schodišťového zábradlí vč. ukotvení dle výkresu D.1.07 / 00 - DETAILY A STANDARDY</t>
  </si>
  <si>
    <t>kus</t>
  </si>
  <si>
    <t>16</t>
  </si>
  <si>
    <t>-1634668724</t>
  </si>
  <si>
    <t>Poznámka k položce:_x000d_
vč. přesunu hmot</t>
  </si>
  <si>
    <t>SO 102 - ZPEVNĚNÉ PLOCHY DLÁŽDĚNÉ</t>
  </si>
  <si>
    <t xml:space="preserve">    5 - Komunikace pozemní</t>
  </si>
  <si>
    <t xml:space="preserve">    9 - Ostatní konstrukce a práce, bourání</t>
  </si>
  <si>
    <t>181951112</t>
  </si>
  <si>
    <t>Úprava pláně v hornině třídy těžitelnosti I skupiny 1 až 3 se zhutněním strojně</t>
  </si>
  <si>
    <t>1311892120</t>
  </si>
  <si>
    <t>https://podminky.urs.cz/item/CS_URS_2024_01/181951112</t>
  </si>
  <si>
    <t>Skladba P02 - SKLADBA KONSTRUKCE DLÁŽDĚNÝCH PLOCH</t>
  </si>
  <si>
    <t>14,8</t>
  </si>
  <si>
    <t>25</t>
  </si>
  <si>
    <t>Komunikace pozemní</t>
  </si>
  <si>
    <t>564851011</t>
  </si>
  <si>
    <t>Podklad ze štěrkodrtě ŠD plochy do 100 m2 tl 150 mm</t>
  </si>
  <si>
    <t>2050964368</t>
  </si>
  <si>
    <t>https://podminky.urs.cz/item/CS_URS_2024_01/564851011</t>
  </si>
  <si>
    <t>2*14,8</t>
  </si>
  <si>
    <t>2*25</t>
  </si>
  <si>
    <t>591211111</t>
  </si>
  <si>
    <t>Kladení dlažby z kostek drobných z kamene do lože z kameniva těženého tl 50 mm</t>
  </si>
  <si>
    <t>1379790065</t>
  </si>
  <si>
    <t>https://podminky.urs.cz/item/CS_URS_2024_01/591211111</t>
  </si>
  <si>
    <t>583810R1</t>
  </si>
  <si>
    <t>kostka štípaná dlažební žula drobná 6/8</t>
  </si>
  <si>
    <t>-971016451</t>
  </si>
  <si>
    <t>Poznámka k položce:_x000d_
ŽULOVÁ KOSTKA ŠTÍPANÁ 6/8 DO ŘÁDKU</t>
  </si>
  <si>
    <t>39,8*1,04 'Přepočtené koeficientem množství</t>
  </si>
  <si>
    <t>Ostatní konstrukce a práce, bourání</t>
  </si>
  <si>
    <t>916241113</t>
  </si>
  <si>
    <t>Osazení obrubníku kamenného ležatého s boční opěrou do lože z betonu prostého</t>
  </si>
  <si>
    <t>-734237368</t>
  </si>
  <si>
    <t>https://podminky.urs.cz/item/CS_URS_2024_01/916241113</t>
  </si>
  <si>
    <t>výkres 02 - půdorys</t>
  </si>
  <si>
    <t>5,9+2*2,75+3,3</t>
  </si>
  <si>
    <t>4,5+3,4+4,3+3,4</t>
  </si>
  <si>
    <t>583800R1</t>
  </si>
  <si>
    <t>žulový krajník štípaný 100x200mm</t>
  </si>
  <si>
    <t>-999459463</t>
  </si>
  <si>
    <t>Poznámka k položce:_x000d_
Hmotnost: 200 kg/bm</t>
  </si>
  <si>
    <t>30,3*1,05 'Přepočtené koeficientem množství</t>
  </si>
  <si>
    <t>9-MOB-01</t>
  </si>
  <si>
    <t>Dodávka a montáž lavice výkres D.1.07 / 00 - DETAILY A STANDARDY</t>
  </si>
  <si>
    <t>-33595928</t>
  </si>
  <si>
    <t>998223011</t>
  </si>
  <si>
    <t>Přesun hmot pro pozemní komunikace s krytem dlážděným</t>
  </si>
  <si>
    <t>-2009783628</t>
  </si>
  <si>
    <t>https://podminky.urs.cz/item/CS_URS_2024_01/998223011</t>
  </si>
  <si>
    <t>SO 103 - ZPEVNĚNÉ PLOCHY MLATOVÉ</t>
  </si>
  <si>
    <t>1833146873</t>
  </si>
  <si>
    <t>skladba P01- SKLADBA KONSTRUKCE MLATOVÝCH PLOCH</t>
  </si>
  <si>
    <t>124,2</t>
  </si>
  <si>
    <t>53+43</t>
  </si>
  <si>
    <t>-2117562768</t>
  </si>
  <si>
    <t>2*124,2</t>
  </si>
  <si>
    <t>2*(53+43)</t>
  </si>
  <si>
    <t>564932111</t>
  </si>
  <si>
    <t>Podklad z mechanicky zpevněného kameniva MZK tl 100 mm</t>
  </si>
  <si>
    <t>-1796624560</t>
  </si>
  <si>
    <t>https://podminky.urs.cz/item/CS_URS_2024_01/564932111</t>
  </si>
  <si>
    <t>(53+43)</t>
  </si>
  <si>
    <t>566901261</t>
  </si>
  <si>
    <t>Vyspravení podkladu po překopech inženýrských sítí plochy přes 15 m2 obalovaným kamenivem ACP (OK) tl. 100 mm</t>
  </si>
  <si>
    <t>-1162387243</t>
  </si>
  <si>
    <t>https://podminky.urs.cz/item/CS_URS_2024_01/566901261</t>
  </si>
  <si>
    <t>P03- ZAPRAVENÍ KRYTOVÝCH VRSTEV</t>
  </si>
  <si>
    <t>obruba u odstraněného obrubníku</t>
  </si>
  <si>
    <t>(16,92+1,8+66,13+1,8+15,93)*0,3</t>
  </si>
  <si>
    <t>přesahy a opravy poškozených částí při bourání</t>
  </si>
  <si>
    <t>30,774*0,15</t>
  </si>
  <si>
    <t>572341111</t>
  </si>
  <si>
    <t>Vyspravení krytu komunikací po překopech pl přes 15 m2 asfalt betonem ACO (AB) tl přes 30 do 50 mm</t>
  </si>
  <si>
    <t>-170849831</t>
  </si>
  <si>
    <t>https://podminky.urs.cz/item/CS_URS_2024_01/572341111</t>
  </si>
  <si>
    <t>573231107</t>
  </si>
  <si>
    <t>Postřik živičný spojovací ze silniční emulze v množství 0,40 kg/m2</t>
  </si>
  <si>
    <t>-1696669244</t>
  </si>
  <si>
    <t>https://podminky.urs.cz/item/CS_URS_2024_01/573231107</t>
  </si>
  <si>
    <t>573231108</t>
  </si>
  <si>
    <t>Postřik živičný spojovací ze silniční emulze v množství 0,50 kg/m2</t>
  </si>
  <si>
    <t>1265837326</t>
  </si>
  <si>
    <t>https://podminky.urs.cz/item/CS_URS_2024_01/573231108</t>
  </si>
  <si>
    <t>-61181314</t>
  </si>
  <si>
    <t>32,55+2,6+2,6+29,66</t>
  </si>
  <si>
    <t>28,7+23,44</t>
  </si>
  <si>
    <t>16,92+1,8+66,13+1,8+15,93</t>
  </si>
  <si>
    <t>1032592466</t>
  </si>
  <si>
    <t>222,13*1,04 'Přepočtené koeficientem množství</t>
  </si>
  <si>
    <t>11</t>
  </si>
  <si>
    <t>9R01</t>
  </si>
  <si>
    <t>Dodávka a montáž obrubníku z ploché oceli 8x100 mm navařené na ocelové tyče R12 (viz detaily)</t>
  </si>
  <si>
    <t>749711389</t>
  </si>
  <si>
    <t>2,65+2*(2*2,65+1,7)+2,65</t>
  </si>
  <si>
    <t>30,39+33,6</t>
  </si>
  <si>
    <t>24,27+29,84</t>
  </si>
  <si>
    <t>10</t>
  </si>
  <si>
    <t>998225111</t>
  </si>
  <si>
    <t>Přesun hmot pro pozemní komunikace s krytem z kamene, monolitickým betonovým nebo živičným</t>
  </si>
  <si>
    <t>-583641559</t>
  </si>
  <si>
    <t>https://podminky.urs.cz/item/CS_URS_2024_01/998225111</t>
  </si>
  <si>
    <t>SO 801 - HRUBÉ TERRÉNNÍ ÚPRAVY</t>
  </si>
  <si>
    <t>121151123</t>
  </si>
  <si>
    <t>Sejmutí ornice plochy přes 500 m2 tl vrstvy do 200 mm strojně</t>
  </si>
  <si>
    <t>1657422121</t>
  </si>
  <si>
    <t>https://podminky.urs.cz/item/CS_URS_2024_01/121151123</t>
  </si>
  <si>
    <t>výkres 02 - půdorys + řezy</t>
  </si>
  <si>
    <t>985</t>
  </si>
  <si>
    <t>131151104</t>
  </si>
  <si>
    <t>Hloubení jam nezapažených v hornině třídy těžitelnosti I skupiny 1 a 2 objem do 500 m3 strojně</t>
  </si>
  <si>
    <t>1761971892</t>
  </si>
  <si>
    <t>https://podminky.urs.cz/item/CS_URS_2024_01/131151104</t>
  </si>
  <si>
    <t>výkop v trase schodiště vč. ornice: 9,7x2,5=25m3</t>
  </si>
  <si>
    <t>výkopy v místě hrobů a zpevněných ploch vč. ornice: 5,6x 60=336m3</t>
  </si>
  <si>
    <t>336</t>
  </si>
  <si>
    <t>odpočet ornice</t>
  </si>
  <si>
    <t>-985*0,1</t>
  </si>
  <si>
    <t>132151101</t>
  </si>
  <si>
    <t>Hloubení rýh nezapažených š do 800 mm v hornině třídy těžitelnosti I skupiny 1 a 2 objem do 20 m3 strojně</t>
  </si>
  <si>
    <t>-271794582</t>
  </si>
  <si>
    <t>https://podminky.urs.cz/item/CS_URS_2024_01/132151101</t>
  </si>
  <si>
    <t>162651112</t>
  </si>
  <si>
    <t>Vodorovné přemístění přes 4 000 do 5000 m výkopku/sypaniny z horniny třídy těžitelnosti I skupiny 1 až 3</t>
  </si>
  <si>
    <t>-1772418886</t>
  </si>
  <si>
    <t>https://podminky.urs.cz/item/CS_URS_2024_01/162651112</t>
  </si>
  <si>
    <t>985*0,1</t>
  </si>
  <si>
    <t>odpočet ornice pro zpětné terénní úpravy</t>
  </si>
  <si>
    <t>-70</t>
  </si>
  <si>
    <t>262,5</t>
  </si>
  <si>
    <t>3,135</t>
  </si>
  <si>
    <t>167151101</t>
  </si>
  <si>
    <t>Nakládání výkopku z hornin třídy těžitelnosti I skupiny 1 až 3 do 100 m3</t>
  </si>
  <si>
    <t>350352037</t>
  </si>
  <si>
    <t>https://podminky.urs.cz/item/CS_URS_2024_01/167151101</t>
  </si>
  <si>
    <t>zemina pro zpětné terénní úpravy</t>
  </si>
  <si>
    <t>700*0,1</t>
  </si>
  <si>
    <t>171201231</t>
  </si>
  <si>
    <t>Poplatek za uložení zeminy a kamení na recyklační skládce (skládkovné) kód odpadu 17 05 04</t>
  </si>
  <si>
    <t>2116666943</t>
  </si>
  <si>
    <t>https://podminky.urs.cz/item/CS_URS_2024_01/171201231</t>
  </si>
  <si>
    <t>294,135*1,9 'Přepočtené koeficientem množství</t>
  </si>
  <si>
    <t>171251201</t>
  </si>
  <si>
    <t>Uložení sypaniny na skládky nebo meziskládky</t>
  </si>
  <si>
    <t>797199288</t>
  </si>
  <si>
    <t>https://podminky.urs.cz/item/CS_URS_2024_01/171251201</t>
  </si>
  <si>
    <t>181351103</t>
  </si>
  <si>
    <t>Rozprostření ornice tl vrstvy do 200 mm pl přes 100 do 500 m2 v rovině nebo ve svahu do 1:5 strojně</t>
  </si>
  <si>
    <t>960100117</t>
  </si>
  <si>
    <t>https://podminky.urs.cz/item/CS_URS_2024_01/181351103</t>
  </si>
  <si>
    <t>700</t>
  </si>
  <si>
    <t>183106613</t>
  </si>
  <si>
    <t>Instalace protikořenových bariér do předem vyhloubené rýhy, včetně zásypu a hutnění v rovině nebo na svahu do 1:5, hloubky přes 700 do 1000 mm</t>
  </si>
  <si>
    <t>390116658</t>
  </si>
  <si>
    <t>https://podminky.urs.cz/item/CS_URS_2024_01/183106613</t>
  </si>
  <si>
    <t>(2,65+2*(2*2,65+1,7)+2,65)</t>
  </si>
  <si>
    <t>(30,39+33,6)</t>
  </si>
  <si>
    <t>(24,27+29,84)</t>
  </si>
  <si>
    <t>69311085</t>
  </si>
  <si>
    <t>geotextilie netkaná separační, ochranná, filtrační, drenážní PP 800g/m2</t>
  </si>
  <si>
    <t>1789367835</t>
  </si>
  <si>
    <t>(2,65+2*(2*2,65+1,7)+2,65)*0,8</t>
  </si>
  <si>
    <t>(30,39+33,6)*0,8</t>
  </si>
  <si>
    <t>(24,27+29,84)*0,8</t>
  </si>
  <si>
    <t>125,36*1,221 'Přepočtené koeficientem množství</t>
  </si>
  <si>
    <t>183117112</t>
  </si>
  <si>
    <t>Hloubení rýh pro instalaci protikořenových bariér zapažených i nezapažených, v zemině skupiny 1 až 4, šířky do 600 mm v rovině nebo na svahu do 1:5, hloubky přes 600 do 800 mm</t>
  </si>
  <si>
    <t>-1243819001</t>
  </si>
  <si>
    <t>https://podminky.urs.cz/item/CS_URS_2024_01/183117112</t>
  </si>
  <si>
    <t>SO 802 - VEGETAČNÍ ÚPRAVY</t>
  </si>
  <si>
    <t>Soupis:</t>
  </si>
  <si>
    <t>S - Sadové úpravy</t>
  </si>
  <si>
    <t xml:space="preserve">    16 - Přemístění výkopku</t>
  </si>
  <si>
    <t xml:space="preserve">    823 - 1 - 18 Povrchové úpravy terénu</t>
  </si>
  <si>
    <t xml:space="preserve">    D1 - Založení květnaté louky</t>
  </si>
  <si>
    <t>Přemístění výkopku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</si>
  <si>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</si>
  <si>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</si>
  <si>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https://podminky.urs.cz/item/CS_URS_2024_01/162211311</t>
  </si>
  <si>
    <t>Poznámka k položce:_x000d_
dovoz ornice ze skrývky o mocnosti 10 cm_x000d_
694 *0,1 = 69,4 m3</t>
  </si>
  <si>
    <t>162211319</t>
  </si>
  <si>
    <t>Vodorovné přemístění výkopku nebo sypaniny stavebním kolečkem s vyprázdněním kolečka na hromady nebo do dopravního prostředku na vzdálenost do 10 m. Příplatek za každých dalších 10 m k ceně</t>
  </si>
  <si>
    <t>https://podminky.urs.cz/item/CS_URS_2024_01/162211319</t>
  </si>
  <si>
    <t>Poznámka k položce:_x000d_
dovoz ornice ze vzdálenosti 50 m_x000d_
4x 69,4 = 277,6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</si>
  <si>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</si>
  <si>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</si>
  <si>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</si>
  <si>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Poznámka k položce:_x000d_
převoz ornice</t>
  </si>
  <si>
    <t>823 - 1</t>
  </si>
  <si>
    <t>18 Povrchové úpravy terénu</t>
  </si>
  <si>
    <t>111111321</t>
  </si>
  <si>
    <t>Odstranění ruderálního porostu přes 100 do 500 m2 naložení a odvoz do 20 km v rovině nebo svahu do 1:5</t>
  </si>
  <si>
    <t>https://podminky.urs.cz/item/CS_URS_2024_01/111111321</t>
  </si>
  <si>
    <t>Poznámka k položce:_x000d_
odstranění ruderálního porostu v rovině</t>
  </si>
  <si>
    <t>111111322</t>
  </si>
  <si>
    <t>Odstranění ruderálního porostu přes 100 do 500 m2 naložení a odvoz do 20 km ve svahu přes 1:5 do 1:2</t>
  </si>
  <si>
    <t>https://podminky.urs.cz/item/CS_URS_2024_01/111111322</t>
  </si>
  <si>
    <t>Poznámka k položce:_x000d_
odstranění ruderálního porostu na svahu</t>
  </si>
  <si>
    <t>183403114</t>
  </si>
  <si>
    <t>Obdělání půdy kultivátorováním v rovině a svahu do 1:5</t>
  </si>
  <si>
    <t>https://podminky.urs.cz/item/CS_URS_2024_01/183403114</t>
  </si>
  <si>
    <t>Poznámka k položce:_x000d_
rozrušení půdy rotavátorem</t>
  </si>
  <si>
    <t>183403115</t>
  </si>
  <si>
    <t>Obdělání půdy kultivátorováním ve svahu přes 1:5 do 1:2</t>
  </si>
  <si>
    <t>14</t>
  </si>
  <si>
    <t>https://podminky.urs.cz/item/CS_URS_2024_01/183403115</t>
  </si>
  <si>
    <t>181311103</t>
  </si>
  <si>
    <t>Rozprostření a urovnání ornice v rovině nebo ve svahu sklonu do 1:5 ručně při souvislé ploše, tl. vrstvy do 200 mm</t>
  </si>
  <si>
    <t>https://podminky.urs.cz/item/CS_URS_2024_01/181311103</t>
  </si>
  <si>
    <t>Poznámka k položce:_x000d_
rozprostření 10 cm vrstvy ornice</t>
  </si>
  <si>
    <t>182311123</t>
  </si>
  <si>
    <t>Rozprostření a urovnání ornice ve svahu sklonu přes 1:5 ručně při souvislé ploše, tl. vrstvy do 200 mm</t>
  </si>
  <si>
    <t>18</t>
  </si>
  <si>
    <t>https://podminky.urs.cz/item/CS_URS_2024_01/182311123</t>
  </si>
  <si>
    <t>183403153</t>
  </si>
  <si>
    <t>Obdělání půdy hrabáním v rovině a svahu do 1:5</t>
  </si>
  <si>
    <t>20</t>
  </si>
  <si>
    <t>https://podminky.urs.cz/item/CS_URS_2024_01/183403153</t>
  </si>
  <si>
    <t>183403253</t>
  </si>
  <si>
    <t>Obdělání půdy hrabáním ve svahu přes 1:5 do 1:2</t>
  </si>
  <si>
    <t>22</t>
  </si>
  <si>
    <t>https://podminky.urs.cz/item/CS_URS_2024_01/183403253</t>
  </si>
  <si>
    <t>183101115</t>
  </si>
  <si>
    <t>Hloubení jamek bez výměny půdy zeminy skupiny 1 až 4 obj přes 0,125 do 0,4 m3 v rovině a svahu do 1:5</t>
  </si>
  <si>
    <t>ks</t>
  </si>
  <si>
    <t>24</t>
  </si>
  <si>
    <t>https://podminky.urs.cz/item/CS_URS_2024_01/183101115</t>
  </si>
  <si>
    <t>Poznámka k položce:_x000d_
stromy s balem</t>
  </si>
  <si>
    <t>13</t>
  </si>
  <si>
    <t>183102135</t>
  </si>
  <si>
    <t>Hloubení jamek bez výměny půdy zeminy skupiny 1 až 4 obj přes 0,125 do 0,4 m3 ve svahu přes 1:5 do 1:2</t>
  </si>
  <si>
    <t>26</t>
  </si>
  <si>
    <t>https://podminky.urs.cz/item/CS_URS_2024_01/183102135</t>
  </si>
  <si>
    <t>Poznámka k položce:_x000d_
stromy s balem ve svahu</t>
  </si>
  <si>
    <t>183112131</t>
  </si>
  <si>
    <t>Hloubení jamek bez výměny půdy zeminy skupiny 1 až 4 obj přes 0,01 do 0,02 m3 ve svahu přes 1:5 do 1:2</t>
  </si>
  <si>
    <t>28</t>
  </si>
  <si>
    <t>https://podminky.urs.cz/item/CS_URS_2024_01/183112131</t>
  </si>
  <si>
    <t>Poznámka k položce:_x000d_
výsadba keřů</t>
  </si>
  <si>
    <t>15</t>
  </si>
  <si>
    <t>184102116</t>
  </si>
  <si>
    <t>Výsadba dřeviny s balem D přes 0,6 do 0,8 m do jamky se zalitím v rovině a svahu do 1:5</t>
  </si>
  <si>
    <t>30</t>
  </si>
  <si>
    <t>https://podminky.urs.cz/item/CS_URS_2024_01/184102116</t>
  </si>
  <si>
    <t>184102126</t>
  </si>
  <si>
    <t>Výsadba dřeviny s balem D přes 0,6 do 0,8 m do jamky se zalitím ve svahu přes 1:5 do 1:2</t>
  </si>
  <si>
    <t>32</t>
  </si>
  <si>
    <t>https://podminky.urs.cz/item/CS_URS_2024_01/184102126</t>
  </si>
  <si>
    <t>17</t>
  </si>
  <si>
    <t>184102123</t>
  </si>
  <si>
    <t>Výsadba dřeviny s balem D přes 0,3 do 0,4 m do jamky se zalitím ve svahu přes 1:5 do 1:2</t>
  </si>
  <si>
    <t>34</t>
  </si>
  <si>
    <t>https://podminky.urs.cz/item/CS_URS_2024_01/184102123</t>
  </si>
  <si>
    <t>184813511</t>
  </si>
  <si>
    <t>Chemické odplevelení před založením kultury postřikem na široko v rovině a svahu do 1:5 ručně</t>
  </si>
  <si>
    <t>-221434367</t>
  </si>
  <si>
    <t>https://podminky.urs.cz/item/CS_URS_2024_01/184813511</t>
  </si>
  <si>
    <t>19</t>
  </si>
  <si>
    <t>184813512</t>
  </si>
  <si>
    <t>Chemické odplevelení před založením kultury postřikem na široko ve svahu přes 1:5 do 1:2 ručně</t>
  </si>
  <si>
    <t>1101759427</t>
  </si>
  <si>
    <t>https://podminky.urs.cz/item/CS_URS_2024_01/184813512</t>
  </si>
  <si>
    <t>184-001</t>
  </si>
  <si>
    <t>Specifikace totálního herbicicdu</t>
  </si>
  <si>
    <t>l</t>
  </si>
  <si>
    <t>1336563360</t>
  </si>
  <si>
    <t>Poznámka k položce:_x000d_
v předepsané koncentraci 0,3 ml přípravku / 20 ml vody / 1 m2_x000d_
tj. na 694 m2 13,9 l vody a 209 ml přípravku</t>
  </si>
  <si>
    <t>185802114</t>
  </si>
  <si>
    <t>Hnojení půdy nebo trávníku v rovině nebo na svahu do 1:5 umělým hnojivem s rozdělením k jednotlivým rostlinám</t>
  </si>
  <si>
    <t>36</t>
  </si>
  <si>
    <t>https://podminky.urs.cz/item/CS_URS_2024_01/185802114</t>
  </si>
  <si>
    <t>Pol1</t>
  </si>
  <si>
    <t>Specifikace minerálního hnojiva, zásobní hnojivo tabletové á 10 gr/tableta</t>
  </si>
  <si>
    <t>kg</t>
  </si>
  <si>
    <t>38</t>
  </si>
  <si>
    <t>Poznámka k položce:_x000d_
10 ks tablet/1 strom = 11 x 10 = 110 tablet x 10 g=1100 g=1,10 kg</t>
  </si>
  <si>
    <t>23</t>
  </si>
  <si>
    <t>185802124</t>
  </si>
  <si>
    <t>Hnojení půdy nebo trávníku na svahu přes 1:5 do 1:2 umělým hnojivem s rozdělením k jednotlivým rostlinám</t>
  </si>
  <si>
    <t>40</t>
  </si>
  <si>
    <t>https://podminky.urs.cz/item/CS_URS_2024_01/185802124</t>
  </si>
  <si>
    <t>42</t>
  </si>
  <si>
    <t>Poznámka k položce:_x000d_
10 ks tablet/1 strom = 2 x 10 = 20 tablet x 10 g=200 g=0,20 kg_x000d_
1 ks tablet/1 keř = 280 x1 tableta x 10 gr = 2800 g =2,8 kg</t>
  </si>
  <si>
    <t>44</t>
  </si>
  <si>
    <t>Pol2</t>
  </si>
  <si>
    <t>Specifikace přípravku na podporu kořenění přidaného do výsadbové jámy stromu a keře</t>
  </si>
  <si>
    <t>46</t>
  </si>
  <si>
    <t>Poznámka k položce:_x000d_
100 g /strom = 11 x 100 = 1100 g = 1,1 kg</t>
  </si>
  <si>
    <t>27</t>
  </si>
  <si>
    <t>48</t>
  </si>
  <si>
    <t>50</t>
  </si>
  <si>
    <t>Poznámka k položce:_x000d_
100 g /strom = 2 x 100 = 200 g = 0,2 kg_x000d_
50 g/ keř = 280 x 50 = 14000 g = 14 kg</t>
  </si>
  <si>
    <t>29</t>
  </si>
  <si>
    <t>52</t>
  </si>
  <si>
    <t>Pol3</t>
  </si>
  <si>
    <t>přidání zeolitu do výsadbové jámy</t>
  </si>
  <si>
    <t>54</t>
  </si>
  <si>
    <t>Poznámka k položce:_x000d_
3 kg /strom = 11 x 3 = 33 kg</t>
  </si>
  <si>
    <t>31</t>
  </si>
  <si>
    <t>56</t>
  </si>
  <si>
    <t>58</t>
  </si>
  <si>
    <t>Poznámka k položce:_x000d_
3 kg /strom = 2 x 3 = 6 kg_x000d_
0,2 kg/ keř = 280 x 0,2 = 56 kg</t>
  </si>
  <si>
    <t>33</t>
  </si>
  <si>
    <t>Pol4</t>
  </si>
  <si>
    <t>Prunus serulata ´Shirotae´</t>
  </si>
  <si>
    <t>60</t>
  </si>
  <si>
    <t>Poznámka k položce:_x000d_
STROMY, velikost 10-12</t>
  </si>
  <si>
    <t>Pol5</t>
  </si>
  <si>
    <t>Prunus avium ´Plena´</t>
  </si>
  <si>
    <t>62</t>
  </si>
  <si>
    <t>Poznámka k položce:_x000d_
STROMY, velikost 14-16</t>
  </si>
  <si>
    <t>35</t>
  </si>
  <si>
    <t>Pol6</t>
  </si>
  <si>
    <t>Spirea cinerea ´Grefsheim´</t>
  </si>
  <si>
    <t>64</t>
  </si>
  <si>
    <t>Poznámka k položce:_x000d_
KEŘE, velikost 40-60</t>
  </si>
  <si>
    <t>Pol7</t>
  </si>
  <si>
    <t>Ligustrum ovalifolium</t>
  </si>
  <si>
    <t>66</t>
  </si>
  <si>
    <t>Poznámka k položce:_x000d_
KEŘE, velikost 60-80</t>
  </si>
  <si>
    <t>37</t>
  </si>
  <si>
    <t>184215133</t>
  </si>
  <si>
    <t>Ukotvení dřeviny kůly v rovině nebo na svahu do 1:5 třemi kůly, délky přes 2 do 3 m</t>
  </si>
  <si>
    <t>68</t>
  </si>
  <si>
    <t>https://podminky.urs.cz/item/CS_URS_2024_01/184215133</t>
  </si>
  <si>
    <t>184215136</t>
  </si>
  <si>
    <t>Ukotvení dřeviny kůly na svahu přes 1:5 do 1:2 třemi kůly, délky přes 2 do 3 m</t>
  </si>
  <si>
    <t>70</t>
  </si>
  <si>
    <t>https://podminky.urs.cz/item/CS_URS_2024_01/184215136</t>
  </si>
  <si>
    <t xml:space="preserve">Poznámka k položce:_x000d_
Specifikace dřevěných kůlů včetně ostatních kotvících prostředků_x000d_
příčka z půlené, frézované kulatiny, průměr 60  mm, délka 0,5 m =3 x 13 =39 ks_x000d_
úvazek bavlněný, šířka 30 mm, délka 0,7 m - 0,7 m/1 úvazek, tj. 3 ks x 0,7 m = 2,1 m/strom x13= 27,3 m</t>
  </si>
  <si>
    <t>39</t>
  </si>
  <si>
    <t>184501141</t>
  </si>
  <si>
    <t>Zhotovení obalu kmene z rákosové nebo kokosové rohože v rovině nebo na svahu do 1:5</t>
  </si>
  <si>
    <t>72</t>
  </si>
  <si>
    <t>https://podminky.urs.cz/item/CS_URS_2024_01/184501141</t>
  </si>
  <si>
    <t>Poznámka k položce:_x000d_
0,32 m2/1 strom (rohož 0,16 m x 2 m)_x000d_
0,32*11</t>
  </si>
  <si>
    <t>184501142</t>
  </si>
  <si>
    <t>Zhotovení obalu kmene z rákosové nebo kokosové rohože na svahu přes 1:5 do 1:2</t>
  </si>
  <si>
    <t>74</t>
  </si>
  <si>
    <t>https://podminky.urs.cz/item/CS_URS_2024_01/184501142</t>
  </si>
  <si>
    <t>Poznámka k položce:_x000d_
0,32 m2/1 strom (rohož 0,16 m x 2 m)_x000d_
0,32*2</t>
  </si>
  <si>
    <t>41</t>
  </si>
  <si>
    <t>Pol8</t>
  </si>
  <si>
    <t>Specifikace rákosové rohože</t>
  </si>
  <si>
    <t>76</t>
  </si>
  <si>
    <t>Poznámka k položce:_x000d_
3,52+0,64</t>
  </si>
  <si>
    <t>184801121</t>
  </si>
  <si>
    <t>Ošetření vysazených dřevin solitérních v rovině nebo na svahu do 1:5</t>
  </si>
  <si>
    <t>78</t>
  </si>
  <si>
    <t>https://podminky.urs.cz/item/CS_URS_2024_01/184801121</t>
  </si>
  <si>
    <t>43</t>
  </si>
  <si>
    <t>184801122</t>
  </si>
  <si>
    <t>Ošetření vysazených dřevin solitérních na svahu přes 1:5 do 1:2</t>
  </si>
  <si>
    <t>80</t>
  </si>
  <si>
    <t>https://podminky.urs.cz/item/CS_URS_2024_01/184801122</t>
  </si>
  <si>
    <t>184806111</t>
  </si>
  <si>
    <t>Řez stromů netrnitých průklestem D koruny do 2 m</t>
  </si>
  <si>
    <t>82</t>
  </si>
  <si>
    <t>https://podminky.urs.cz/item/CS_URS_2024_01/184806111</t>
  </si>
  <si>
    <t>Poznámka k položce:_x000d_
komparativní řez vysazených stromů</t>
  </si>
  <si>
    <t>45</t>
  </si>
  <si>
    <t>184215412</t>
  </si>
  <si>
    <t>Zhotovení závlahové mísy u solitérních dřevin v rovině nebo na svahu do 1:5, o průměru mísy přes 0,5 do 1 m</t>
  </si>
  <si>
    <t>84</t>
  </si>
  <si>
    <t>https://podminky.urs.cz/item/CS_URS_2024_01/184215412</t>
  </si>
  <si>
    <t>184215422</t>
  </si>
  <si>
    <t>Zhotovení závlahové mísy u solitérních dřevin na svahu přes 1:5 do 1:2, o průměru mísy přes 0,5 do 1 m</t>
  </si>
  <si>
    <t>86</t>
  </si>
  <si>
    <t>https://podminky.urs.cz/item/CS_URS_2024_01/184215422</t>
  </si>
  <si>
    <t>47</t>
  </si>
  <si>
    <t>184911422</t>
  </si>
  <si>
    <t>Mulčování rostlin kůrou tl do 0,1 m ve svahu přes 1:5 do 1:2</t>
  </si>
  <si>
    <t>88</t>
  </si>
  <si>
    <t>https://podminky.urs.cz/item/CS_URS_2024_01/184911422</t>
  </si>
  <si>
    <t>Poznámka k položce:_x000d_
mulčování výsadeb keřů</t>
  </si>
  <si>
    <t>Pol9</t>
  </si>
  <si>
    <t>specifikace mulčovací kůry</t>
  </si>
  <si>
    <t>90</t>
  </si>
  <si>
    <t>Poznámka k položce:_x000d_
solitérní stromy : (13*0,8 m2)*0,1_x000d_
pásy keřů: 103 m2*0,1 m</t>
  </si>
  <si>
    <t>49</t>
  </si>
  <si>
    <t>185804312</t>
  </si>
  <si>
    <t>Zalití rostlin vodou plocha přes 20 m2</t>
  </si>
  <si>
    <t>92</t>
  </si>
  <si>
    <t>https://podminky.urs.cz/item/CS_URS_2024_01/185804312</t>
  </si>
  <si>
    <t>Poznámka k položce:_x000d_
stromy: 60 l/ks, 60 * 13 ks = 780 l_x000d_
keře :10 l/ks, 10 x 280 ks = 2800 l</t>
  </si>
  <si>
    <t>185851121</t>
  </si>
  <si>
    <t>Dovoz vody pro zálivku rostlin na vzdálenost do 1000 m</t>
  </si>
  <si>
    <t>94</t>
  </si>
  <si>
    <t>https://podminky.urs.cz/item/CS_URS_2024_01/185851121</t>
  </si>
  <si>
    <t>51</t>
  </si>
  <si>
    <t>Pol10</t>
  </si>
  <si>
    <t>Specifikace užitkové vody pro zálivku včetně dopravy</t>
  </si>
  <si>
    <t>96</t>
  </si>
  <si>
    <t>D1</t>
  </si>
  <si>
    <t>Založení květnaté louky</t>
  </si>
  <si>
    <t>181411131</t>
  </si>
  <si>
    <t>Založení parkového trávníku výsevem pl do 1000 m2 v rovině a svahu do 1:5</t>
  </si>
  <si>
    <t>98</t>
  </si>
  <si>
    <t>https://podminky.urs.cz/item/CS_URS_2024_01/181411131</t>
  </si>
  <si>
    <t>53</t>
  </si>
  <si>
    <t>181411132</t>
  </si>
  <si>
    <t>Založení parkového trávníku výsevem pl do 1000 m2 ve svahu přes 1:5 do 1:2</t>
  </si>
  <si>
    <t>100</t>
  </si>
  <si>
    <t>https://podminky.urs.cz/item/CS_URS_2024_01/181411132</t>
  </si>
  <si>
    <t>Pol11</t>
  </si>
  <si>
    <t>Specifikace travního osiva</t>
  </si>
  <si>
    <t>102</t>
  </si>
  <si>
    <t>Poznámka k položce:_x000d_
0,003 kg travního osiva na m2</t>
  </si>
  <si>
    <t>55</t>
  </si>
  <si>
    <t>183403161</t>
  </si>
  <si>
    <t>Obdělání půdy válením v rovině a ve svahu do 1:5</t>
  </si>
  <si>
    <t>104</t>
  </si>
  <si>
    <t>https://podminky.urs.cz/item/CS_URS_2024_01/183403161</t>
  </si>
  <si>
    <t>183403261</t>
  </si>
  <si>
    <t>Obdělání půdy válením ve svahu přes 1:5 do 1:2</t>
  </si>
  <si>
    <t>106</t>
  </si>
  <si>
    <t>https://podminky.urs.cz/item/CS_URS_2024_01/183403261</t>
  </si>
  <si>
    <t>57</t>
  </si>
  <si>
    <t>111151121</t>
  </si>
  <si>
    <t>Pokosení trávníku parkového pl do 1000 m2 s odvozem do 20 km v rovině a ve svahu do 1:5 - 2x</t>
  </si>
  <si>
    <t>108</t>
  </si>
  <si>
    <t>https://podminky.urs.cz/item/CS_URS_2024_01/111151121</t>
  </si>
  <si>
    <t>111151122</t>
  </si>
  <si>
    <t>Pokosení trávníku parkového pl do 1000 m2 s odvozem do 20 km ve svahu přes 1:5 do 1:2 - 2x</t>
  </si>
  <si>
    <t>110</t>
  </si>
  <si>
    <t>https://podminky.urs.cz/item/CS_URS_2024_01/111151122</t>
  </si>
  <si>
    <t>59</t>
  </si>
  <si>
    <t>823-1</t>
  </si>
  <si>
    <t>Přesun hmot pro sadovnické účely</t>
  </si>
  <si>
    <t>112</t>
  </si>
  <si>
    <t>N - Následná péče</t>
  </si>
  <si>
    <t xml:space="preserve">    D1 - DŘEVINY</t>
  </si>
  <si>
    <t>DŘEVINY</t>
  </si>
  <si>
    <t>Poznámka k položce:_x000d_
1. rok po výsadbě: stromy: 8 zálivek á 60 l/ks, 8 x 60 x 13 ks = 6,24 m3_x000d_
1. rok po výsadbě: keře : 6 zálivek á 10 l/ks, 6 x 10 x 280 ks = 16,8 m3</t>
  </si>
  <si>
    <t>Poznámka k položce:_x000d_
2. rok po výsadbě: stromy: 6 zálivek á 60 l/ks, 6 x 60 x 13 ks = 4,68 m3_x000d_
2. rok po výsadbě: keře : 4 zálivky á 10 l/ks, 4 x 10 x 280 ks = 11,2 m3</t>
  </si>
  <si>
    <t>Poznámka k položce:_x000d_
3.-5. rok po výsadbě: stromy: 5 zálivek á 60 l/ks, 5 x 60 x 13 ks = 3,9 m3 * 3 roky_x000d_
3.-5. rok po výsadbě: keře : 2 zálivky á 10 l/ks, 2 x 10 x 280 ks = 5,6 m3 * 3 roky</t>
  </si>
  <si>
    <t>184911111</t>
  </si>
  <si>
    <t>Znovuuvázání dřeviny ke kůlům</t>
  </si>
  <si>
    <t>184215173</t>
  </si>
  <si>
    <t>Odstranění ukotvení kmene dřevin třemi kůly D do 0,1 m dl přes 2 do 3 m</t>
  </si>
  <si>
    <t>Poznámka k položce:_x000d_
ve 3. roce po výsadbě</t>
  </si>
  <si>
    <t>184501181</t>
  </si>
  <si>
    <t>Odstranění obalu z rákosové nebo kokosové rohože v rovině a svahu do 1:5</t>
  </si>
  <si>
    <t>184501182</t>
  </si>
  <si>
    <t>Odstranění obalu z rákosové nebo kokosové rohože ve svahu přes 1:5 do 1:2</t>
  </si>
  <si>
    <t>185804513</t>
  </si>
  <si>
    <t>Odplevelení dřevin soliterních v rovině a svahu do 1:5</t>
  </si>
  <si>
    <t>Poznámka k položce:_x000d_
1x/rok - 11 ks stromů_x000d_
5 * 0,8m2 * 11</t>
  </si>
  <si>
    <t>185804523</t>
  </si>
  <si>
    <t>Odplevelení dřevin soliterních ve svahu do 1:2</t>
  </si>
  <si>
    <t>Poznámka k položce:_x000d_
1x/rok - 2 ks stromů + 103 m2 keřů_x000d_
stromy: 2 * 0,8 m2 * 5_x000d_
keře: 103 * 5</t>
  </si>
  <si>
    <t>184852322</t>
  </si>
  <si>
    <t>Řez stromu výchovný alejových stromů v přes 4 do 6 m</t>
  </si>
  <si>
    <t>VRN - Vedlejší a ostatní náklady</t>
  </si>
  <si>
    <t xml:space="preserve">960 -   Kompletační činnost</t>
  </si>
  <si>
    <t>OST - Ostatní náklady</t>
  </si>
  <si>
    <t>0 - Vedlejší rozpočtové náklady</t>
  </si>
  <si>
    <t>960</t>
  </si>
  <si>
    <t xml:space="preserve">  Kompletační činnost</t>
  </si>
  <si>
    <t>045203001</t>
  </si>
  <si>
    <t>Kompletační činnost</t>
  </si>
  <si>
    <t>soubor</t>
  </si>
  <si>
    <t>1024</t>
  </si>
  <si>
    <t>-753348711</t>
  </si>
  <si>
    <t>Poznámka k položce:_x000d_
Náklad zhotovitele na řízení a koordinaci subdodavatelů_x000d_
V případě, že všechny práce budou prováděny vlastními pracovníky, lze tuto položku ocenit nulovou za podmínky, že tato skutečnost bude zapsána do poznámky položky.</t>
  </si>
  <si>
    <t>OST</t>
  </si>
  <si>
    <t>Ostatní náklady</t>
  </si>
  <si>
    <t>012103001</t>
  </si>
  <si>
    <t>Náklady na geodetické práce</t>
  </si>
  <si>
    <t>671393920</t>
  </si>
  <si>
    <t xml:space="preserve">Poznámka k položce:_x000d_
Náklady na průzkumné, geodetické a projektové práce geodetické před výstavbou_x000d_
"Poznámka k položce:_x000d_
Jedná se zejména o náklady na zajištění: 
-_x000d_
 geodetického vytýčení hlavních bodů stavebních objektů před zahájením stavebních prací,_x000d_
- vytýčení staveniště,
_x000d_
- vytýčení ochranných pásem,_x000d_
- vytýčení zajišťovacích bodů stavby,
_x000d_
- vytýčení kontrolních bodů na stávajících objektech pro zajištění pasportizace stávajících konstrukcí,
apod._x000d_
_x000d_
Veškerá geodetická zaměření budou zapisována do stavebního deníku a jejich výsledek bude předán objednateli v elektronické a papírové podobě."_x000d_
</t>
  </si>
  <si>
    <t>013254001</t>
  </si>
  <si>
    <t>Náklady na vyhotovení dokumentace skutečného provedení stavby</t>
  </si>
  <si>
    <t>-477721703</t>
  </si>
  <si>
    <t>Poznámka k položce:_x000d_
Dokumentace skutečného provedení v rozsahu dle platné vyhlášky na dokumentaci staveb v počtu dle SOD a VOP</t>
  </si>
  <si>
    <t>013254101</t>
  </si>
  <si>
    <t>Náklady na monitoring průběhu výstavby</t>
  </si>
  <si>
    <t>-822187906</t>
  </si>
  <si>
    <t>Poznámka k položce:_x000d_
Fotografie nebo videozáznamy zakrývaných konstrukcí a jiných skutečností rozhodných např. pro vícepráce a méněpráce</t>
  </si>
  <si>
    <t>013264101</t>
  </si>
  <si>
    <t>Pasportizace objektů a komunikací v okolí stavby</t>
  </si>
  <si>
    <t>-357793181</t>
  </si>
  <si>
    <t>Poznámka k položce:_x000d_
zazanamenání stavu okolních objektů a komunikací pro případné spory</t>
  </si>
  <si>
    <t>043103001</t>
  </si>
  <si>
    <t xml:space="preserve">Náklady na provedení zkoušek, revizí a měření </t>
  </si>
  <si>
    <t>872244059</t>
  </si>
  <si>
    <t>Poznámka k položce:_x000d_
např. hutnící zkoušky apod.</t>
  </si>
  <si>
    <t>090001001</t>
  </si>
  <si>
    <t>Náklady na vyhotovení dokumentace k předání stavby</t>
  </si>
  <si>
    <t>1423655719</t>
  </si>
  <si>
    <t>Poznámka k položce:_x000d_
Náklady spojené s vyhotovením, kopírováním a kopletací všech dokumentů požadovaných v SOD a VOP k předání stavby objenateli.</t>
  </si>
  <si>
    <t>090001002</t>
  </si>
  <si>
    <t>Ostatní náklady vyplývající ze znění SOD a VOP</t>
  </si>
  <si>
    <t>-2098589320</t>
  </si>
  <si>
    <t>Poznámka k položce:_x000d_
Náklady související s plněním povinností zhotovitele požadované v SOD a VOP případně v jiných dokumentech, např.:_x000d_
- náklady na zřízení bankovních záruk_x000d_
- náklady spojené vypracováním technologických postupů_x000d_
- náklady na vypracování ohlášení změn a změnových listů_x000d_
- náklady spojené s předáním díla _x000d_
- Zpracování provozního řádu servisu a údržby střechy_x000d_
atd.</t>
  </si>
  <si>
    <t>Vedlejší rozpočtové náklady</t>
  </si>
  <si>
    <t>030001001</t>
  </si>
  <si>
    <t>Náklady na zřízení zařízení staveniště v souladu s dokumentací ZOV</t>
  </si>
  <si>
    <t>-1316623140</t>
  </si>
  <si>
    <t>Poznámka k položce:_x000d_
Náklady na dokumentaci ZS, příprava území pro ZS včetně odstranění materiálu a konstrukcí, vybudování odběrný míst, zřízení přípojek energií, vlastní vybudování objektů ZS a provizornich komunikací, oplocení apod.</t>
  </si>
  <si>
    <t>030001002</t>
  </si>
  <si>
    <t>Náklady na provoz a údržbu zařízení staveniště</t>
  </si>
  <si>
    <t>-45284660</t>
  </si>
  <si>
    <t>Poznámka k položce:_x000d_
Náklady na vybavení objektů, náklady na energie, úklid, údržba, osvětlení, oplocení, opravy na objektech ZS, čištění ploch, zabezpečení staveniště</t>
  </si>
  <si>
    <t>034403001</t>
  </si>
  <si>
    <t>Náklady na dopravní značení na staveništi a/nebo v okolí staveniště</t>
  </si>
  <si>
    <t>-1142522991</t>
  </si>
  <si>
    <t>039001003</t>
  </si>
  <si>
    <t>Náklady na zrušení zařízení staveniště</t>
  </si>
  <si>
    <t>-1509990721</t>
  </si>
  <si>
    <t>Poznámka k položce:_x000d_
odstranění objektu ZS včetně přípojek a jejich odvozu, uvedení pozemku do původního stavu včetně nákladů s tím spojených</t>
  </si>
  <si>
    <t>049103002</t>
  </si>
  <si>
    <t>Náklady vzniklé v souvislosti s realizací stavby</t>
  </si>
  <si>
    <t>1427434574</t>
  </si>
  <si>
    <t xml:space="preserve">Poznámka k položce:_x000d_
Náklady vzniklé v průběhu stavebních prací vyplývající z povahy díla, a  požadavků v SOD a VOP_x000d_
_x000d_
Poznámka k položce:_x000d_
Jedná se zejména o náklady na zajištění:_x000d_
- čištění veřejných komunikací znečištěných v souvislosti s realizací stavby_x000d_
- zimní údržby komunikací přístupných veřejnosti v obvodu staveniště_x000d_
- ochrany díla,_x000d_
apod.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</si>
</sst>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201111" TargetMode="External" /><Relationship Id="rId2" Type="http://schemas.openxmlformats.org/officeDocument/2006/relationships/hyperlink" Target="https://podminky.urs.cz/item/CS_URS_2024_01/113203111" TargetMode="External" /><Relationship Id="rId3" Type="http://schemas.openxmlformats.org/officeDocument/2006/relationships/hyperlink" Target="https://podminky.urs.cz/item/CS_URS_2024_01/997013871" TargetMode="External" /><Relationship Id="rId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274322511" TargetMode="External" /><Relationship Id="rId2" Type="http://schemas.openxmlformats.org/officeDocument/2006/relationships/hyperlink" Target="https://podminky.urs.cz/item/CS_URS_2024_01/430362021" TargetMode="External" /><Relationship Id="rId3" Type="http://schemas.openxmlformats.org/officeDocument/2006/relationships/hyperlink" Target="https://podminky.urs.cz/item/CS_URS_2024_01/434191423" TargetMode="External" /><Relationship Id="rId4" Type="http://schemas.openxmlformats.org/officeDocument/2006/relationships/hyperlink" Target="https://podminky.urs.cz/item/CS_URS_2024_01/434351141" TargetMode="External" /><Relationship Id="rId5" Type="http://schemas.openxmlformats.org/officeDocument/2006/relationships/hyperlink" Target="https://podminky.urs.cz/item/CS_URS_2024_01/434351142" TargetMode="External" /><Relationship Id="rId6" Type="http://schemas.openxmlformats.org/officeDocument/2006/relationships/hyperlink" Target="https://podminky.urs.cz/item/CS_URS_2024_01/998231311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1951112" TargetMode="External" /><Relationship Id="rId2" Type="http://schemas.openxmlformats.org/officeDocument/2006/relationships/hyperlink" Target="https://podminky.urs.cz/item/CS_URS_2024_01/564851011" TargetMode="External" /><Relationship Id="rId3" Type="http://schemas.openxmlformats.org/officeDocument/2006/relationships/hyperlink" Target="https://podminky.urs.cz/item/CS_URS_2024_01/591211111" TargetMode="External" /><Relationship Id="rId4" Type="http://schemas.openxmlformats.org/officeDocument/2006/relationships/hyperlink" Target="https://podminky.urs.cz/item/CS_URS_2024_01/916241113" TargetMode="External" /><Relationship Id="rId5" Type="http://schemas.openxmlformats.org/officeDocument/2006/relationships/hyperlink" Target="https://podminky.urs.cz/item/CS_URS_2024_01/998223011" TargetMode="External" /><Relationship Id="rId6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1951112" TargetMode="External" /><Relationship Id="rId2" Type="http://schemas.openxmlformats.org/officeDocument/2006/relationships/hyperlink" Target="https://podminky.urs.cz/item/CS_URS_2024_01/564851011" TargetMode="External" /><Relationship Id="rId3" Type="http://schemas.openxmlformats.org/officeDocument/2006/relationships/hyperlink" Target="https://podminky.urs.cz/item/CS_URS_2024_01/564932111" TargetMode="External" /><Relationship Id="rId4" Type="http://schemas.openxmlformats.org/officeDocument/2006/relationships/hyperlink" Target="https://podminky.urs.cz/item/CS_URS_2024_01/566901261" TargetMode="External" /><Relationship Id="rId5" Type="http://schemas.openxmlformats.org/officeDocument/2006/relationships/hyperlink" Target="https://podminky.urs.cz/item/CS_URS_2024_01/572341111" TargetMode="External" /><Relationship Id="rId6" Type="http://schemas.openxmlformats.org/officeDocument/2006/relationships/hyperlink" Target="https://podminky.urs.cz/item/CS_URS_2024_01/573231107" TargetMode="External" /><Relationship Id="rId7" Type="http://schemas.openxmlformats.org/officeDocument/2006/relationships/hyperlink" Target="https://podminky.urs.cz/item/CS_URS_2024_01/573231108" TargetMode="External" /><Relationship Id="rId8" Type="http://schemas.openxmlformats.org/officeDocument/2006/relationships/hyperlink" Target="https://podminky.urs.cz/item/CS_URS_2024_01/916241113" TargetMode="External" /><Relationship Id="rId9" Type="http://schemas.openxmlformats.org/officeDocument/2006/relationships/hyperlink" Target="https://podminky.urs.cz/item/CS_URS_2024_01/998225111" TargetMode="External" /><Relationship Id="rId1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23" TargetMode="External" /><Relationship Id="rId2" Type="http://schemas.openxmlformats.org/officeDocument/2006/relationships/hyperlink" Target="https://podminky.urs.cz/item/CS_URS_2024_01/131151104" TargetMode="External" /><Relationship Id="rId3" Type="http://schemas.openxmlformats.org/officeDocument/2006/relationships/hyperlink" Target="https://podminky.urs.cz/item/CS_URS_2024_01/132151101" TargetMode="External" /><Relationship Id="rId4" Type="http://schemas.openxmlformats.org/officeDocument/2006/relationships/hyperlink" Target="https://podminky.urs.cz/item/CS_URS_2024_01/162651112" TargetMode="External" /><Relationship Id="rId5" Type="http://schemas.openxmlformats.org/officeDocument/2006/relationships/hyperlink" Target="https://podminky.urs.cz/item/CS_URS_2024_01/167151101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81351103" TargetMode="External" /><Relationship Id="rId9" Type="http://schemas.openxmlformats.org/officeDocument/2006/relationships/hyperlink" Target="https://podminky.urs.cz/item/CS_URS_2024_01/183106613" TargetMode="External" /><Relationship Id="rId10" Type="http://schemas.openxmlformats.org/officeDocument/2006/relationships/hyperlink" Target="https://podminky.urs.cz/item/CS_URS_2024_01/183117112" TargetMode="External" /><Relationship Id="rId1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11311" TargetMode="External" /><Relationship Id="rId2" Type="http://schemas.openxmlformats.org/officeDocument/2006/relationships/hyperlink" Target="https://podminky.urs.cz/item/CS_URS_2024_01/162211319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11111321" TargetMode="External" /><Relationship Id="rId5" Type="http://schemas.openxmlformats.org/officeDocument/2006/relationships/hyperlink" Target="https://podminky.urs.cz/item/CS_URS_2024_01/111111322" TargetMode="External" /><Relationship Id="rId6" Type="http://schemas.openxmlformats.org/officeDocument/2006/relationships/hyperlink" Target="https://podminky.urs.cz/item/CS_URS_2024_01/183403114" TargetMode="External" /><Relationship Id="rId7" Type="http://schemas.openxmlformats.org/officeDocument/2006/relationships/hyperlink" Target="https://podminky.urs.cz/item/CS_URS_2024_01/183403115" TargetMode="External" /><Relationship Id="rId8" Type="http://schemas.openxmlformats.org/officeDocument/2006/relationships/hyperlink" Target="https://podminky.urs.cz/item/CS_URS_2024_01/181311103" TargetMode="External" /><Relationship Id="rId9" Type="http://schemas.openxmlformats.org/officeDocument/2006/relationships/hyperlink" Target="https://podminky.urs.cz/item/CS_URS_2024_01/182311123" TargetMode="External" /><Relationship Id="rId10" Type="http://schemas.openxmlformats.org/officeDocument/2006/relationships/hyperlink" Target="https://podminky.urs.cz/item/CS_URS_2024_01/183403153" TargetMode="External" /><Relationship Id="rId11" Type="http://schemas.openxmlformats.org/officeDocument/2006/relationships/hyperlink" Target="https://podminky.urs.cz/item/CS_URS_2024_01/183403253" TargetMode="External" /><Relationship Id="rId12" Type="http://schemas.openxmlformats.org/officeDocument/2006/relationships/hyperlink" Target="https://podminky.urs.cz/item/CS_URS_2024_01/183101115" TargetMode="External" /><Relationship Id="rId13" Type="http://schemas.openxmlformats.org/officeDocument/2006/relationships/hyperlink" Target="https://podminky.urs.cz/item/CS_URS_2024_01/183102135" TargetMode="External" /><Relationship Id="rId14" Type="http://schemas.openxmlformats.org/officeDocument/2006/relationships/hyperlink" Target="https://podminky.urs.cz/item/CS_URS_2024_01/183112131" TargetMode="External" /><Relationship Id="rId15" Type="http://schemas.openxmlformats.org/officeDocument/2006/relationships/hyperlink" Target="https://podminky.urs.cz/item/CS_URS_2024_01/184102116" TargetMode="External" /><Relationship Id="rId16" Type="http://schemas.openxmlformats.org/officeDocument/2006/relationships/hyperlink" Target="https://podminky.urs.cz/item/CS_URS_2024_01/184102126" TargetMode="External" /><Relationship Id="rId17" Type="http://schemas.openxmlformats.org/officeDocument/2006/relationships/hyperlink" Target="https://podminky.urs.cz/item/CS_URS_2024_01/184102123" TargetMode="External" /><Relationship Id="rId18" Type="http://schemas.openxmlformats.org/officeDocument/2006/relationships/hyperlink" Target="https://podminky.urs.cz/item/CS_URS_2024_01/184813511" TargetMode="External" /><Relationship Id="rId19" Type="http://schemas.openxmlformats.org/officeDocument/2006/relationships/hyperlink" Target="https://podminky.urs.cz/item/CS_URS_2024_01/184813512" TargetMode="External" /><Relationship Id="rId20" Type="http://schemas.openxmlformats.org/officeDocument/2006/relationships/hyperlink" Target="https://podminky.urs.cz/item/CS_URS_2024_01/185802114" TargetMode="External" /><Relationship Id="rId21" Type="http://schemas.openxmlformats.org/officeDocument/2006/relationships/hyperlink" Target="https://podminky.urs.cz/item/CS_URS_2024_01/185802124" TargetMode="External" /><Relationship Id="rId22" Type="http://schemas.openxmlformats.org/officeDocument/2006/relationships/hyperlink" Target="https://podminky.urs.cz/item/CS_URS_2024_01/185802114" TargetMode="External" /><Relationship Id="rId23" Type="http://schemas.openxmlformats.org/officeDocument/2006/relationships/hyperlink" Target="https://podminky.urs.cz/item/CS_URS_2024_01/185802124" TargetMode="External" /><Relationship Id="rId24" Type="http://schemas.openxmlformats.org/officeDocument/2006/relationships/hyperlink" Target="https://podminky.urs.cz/item/CS_URS_2024_01/185802114" TargetMode="External" /><Relationship Id="rId25" Type="http://schemas.openxmlformats.org/officeDocument/2006/relationships/hyperlink" Target="https://podminky.urs.cz/item/CS_URS_2024_01/185802124" TargetMode="External" /><Relationship Id="rId26" Type="http://schemas.openxmlformats.org/officeDocument/2006/relationships/hyperlink" Target="https://podminky.urs.cz/item/CS_URS_2024_01/184215133" TargetMode="External" /><Relationship Id="rId27" Type="http://schemas.openxmlformats.org/officeDocument/2006/relationships/hyperlink" Target="https://podminky.urs.cz/item/CS_URS_2024_01/184215136" TargetMode="External" /><Relationship Id="rId28" Type="http://schemas.openxmlformats.org/officeDocument/2006/relationships/hyperlink" Target="https://podminky.urs.cz/item/CS_URS_2024_01/184501141" TargetMode="External" /><Relationship Id="rId29" Type="http://schemas.openxmlformats.org/officeDocument/2006/relationships/hyperlink" Target="https://podminky.urs.cz/item/CS_URS_2024_01/184501142" TargetMode="External" /><Relationship Id="rId30" Type="http://schemas.openxmlformats.org/officeDocument/2006/relationships/hyperlink" Target="https://podminky.urs.cz/item/CS_URS_2024_01/184801121" TargetMode="External" /><Relationship Id="rId31" Type="http://schemas.openxmlformats.org/officeDocument/2006/relationships/hyperlink" Target="https://podminky.urs.cz/item/CS_URS_2024_01/184801122" TargetMode="External" /><Relationship Id="rId32" Type="http://schemas.openxmlformats.org/officeDocument/2006/relationships/hyperlink" Target="https://podminky.urs.cz/item/CS_URS_2024_01/184806111" TargetMode="External" /><Relationship Id="rId33" Type="http://schemas.openxmlformats.org/officeDocument/2006/relationships/hyperlink" Target="https://podminky.urs.cz/item/CS_URS_2024_01/184215412" TargetMode="External" /><Relationship Id="rId34" Type="http://schemas.openxmlformats.org/officeDocument/2006/relationships/hyperlink" Target="https://podminky.urs.cz/item/CS_URS_2024_01/184215422" TargetMode="External" /><Relationship Id="rId35" Type="http://schemas.openxmlformats.org/officeDocument/2006/relationships/hyperlink" Target="https://podminky.urs.cz/item/CS_URS_2024_01/184911422" TargetMode="External" /><Relationship Id="rId36" Type="http://schemas.openxmlformats.org/officeDocument/2006/relationships/hyperlink" Target="https://podminky.urs.cz/item/CS_URS_2024_01/185804312" TargetMode="External" /><Relationship Id="rId37" Type="http://schemas.openxmlformats.org/officeDocument/2006/relationships/hyperlink" Target="https://podminky.urs.cz/item/CS_URS_2024_01/185851121" TargetMode="External" /><Relationship Id="rId38" Type="http://schemas.openxmlformats.org/officeDocument/2006/relationships/hyperlink" Target="https://podminky.urs.cz/item/CS_URS_2024_01/181411131" TargetMode="External" /><Relationship Id="rId39" Type="http://schemas.openxmlformats.org/officeDocument/2006/relationships/hyperlink" Target="https://podminky.urs.cz/item/CS_URS_2024_01/181411132" TargetMode="External" /><Relationship Id="rId40" Type="http://schemas.openxmlformats.org/officeDocument/2006/relationships/hyperlink" Target="https://podminky.urs.cz/item/CS_URS_2024_01/183403161" TargetMode="External" /><Relationship Id="rId41" Type="http://schemas.openxmlformats.org/officeDocument/2006/relationships/hyperlink" Target="https://podminky.urs.cz/item/CS_URS_2024_01/183403261" TargetMode="External" /><Relationship Id="rId42" Type="http://schemas.openxmlformats.org/officeDocument/2006/relationships/hyperlink" Target="https://podminky.urs.cz/item/CS_URS_2024_01/111151121" TargetMode="External" /><Relationship Id="rId43" Type="http://schemas.openxmlformats.org/officeDocument/2006/relationships/hyperlink" Target="https://podminky.urs.cz/item/CS_URS_2024_01/111151122" TargetMode="External" /><Relationship Id="rId4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2024_06_12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PŘÍSTUPOVÉ CHODNÍKY K NOVÝM HROBOVÝM MÍSTŮM NA NOVÉM HŘBITOVĚ - I. ETAPA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Tišnov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24. 5. 2024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TIŠNOV, NÁMĚSTÍ MÍRU 111, 666 19 TIŠNOV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ARCH. PAVEL JURA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ROUND(AG95+SUM(AG96:AG100)+AG103,2)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ROUND(AS95+SUM(AS96:AS100)+AS103,2)</f>
        <v>0</v>
      </c>
      <c r="AT94" s="115">
        <f>ROUND(SUM(AV94:AW94),2)</f>
        <v>0</v>
      </c>
      <c r="AU94" s="116">
        <f>ROUND(AU95+SUM(AU96:AU100)+AU103,5)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ROUND(AZ95+SUM(AZ96:AZ100)+AZ103,2)</f>
        <v>0</v>
      </c>
      <c r="BA94" s="115">
        <f>ROUND(BA95+SUM(BA96:BA100)+BA103,2)</f>
        <v>0</v>
      </c>
      <c r="BB94" s="115">
        <f>ROUND(BB95+SUM(BB96:BB100)+BB103,2)</f>
        <v>0</v>
      </c>
      <c r="BC94" s="115">
        <f>ROUND(BC95+SUM(BC96:BC100)+BC103,2)</f>
        <v>0</v>
      </c>
      <c r="BD94" s="117">
        <f>ROUND(BD95+SUM(BD96:BD100)+BD103,2)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002 - DEMOLICE OBRUBNÍKU'!J30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 002 - DEMOLICE OBRUBNÍKU'!P119</f>
        <v>0</v>
      </c>
      <c r="AV95" s="129">
        <f>'SO 002 - DEMOLICE OBRUBNÍKU'!J33</f>
        <v>0</v>
      </c>
      <c r="AW95" s="129">
        <f>'SO 002 - DEMOLICE OBRUBNÍKU'!J34</f>
        <v>0</v>
      </c>
      <c r="AX95" s="129">
        <f>'SO 002 - DEMOLICE OBRUBNÍKU'!J35</f>
        <v>0</v>
      </c>
      <c r="AY95" s="129">
        <f>'SO 002 - DEMOLICE OBRUBNÍKU'!J36</f>
        <v>0</v>
      </c>
      <c r="AZ95" s="129">
        <f>'SO 002 - DEMOLICE OBRUBNÍKU'!F33</f>
        <v>0</v>
      </c>
      <c r="BA95" s="129">
        <f>'SO 002 - DEMOLICE OBRUBNÍKU'!F34</f>
        <v>0</v>
      </c>
      <c r="BB95" s="129">
        <f>'SO 002 - DEMOLICE OBRUBNÍKU'!F35</f>
        <v>0</v>
      </c>
      <c r="BC95" s="129">
        <f>'SO 002 - DEMOLICE OBRUBNÍKU'!F36</f>
        <v>0</v>
      </c>
      <c r="BD95" s="131">
        <f>'SO 002 - DEMOLICE OBRUBNÍKU'!F37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101 - VYROVNÁVACÍ SCHO...'!J30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'SO 101 - VYROVNÁVACÍ SCHO...'!P122</f>
        <v>0</v>
      </c>
      <c r="AV96" s="129">
        <f>'SO 101 - VYROVNÁVACÍ SCHO...'!J33</f>
        <v>0</v>
      </c>
      <c r="AW96" s="129">
        <f>'SO 101 - VYROVNÁVACÍ SCHO...'!J34</f>
        <v>0</v>
      </c>
      <c r="AX96" s="129">
        <f>'SO 101 - VYROVNÁVACÍ SCHO...'!J35</f>
        <v>0</v>
      </c>
      <c r="AY96" s="129">
        <f>'SO 101 - VYROVNÁVACÍ SCHO...'!J36</f>
        <v>0</v>
      </c>
      <c r="AZ96" s="129">
        <f>'SO 101 - VYROVNÁVACÍ SCHO...'!F33</f>
        <v>0</v>
      </c>
      <c r="BA96" s="129">
        <f>'SO 101 - VYROVNÁVACÍ SCHO...'!F34</f>
        <v>0</v>
      </c>
      <c r="BB96" s="129">
        <f>'SO 101 - VYROVNÁVACÍ SCHO...'!F35</f>
        <v>0</v>
      </c>
      <c r="BC96" s="129">
        <f>'SO 101 - VYROVNÁVACÍ SCHO...'!F36</f>
        <v>0</v>
      </c>
      <c r="BD96" s="131">
        <f>'SO 101 - VYROVNÁVACÍ SCHO...'!F37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102 - ZPEVNĚNÉ PLOCHY 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'SO 102 - ZPEVNĚNÉ PLOCHY ...'!P121</f>
        <v>0</v>
      </c>
      <c r="AV97" s="129">
        <f>'SO 102 - ZPEVNĚNÉ PLOCHY ...'!J33</f>
        <v>0</v>
      </c>
      <c r="AW97" s="129">
        <f>'SO 102 - ZPEVNĚNÉ PLOCHY ...'!J34</f>
        <v>0</v>
      </c>
      <c r="AX97" s="129">
        <f>'SO 102 - ZPEVNĚNÉ PLOCHY ...'!J35</f>
        <v>0</v>
      </c>
      <c r="AY97" s="129">
        <f>'SO 102 - ZPEVNĚNÉ PLOCHY ...'!J36</f>
        <v>0</v>
      </c>
      <c r="AZ97" s="129">
        <f>'SO 102 - ZPEVNĚNÉ PLOCHY ...'!F33</f>
        <v>0</v>
      </c>
      <c r="BA97" s="129">
        <f>'SO 102 - ZPEVNĚNÉ PLOCHY ...'!F34</f>
        <v>0</v>
      </c>
      <c r="BB97" s="129">
        <f>'SO 102 - ZPEVNĚNÉ PLOCHY ...'!F35</f>
        <v>0</v>
      </c>
      <c r="BC97" s="129">
        <f>'SO 102 - ZPEVNĚNÉ PLOCHY ...'!F36</f>
        <v>0</v>
      </c>
      <c r="BD97" s="131">
        <f>'SO 102 - ZPEVNĚNÉ PLOCHY ...'!F37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103 - ZPEVNĚNÉ PLOCHY 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'SO 103 - ZPEVNĚNÉ PLOCHY ...'!P121</f>
        <v>0</v>
      </c>
      <c r="AV98" s="129">
        <f>'SO 103 - ZPEVNĚNÉ PLOCHY ...'!J33</f>
        <v>0</v>
      </c>
      <c r="AW98" s="129">
        <f>'SO 103 - ZPEVNĚNÉ PLOCHY ...'!J34</f>
        <v>0</v>
      </c>
      <c r="AX98" s="129">
        <f>'SO 103 - ZPEVNĚNÉ PLOCHY ...'!J35</f>
        <v>0</v>
      </c>
      <c r="AY98" s="129">
        <f>'SO 103 - ZPEVNĚNÉ PLOCHY ...'!J36</f>
        <v>0</v>
      </c>
      <c r="AZ98" s="129">
        <f>'SO 103 - ZPEVNĚNÉ PLOCHY ...'!F33</f>
        <v>0</v>
      </c>
      <c r="BA98" s="129">
        <f>'SO 103 - ZPEVNĚNÉ PLOCHY ...'!F34</f>
        <v>0</v>
      </c>
      <c r="BB98" s="129">
        <f>'SO 103 - ZPEVNĚNÉ PLOCHY ...'!F35</f>
        <v>0</v>
      </c>
      <c r="BC98" s="129">
        <f>'SO 103 - ZPEVNĚNÉ PLOCHY ...'!F36</f>
        <v>0</v>
      </c>
      <c r="BD98" s="131">
        <f>'SO 103 - ZPEVNĚNÉ PLOCHY ...'!F37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 801 - HRUBÉ TERRÉNNÍ Ú...'!J30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'SO 801 - HRUBÉ TERRÉNNÍ Ú...'!P118</f>
        <v>0</v>
      </c>
      <c r="AV99" s="129">
        <f>'SO 801 - HRUBÉ TERRÉNNÍ Ú...'!J33</f>
        <v>0</v>
      </c>
      <c r="AW99" s="129">
        <f>'SO 801 - HRUBÉ TERRÉNNÍ Ú...'!J34</f>
        <v>0</v>
      </c>
      <c r="AX99" s="129">
        <f>'SO 801 - HRUBÉ TERRÉNNÍ Ú...'!J35</f>
        <v>0</v>
      </c>
      <c r="AY99" s="129">
        <f>'SO 801 - HRUBÉ TERRÉNNÍ Ú...'!J36</f>
        <v>0</v>
      </c>
      <c r="AZ99" s="129">
        <f>'SO 801 - HRUBÉ TERRÉNNÍ Ú...'!F33</f>
        <v>0</v>
      </c>
      <c r="BA99" s="129">
        <f>'SO 801 - HRUBÉ TERRÉNNÍ Ú...'!F34</f>
        <v>0</v>
      </c>
      <c r="BB99" s="129">
        <f>'SO 801 - HRUBÉ TERRÉNNÍ Ú...'!F35</f>
        <v>0</v>
      </c>
      <c r="BC99" s="129">
        <f>'SO 801 - HRUBÉ TERRÉNNÍ Ú...'!F36</f>
        <v>0</v>
      </c>
      <c r="BD99" s="131">
        <f>'SO 801 - HRUBÉ TERRÉNNÍ Ú...'!F37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7"/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33">
        <f>ROUND(SUM(AG101:AG102),2)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f>ROUND(SUM(AS101:AS102),2)</f>
        <v>0</v>
      </c>
      <c r="AT100" s="129">
        <f>ROUND(SUM(AV100:AW100),2)</f>
        <v>0</v>
      </c>
      <c r="AU100" s="130">
        <f>ROUND(SUM(AU101:AU102),5)</f>
        <v>0</v>
      </c>
      <c r="AV100" s="129">
        <f>ROUND(AZ100*L29,2)</f>
        <v>0</v>
      </c>
      <c r="AW100" s="129">
        <f>ROUND(BA100*L30,2)</f>
        <v>0</v>
      </c>
      <c r="AX100" s="129">
        <f>ROUND(BB100*L29,2)</f>
        <v>0</v>
      </c>
      <c r="AY100" s="129">
        <f>ROUND(BC100*L30,2)</f>
        <v>0</v>
      </c>
      <c r="AZ100" s="129">
        <f>ROUND(SUM(AZ101:AZ102),2)</f>
        <v>0</v>
      </c>
      <c r="BA100" s="129">
        <f>ROUND(SUM(BA101:BA102),2)</f>
        <v>0</v>
      </c>
      <c r="BB100" s="129">
        <f>ROUND(SUM(BB101:BB102),2)</f>
        <v>0</v>
      </c>
      <c r="BC100" s="129">
        <f>ROUND(SUM(BC101:BC102),2)</f>
        <v>0</v>
      </c>
      <c r="BD100" s="131">
        <f>ROUND(SUM(BD101:BD102),2)</f>
        <v>0</v>
      </c>
      <c r="BE100" s="7"/>
      <c r="BS100" s="132" t="s">
        <v>75</v>
      </c>
      <c r="BT100" s="132" t="s">
        <v>84</v>
      </c>
      <c r="BU100" s="132" t="s">
        <v>77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4" customFormat="1" ht="16.5" customHeight="1">
      <c r="A101" s="120" t="s">
        <v>80</v>
      </c>
      <c r="B101" s="71"/>
      <c r="C101" s="134"/>
      <c r="D101" s="134"/>
      <c r="E101" s="135" t="s">
        <v>102</v>
      </c>
      <c r="F101" s="135"/>
      <c r="G101" s="135"/>
      <c r="H101" s="135"/>
      <c r="I101" s="135"/>
      <c r="J101" s="134"/>
      <c r="K101" s="135" t="s">
        <v>103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'S - Sadové úpravy'!J32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104</v>
      </c>
      <c r="AR101" s="73"/>
      <c r="AS101" s="138">
        <v>0</v>
      </c>
      <c r="AT101" s="139">
        <f>ROUND(SUM(AV101:AW101),2)</f>
        <v>0</v>
      </c>
      <c r="AU101" s="140">
        <f>'S - Sadové úpravy'!P124</f>
        <v>0</v>
      </c>
      <c r="AV101" s="139">
        <f>'S - Sadové úpravy'!J35</f>
        <v>0</v>
      </c>
      <c r="AW101" s="139">
        <f>'S - Sadové úpravy'!J36</f>
        <v>0</v>
      </c>
      <c r="AX101" s="139">
        <f>'S - Sadové úpravy'!J37</f>
        <v>0</v>
      </c>
      <c r="AY101" s="139">
        <f>'S - Sadové úpravy'!J38</f>
        <v>0</v>
      </c>
      <c r="AZ101" s="139">
        <f>'S - Sadové úpravy'!F35</f>
        <v>0</v>
      </c>
      <c r="BA101" s="139">
        <f>'S - Sadové úpravy'!F36</f>
        <v>0</v>
      </c>
      <c r="BB101" s="139">
        <f>'S - Sadové úpravy'!F37</f>
        <v>0</v>
      </c>
      <c r="BC101" s="139">
        <f>'S - Sadové úpravy'!F38</f>
        <v>0</v>
      </c>
      <c r="BD101" s="141">
        <f>'S - Sadové úpravy'!F39</f>
        <v>0</v>
      </c>
      <c r="BE101" s="4"/>
      <c r="BT101" s="142" t="s">
        <v>86</v>
      </c>
      <c r="BV101" s="142" t="s">
        <v>78</v>
      </c>
      <c r="BW101" s="142" t="s">
        <v>105</v>
      </c>
      <c r="BX101" s="142" t="s">
        <v>101</v>
      </c>
      <c r="CL101" s="142" t="s">
        <v>1</v>
      </c>
    </row>
    <row r="102" s="4" customFormat="1" ht="16.5" customHeight="1">
      <c r="A102" s="120" t="s">
        <v>80</v>
      </c>
      <c r="B102" s="71"/>
      <c r="C102" s="134"/>
      <c r="D102" s="134"/>
      <c r="E102" s="135" t="s">
        <v>106</v>
      </c>
      <c r="F102" s="135"/>
      <c r="G102" s="135"/>
      <c r="H102" s="135"/>
      <c r="I102" s="135"/>
      <c r="J102" s="134"/>
      <c r="K102" s="135" t="s">
        <v>107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'N - Následná péče'!J32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104</v>
      </c>
      <c r="AR102" s="73"/>
      <c r="AS102" s="138">
        <v>0</v>
      </c>
      <c r="AT102" s="139">
        <f>ROUND(SUM(AV102:AW102),2)</f>
        <v>0</v>
      </c>
      <c r="AU102" s="140">
        <f>'N - Následná péče'!P122</f>
        <v>0</v>
      </c>
      <c r="AV102" s="139">
        <f>'N - Následná péče'!J35</f>
        <v>0</v>
      </c>
      <c r="AW102" s="139">
        <f>'N - Následná péče'!J36</f>
        <v>0</v>
      </c>
      <c r="AX102" s="139">
        <f>'N - Následná péče'!J37</f>
        <v>0</v>
      </c>
      <c r="AY102" s="139">
        <f>'N - Následná péče'!J38</f>
        <v>0</v>
      </c>
      <c r="AZ102" s="139">
        <f>'N - Následná péče'!F35</f>
        <v>0</v>
      </c>
      <c r="BA102" s="139">
        <f>'N - Následná péče'!F36</f>
        <v>0</v>
      </c>
      <c r="BB102" s="139">
        <f>'N - Následná péče'!F37</f>
        <v>0</v>
      </c>
      <c r="BC102" s="139">
        <f>'N - Následná péče'!F38</f>
        <v>0</v>
      </c>
      <c r="BD102" s="141">
        <f>'N - Následná péče'!F39</f>
        <v>0</v>
      </c>
      <c r="BE102" s="4"/>
      <c r="BT102" s="142" t="s">
        <v>86</v>
      </c>
      <c r="BV102" s="142" t="s">
        <v>78</v>
      </c>
      <c r="BW102" s="142" t="s">
        <v>108</v>
      </c>
      <c r="BX102" s="142" t="s">
        <v>101</v>
      </c>
      <c r="CL102" s="142" t="s">
        <v>1</v>
      </c>
    </row>
    <row r="103" s="7" customFormat="1" ht="16.5" customHeight="1">
      <c r="A103" s="120" t="s">
        <v>80</v>
      </c>
      <c r="B103" s="121"/>
      <c r="C103" s="122"/>
      <c r="D103" s="123" t="s">
        <v>109</v>
      </c>
      <c r="E103" s="123"/>
      <c r="F103" s="123"/>
      <c r="G103" s="123"/>
      <c r="H103" s="123"/>
      <c r="I103" s="124"/>
      <c r="J103" s="123" t="s">
        <v>110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'VRN - Vedlejší a ostatní 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83</v>
      </c>
      <c r="AR103" s="127"/>
      <c r="AS103" s="143">
        <v>0</v>
      </c>
      <c r="AT103" s="144">
        <f>ROUND(SUM(AV103:AW103),2)</f>
        <v>0</v>
      </c>
      <c r="AU103" s="145">
        <f>'VRN - Vedlejší a ostatní ...'!P119</f>
        <v>0</v>
      </c>
      <c r="AV103" s="144">
        <f>'VRN - Vedlejší a ostatní ...'!J33</f>
        <v>0</v>
      </c>
      <c r="AW103" s="144">
        <f>'VRN - Vedlejší a ostatní ...'!J34</f>
        <v>0</v>
      </c>
      <c r="AX103" s="144">
        <f>'VRN - Vedlejší a ostatní ...'!J35</f>
        <v>0</v>
      </c>
      <c r="AY103" s="144">
        <f>'VRN - Vedlejší a ostatní ...'!J36</f>
        <v>0</v>
      </c>
      <c r="AZ103" s="144">
        <f>'VRN - Vedlejší a ostatní ...'!F33</f>
        <v>0</v>
      </c>
      <c r="BA103" s="144">
        <f>'VRN - Vedlejší a ostatní ...'!F34</f>
        <v>0</v>
      </c>
      <c r="BB103" s="144">
        <f>'VRN - Vedlejší a ostatní ...'!F35</f>
        <v>0</v>
      </c>
      <c r="BC103" s="144">
        <f>'VRN - Vedlejší a ostatní ...'!F36</f>
        <v>0</v>
      </c>
      <c r="BD103" s="146">
        <f>'VRN - Vedlejší a ostatní ...'!F37</f>
        <v>0</v>
      </c>
      <c r="BE103" s="7"/>
      <c r="BT103" s="132" t="s">
        <v>84</v>
      </c>
      <c r="BV103" s="132" t="s">
        <v>78</v>
      </c>
      <c r="BW103" s="132" t="s">
        <v>111</v>
      </c>
      <c r="BX103" s="132" t="s">
        <v>5</v>
      </c>
      <c r="CL103" s="132" t="s">
        <v>1</v>
      </c>
      <c r="CM103" s="132" t="s">
        <v>86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f9L0t67pZe9Kjf8MqXPAwnjSu4Y13CUChH5BceS7T0IeRayMondQjlgLusGj0AZIJh8JU7Z/0LPWdyRFgT6gig==" hashValue="KoRJOMyUBwLcnTlozIVwoYx8xcXyeSPeP2kCliRE4xAMg4A1b3NCaDCTHefuDxY5wyNjfqAan0vBFSw6QIkV+A==" algorithmName="SHA-512" password="FBEC"/>
  <mergeCells count="7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E101:I101"/>
    <mergeCell ref="K101:AF101"/>
    <mergeCell ref="AN102:AP102"/>
    <mergeCell ref="AG102:AM102"/>
    <mergeCell ref="E102:I102"/>
    <mergeCell ref="K102:AF102"/>
    <mergeCell ref="AN103:AP103"/>
    <mergeCell ref="AG103:AM103"/>
    <mergeCell ref="D103:H103"/>
    <mergeCell ref="J103:AF103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002 - DEMOLICE OBRUBNÍKU'!C2" display="/"/>
    <hyperlink ref="A96" location="'SO 101 - VYROVNÁVACÍ SCHO...'!C2" display="/"/>
    <hyperlink ref="A97" location="'SO 102 - ZPEVNĚNÉ PLOCHY ...'!C2" display="/"/>
    <hyperlink ref="A98" location="'SO 103 - ZPEVNĚNÉ PLOCHY ...'!C2" display="/"/>
    <hyperlink ref="A99" location="'SO 801 - HRUBÉ TERRÉNNÍ Ú...'!C2" display="/"/>
    <hyperlink ref="A101" location="'S - Sadové úpravy'!C2" display="/"/>
    <hyperlink ref="A102" location="'N - Následná péče'!C2" display="/"/>
    <hyperlink ref="A103" location="'VR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PŘÍSTUPOVÉ CHODNÍKY K NOVÝM HROBOVÝM MÍSTŮM NA NOVÉM HŘBITOVĚ - I. ETAPA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24. 5. 2024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ROUND((SUM(BE119:BE143)),  2)</f>
        <v>0</v>
      </c>
      <c r="G33" s="39"/>
      <c r="H33" s="39"/>
      <c r="I33" s="165">
        <v>0.20999999999999999</v>
      </c>
      <c r="J33" s="164">
        <f>ROUND(((SUM(BE119:BE143))*I33),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ROUND((SUM(BF119:BF143)),  2)</f>
        <v>0</v>
      </c>
      <c r="G34" s="39"/>
      <c r="H34" s="39"/>
      <c r="I34" s="165">
        <v>0.12</v>
      </c>
      <c r="J34" s="164">
        <f>ROUND(((SUM(BF119:BF143))*I34),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ROUND((SUM(BG119:BG143)),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ROUND((SUM(BH119:BH143)),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ROUND((SUM(BI119:BI143)),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PŘÍSTUPOVÉ CHODNÍKY K NOVÝM HROBOVÝM MÍSTŮM NA NOVÉM HŘBITOVĚ -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002 - DEMOLICE OBRUBNÍKU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0" t="str">
        <f>IF(J12="","",J12)</f>
        <v>24. 5. 2024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TIŠNOV, NÁMĚSTÍ MÍRU 111, 666 19 TIŠNOV</v>
      </c>
      <c r="G91" s="41"/>
      <c r="H91" s="41"/>
      <c r="I91" s="33" t="s">
        <v>30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116</v>
      </c>
      <c r="D94" s="186"/>
      <c r="E94" s="186"/>
      <c r="F94" s="186"/>
      <c r="G94" s="186"/>
      <c r="H94" s="186"/>
      <c r="I94" s="186"/>
      <c r="J94" s="187" t="s">
        <v>117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118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119</v>
      </c>
    </row>
    <row r="97" s="9" customFormat="1" ht="24.96" customHeight="1">
      <c r="A97" s="9"/>
      <c r="B97" s="189"/>
      <c r="C97" s="190"/>
      <c r="D97" s="191" t="s">
        <v>120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121</v>
      </c>
      <c r="E98" s="197"/>
      <c r="F98" s="197"/>
      <c r="G98" s="197"/>
      <c r="H98" s="197"/>
      <c r="I98" s="197"/>
      <c r="J98" s="198">
        <f>J121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122</v>
      </c>
      <c r="E99" s="197"/>
      <c r="F99" s="197"/>
      <c r="G99" s="197"/>
      <c r="H99" s="197"/>
      <c r="I99" s="197"/>
      <c r="J99" s="198">
        <f>J136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123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4" t="str">
        <f>E7</f>
        <v>PŘÍSTUPOVÉ CHODNÍKY K NOVÝM HROBOVÝM MÍSTŮM NA NOVÉM HŘBITOVĚ - I. ETAPA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 002 - DEMOLICE OBRUBNÍKU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Tišnov</v>
      </c>
      <c r="G113" s="41"/>
      <c r="H113" s="41"/>
      <c r="I113" s="33" t="s">
        <v>22</v>
      </c>
      <c r="J113" s="80" t="str">
        <f>IF(J12="","",J12)</f>
        <v>24. 5. 2024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MĚSTO TIŠNOV, NÁMĚSTÍ MÍRU 111, 666 19 TIŠNOV</v>
      </c>
      <c r="G115" s="41"/>
      <c r="H115" s="41"/>
      <c r="I115" s="33" t="s">
        <v>30</v>
      </c>
      <c r="J115" s="37" t="str">
        <f>E21</f>
        <v>ING. ARCH. PAVEL JURA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33" t="s">
        <v>33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124</v>
      </c>
      <c r="D118" s="203" t="s">
        <v>61</v>
      </c>
      <c r="E118" s="203" t="s">
        <v>57</v>
      </c>
      <c r="F118" s="203" t="s">
        <v>58</v>
      </c>
      <c r="G118" s="203" t="s">
        <v>125</v>
      </c>
      <c r="H118" s="203" t="s">
        <v>126</v>
      </c>
      <c r="I118" s="203" t="s">
        <v>127</v>
      </c>
      <c r="J118" s="203" t="s">
        <v>117</v>
      </c>
      <c r="K118" s="204" t="s">
        <v>128</v>
      </c>
      <c r="L118" s="205"/>
      <c r="M118" s="101" t="s">
        <v>1</v>
      </c>
      <c r="N118" s="102" t="s">
        <v>40</v>
      </c>
      <c r="O118" s="102" t="s">
        <v>129</v>
      </c>
      <c r="P118" s="102" t="s">
        <v>130</v>
      </c>
      <c r="Q118" s="102" t="s">
        <v>131</v>
      </c>
      <c r="R118" s="102" t="s">
        <v>132</v>
      </c>
      <c r="S118" s="102" t="s">
        <v>133</v>
      </c>
      <c r="T118" s="103" t="s">
        <v>134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135</v>
      </c>
      <c r="D119" s="41"/>
      <c r="E119" s="41"/>
      <c r="F119" s="41"/>
      <c r="G119" s="41"/>
      <c r="H119" s="41"/>
      <c r="I119" s="41"/>
      <c r="J119" s="206">
        <f>BK119</f>
        <v>0</v>
      </c>
      <c r="K119" s="41"/>
      <c r="L119" s="45"/>
      <c r="M119" s="104"/>
      <c r="N119" s="207"/>
      <c r="O119" s="105"/>
      <c r="P119" s="208">
        <f>P120</f>
        <v>0</v>
      </c>
      <c r="Q119" s="105"/>
      <c r="R119" s="208">
        <f>R120</f>
        <v>0</v>
      </c>
      <c r="S119" s="105"/>
      <c r="T119" s="209">
        <f>T120</f>
        <v>36.689025000000001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119</v>
      </c>
      <c r="BK119" s="210">
        <f>BK120</f>
        <v>0</v>
      </c>
    </row>
    <row r="120" s="12" customFormat="1" ht="25.92" customHeight="1">
      <c r="A120" s="12"/>
      <c r="B120" s="211"/>
      <c r="C120" s="212"/>
      <c r="D120" s="213" t="s">
        <v>75</v>
      </c>
      <c r="E120" s="214" t="s">
        <v>136</v>
      </c>
      <c r="F120" s="214" t="s">
        <v>137</v>
      </c>
      <c r="G120" s="212"/>
      <c r="H120" s="212"/>
      <c r="I120" s="215"/>
      <c r="J120" s="216">
        <f>BK120</f>
        <v>0</v>
      </c>
      <c r="K120" s="212"/>
      <c r="L120" s="217"/>
      <c r="M120" s="218"/>
      <c r="N120" s="219"/>
      <c r="O120" s="219"/>
      <c r="P120" s="220">
        <f>P121+P136</f>
        <v>0</v>
      </c>
      <c r="Q120" s="219"/>
      <c r="R120" s="220">
        <f>R121+R136</f>
        <v>0</v>
      </c>
      <c r="S120" s="219"/>
      <c r="T120" s="221">
        <f>T121+T136</f>
        <v>36.689025000000001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84</v>
      </c>
      <c r="AT120" s="223" t="s">
        <v>75</v>
      </c>
      <c r="AU120" s="223" t="s">
        <v>76</v>
      </c>
      <c r="AY120" s="222" t="s">
        <v>138</v>
      </c>
      <c r="BK120" s="224">
        <f>BK121+BK136</f>
        <v>0</v>
      </c>
    </row>
    <row r="121" s="12" customFormat="1" ht="22.8" customHeight="1">
      <c r="A121" s="12"/>
      <c r="B121" s="211"/>
      <c r="C121" s="212"/>
      <c r="D121" s="213" t="s">
        <v>75</v>
      </c>
      <c r="E121" s="225" t="s">
        <v>84</v>
      </c>
      <c r="F121" s="225" t="s">
        <v>139</v>
      </c>
      <c r="G121" s="212"/>
      <c r="H121" s="212"/>
      <c r="I121" s="215"/>
      <c r="J121" s="226">
        <f>BK121</f>
        <v>0</v>
      </c>
      <c r="K121" s="212"/>
      <c r="L121" s="217"/>
      <c r="M121" s="218"/>
      <c r="N121" s="219"/>
      <c r="O121" s="219"/>
      <c r="P121" s="220">
        <f>SUM(P122:P135)</f>
        <v>0</v>
      </c>
      <c r="Q121" s="219"/>
      <c r="R121" s="220">
        <f>SUM(R122:R135)</f>
        <v>0</v>
      </c>
      <c r="S121" s="219"/>
      <c r="T121" s="221">
        <f>SUM(T122:T135)</f>
        <v>36.689025000000001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84</v>
      </c>
      <c r="AT121" s="223" t="s">
        <v>75</v>
      </c>
      <c r="AU121" s="223" t="s">
        <v>84</v>
      </c>
      <c r="AY121" s="222" t="s">
        <v>138</v>
      </c>
      <c r="BK121" s="224">
        <f>SUM(BK122:BK135)</f>
        <v>0</v>
      </c>
    </row>
    <row r="122" s="2" customFormat="1" ht="16.5" customHeight="1">
      <c r="A122" s="39"/>
      <c r="B122" s="40"/>
      <c r="C122" s="227" t="s">
        <v>84</v>
      </c>
      <c r="D122" s="227" t="s">
        <v>140</v>
      </c>
      <c r="E122" s="228" t="s">
        <v>141</v>
      </c>
      <c r="F122" s="229" t="s">
        <v>142</v>
      </c>
      <c r="G122" s="230" t="s">
        <v>143</v>
      </c>
      <c r="H122" s="231">
        <v>106.345</v>
      </c>
      <c r="I122" s="232"/>
      <c r="J122" s="233">
        <f>ROUND(I122*H122,2)</f>
        <v>0</v>
      </c>
      <c r="K122" s="229" t="s">
        <v>144</v>
      </c>
      <c r="L122" s="45"/>
      <c r="M122" s="234" t="s">
        <v>1</v>
      </c>
      <c r="N122" s="235" t="s">
        <v>41</v>
      </c>
      <c r="O122" s="92"/>
      <c r="P122" s="236">
        <f>O122*H122</f>
        <v>0</v>
      </c>
      <c r="Q122" s="236">
        <v>0</v>
      </c>
      <c r="R122" s="236">
        <f>Q122*H122</f>
        <v>0</v>
      </c>
      <c r="S122" s="236">
        <v>0.23000000000000001</v>
      </c>
      <c r="T122" s="237">
        <f>S122*H122</f>
        <v>24.459350000000001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8" t="s">
        <v>145</v>
      </c>
      <c r="AT122" s="238" t="s">
        <v>140</v>
      </c>
      <c r="AU122" s="238" t="s">
        <v>86</v>
      </c>
      <c r="AY122" s="18" t="s">
        <v>138</v>
      </c>
      <c r="BE122" s="239">
        <f>IF(N122="základní",J122,0)</f>
        <v>0</v>
      </c>
      <c r="BF122" s="239">
        <f>IF(N122="snížená",J122,0)</f>
        <v>0</v>
      </c>
      <c r="BG122" s="239">
        <f>IF(N122="zákl. přenesená",J122,0)</f>
        <v>0</v>
      </c>
      <c r="BH122" s="239">
        <f>IF(N122="sníž. přenesená",J122,0)</f>
        <v>0</v>
      </c>
      <c r="BI122" s="239">
        <f>IF(N122="nulová",J122,0)</f>
        <v>0</v>
      </c>
      <c r="BJ122" s="18" t="s">
        <v>84</v>
      </c>
      <c r="BK122" s="239">
        <f>ROUND(I122*H122,2)</f>
        <v>0</v>
      </c>
      <c r="BL122" s="18" t="s">
        <v>145</v>
      </c>
      <c r="BM122" s="238" t="s">
        <v>146</v>
      </c>
    </row>
    <row r="123" s="2" customFormat="1">
      <c r="A123" s="39"/>
      <c r="B123" s="40"/>
      <c r="C123" s="41"/>
      <c r="D123" s="240" t="s">
        <v>147</v>
      </c>
      <c r="E123" s="41"/>
      <c r="F123" s="241" t="s">
        <v>148</v>
      </c>
      <c r="G123" s="41"/>
      <c r="H123" s="41"/>
      <c r="I123" s="242"/>
      <c r="J123" s="41"/>
      <c r="K123" s="41"/>
      <c r="L123" s="45"/>
      <c r="M123" s="243"/>
      <c r="N123" s="244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147</v>
      </c>
      <c r="AU123" s="18" t="s">
        <v>86</v>
      </c>
    </row>
    <row r="124" s="13" customFormat="1">
      <c r="A124" s="13"/>
      <c r="B124" s="245"/>
      <c r="C124" s="246"/>
      <c r="D124" s="247" t="s">
        <v>149</v>
      </c>
      <c r="E124" s="248" t="s">
        <v>1</v>
      </c>
      <c r="F124" s="249" t="s">
        <v>150</v>
      </c>
      <c r="G124" s="246"/>
      <c r="H124" s="248" t="s">
        <v>1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5" t="s">
        <v>149</v>
      </c>
      <c r="AU124" s="255" t="s">
        <v>86</v>
      </c>
      <c r="AV124" s="13" t="s">
        <v>84</v>
      </c>
      <c r="AW124" s="13" t="s">
        <v>32</v>
      </c>
      <c r="AX124" s="13" t="s">
        <v>76</v>
      </c>
      <c r="AY124" s="255" t="s">
        <v>138</v>
      </c>
    </row>
    <row r="125" s="14" customFormat="1">
      <c r="A125" s="14"/>
      <c r="B125" s="256"/>
      <c r="C125" s="257"/>
      <c r="D125" s="247" t="s">
        <v>149</v>
      </c>
      <c r="E125" s="258" t="s">
        <v>1</v>
      </c>
      <c r="F125" s="259" t="s">
        <v>151</v>
      </c>
      <c r="G125" s="257"/>
      <c r="H125" s="260">
        <v>189.44499999999999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6" t="s">
        <v>149</v>
      </c>
      <c r="AU125" s="266" t="s">
        <v>86</v>
      </c>
      <c r="AV125" s="14" t="s">
        <v>86</v>
      </c>
      <c r="AW125" s="14" t="s">
        <v>32</v>
      </c>
      <c r="AX125" s="14" t="s">
        <v>76</v>
      </c>
      <c r="AY125" s="266" t="s">
        <v>138</v>
      </c>
    </row>
    <row r="126" s="13" customFormat="1">
      <c r="A126" s="13"/>
      <c r="B126" s="245"/>
      <c r="C126" s="246"/>
      <c r="D126" s="247" t="s">
        <v>149</v>
      </c>
      <c r="E126" s="248" t="s">
        <v>1</v>
      </c>
      <c r="F126" s="249" t="s">
        <v>152</v>
      </c>
      <c r="G126" s="246"/>
      <c r="H126" s="248" t="s">
        <v>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5" t="s">
        <v>149</v>
      </c>
      <c r="AU126" s="255" t="s">
        <v>86</v>
      </c>
      <c r="AV126" s="13" t="s">
        <v>84</v>
      </c>
      <c r="AW126" s="13" t="s">
        <v>32</v>
      </c>
      <c r="AX126" s="13" t="s">
        <v>76</v>
      </c>
      <c r="AY126" s="255" t="s">
        <v>138</v>
      </c>
    </row>
    <row r="127" s="14" customFormat="1">
      <c r="A127" s="14"/>
      <c r="B127" s="256"/>
      <c r="C127" s="257"/>
      <c r="D127" s="247" t="s">
        <v>149</v>
      </c>
      <c r="E127" s="258" t="s">
        <v>1</v>
      </c>
      <c r="F127" s="259" t="s">
        <v>153</v>
      </c>
      <c r="G127" s="257"/>
      <c r="H127" s="260">
        <v>-83.099999999999994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149</v>
      </c>
      <c r="AU127" s="266" t="s">
        <v>86</v>
      </c>
      <c r="AV127" s="14" t="s">
        <v>86</v>
      </c>
      <c r="AW127" s="14" t="s">
        <v>32</v>
      </c>
      <c r="AX127" s="14" t="s">
        <v>76</v>
      </c>
      <c r="AY127" s="266" t="s">
        <v>138</v>
      </c>
    </row>
    <row r="128" s="15" customFormat="1">
      <c r="A128" s="15"/>
      <c r="B128" s="267"/>
      <c r="C128" s="268"/>
      <c r="D128" s="247" t="s">
        <v>149</v>
      </c>
      <c r="E128" s="269" t="s">
        <v>1</v>
      </c>
      <c r="F128" s="270" t="s">
        <v>154</v>
      </c>
      <c r="G128" s="268"/>
      <c r="H128" s="271">
        <v>106.345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7" t="s">
        <v>149</v>
      </c>
      <c r="AU128" s="277" t="s">
        <v>86</v>
      </c>
      <c r="AV128" s="15" t="s">
        <v>145</v>
      </c>
      <c r="AW128" s="15" t="s">
        <v>32</v>
      </c>
      <c r="AX128" s="15" t="s">
        <v>84</v>
      </c>
      <c r="AY128" s="277" t="s">
        <v>138</v>
      </c>
    </row>
    <row r="129" s="2" customFormat="1" ht="16.5" customHeight="1">
      <c r="A129" s="39"/>
      <c r="B129" s="40"/>
      <c r="C129" s="227" t="s">
        <v>86</v>
      </c>
      <c r="D129" s="227" t="s">
        <v>140</v>
      </c>
      <c r="E129" s="228" t="s">
        <v>155</v>
      </c>
      <c r="F129" s="229" t="s">
        <v>156</v>
      </c>
      <c r="G129" s="230" t="s">
        <v>143</v>
      </c>
      <c r="H129" s="231">
        <v>106.345</v>
      </c>
      <c r="I129" s="232"/>
      <c r="J129" s="233">
        <f>ROUND(I129*H129,2)</f>
        <v>0</v>
      </c>
      <c r="K129" s="229" t="s">
        <v>144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0.11500000000000001</v>
      </c>
      <c r="T129" s="237">
        <f>S129*H129</f>
        <v>12.229675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145</v>
      </c>
      <c r="AT129" s="238" t="s">
        <v>140</v>
      </c>
      <c r="AU129" s="238" t="s">
        <v>86</v>
      </c>
      <c r="AY129" s="18" t="s">
        <v>138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145</v>
      </c>
      <c r="BM129" s="238" t="s">
        <v>157</v>
      </c>
    </row>
    <row r="130" s="2" customFormat="1">
      <c r="A130" s="39"/>
      <c r="B130" s="40"/>
      <c r="C130" s="41"/>
      <c r="D130" s="240" t="s">
        <v>147</v>
      </c>
      <c r="E130" s="41"/>
      <c r="F130" s="241" t="s">
        <v>158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147</v>
      </c>
      <c r="AU130" s="18" t="s">
        <v>86</v>
      </c>
    </row>
    <row r="131" s="13" customFormat="1">
      <c r="A131" s="13"/>
      <c r="B131" s="245"/>
      <c r="C131" s="246"/>
      <c r="D131" s="247" t="s">
        <v>149</v>
      </c>
      <c r="E131" s="248" t="s">
        <v>1</v>
      </c>
      <c r="F131" s="249" t="s">
        <v>150</v>
      </c>
      <c r="G131" s="246"/>
      <c r="H131" s="248" t="s">
        <v>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149</v>
      </c>
      <c r="AU131" s="255" t="s">
        <v>86</v>
      </c>
      <c r="AV131" s="13" t="s">
        <v>84</v>
      </c>
      <c r="AW131" s="13" t="s">
        <v>32</v>
      </c>
      <c r="AX131" s="13" t="s">
        <v>76</v>
      </c>
      <c r="AY131" s="255" t="s">
        <v>138</v>
      </c>
    </row>
    <row r="132" s="14" customFormat="1">
      <c r="A132" s="14"/>
      <c r="B132" s="256"/>
      <c r="C132" s="257"/>
      <c r="D132" s="247" t="s">
        <v>149</v>
      </c>
      <c r="E132" s="258" t="s">
        <v>1</v>
      </c>
      <c r="F132" s="259" t="s">
        <v>151</v>
      </c>
      <c r="G132" s="257"/>
      <c r="H132" s="260">
        <v>189.44499999999999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6" t="s">
        <v>149</v>
      </c>
      <c r="AU132" s="266" t="s">
        <v>86</v>
      </c>
      <c r="AV132" s="14" t="s">
        <v>86</v>
      </c>
      <c r="AW132" s="14" t="s">
        <v>32</v>
      </c>
      <c r="AX132" s="14" t="s">
        <v>76</v>
      </c>
      <c r="AY132" s="266" t="s">
        <v>138</v>
      </c>
    </row>
    <row r="133" s="13" customFormat="1">
      <c r="A133" s="13"/>
      <c r="B133" s="245"/>
      <c r="C133" s="246"/>
      <c r="D133" s="247" t="s">
        <v>149</v>
      </c>
      <c r="E133" s="248" t="s">
        <v>1</v>
      </c>
      <c r="F133" s="249" t="s">
        <v>152</v>
      </c>
      <c r="G133" s="246"/>
      <c r="H133" s="248" t="s">
        <v>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149</v>
      </c>
      <c r="AU133" s="255" t="s">
        <v>86</v>
      </c>
      <c r="AV133" s="13" t="s">
        <v>84</v>
      </c>
      <c r="AW133" s="13" t="s">
        <v>32</v>
      </c>
      <c r="AX133" s="13" t="s">
        <v>76</v>
      </c>
      <c r="AY133" s="255" t="s">
        <v>138</v>
      </c>
    </row>
    <row r="134" s="14" customFormat="1">
      <c r="A134" s="14"/>
      <c r="B134" s="256"/>
      <c r="C134" s="257"/>
      <c r="D134" s="247" t="s">
        <v>149</v>
      </c>
      <c r="E134" s="258" t="s">
        <v>1</v>
      </c>
      <c r="F134" s="259" t="s">
        <v>153</v>
      </c>
      <c r="G134" s="257"/>
      <c r="H134" s="260">
        <v>-83.099999999999994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149</v>
      </c>
      <c r="AU134" s="266" t="s">
        <v>86</v>
      </c>
      <c r="AV134" s="14" t="s">
        <v>86</v>
      </c>
      <c r="AW134" s="14" t="s">
        <v>32</v>
      </c>
      <c r="AX134" s="14" t="s">
        <v>76</v>
      </c>
      <c r="AY134" s="266" t="s">
        <v>138</v>
      </c>
    </row>
    <row r="135" s="15" customFormat="1">
      <c r="A135" s="15"/>
      <c r="B135" s="267"/>
      <c r="C135" s="268"/>
      <c r="D135" s="247" t="s">
        <v>149</v>
      </c>
      <c r="E135" s="269" t="s">
        <v>1</v>
      </c>
      <c r="F135" s="270" t="s">
        <v>154</v>
      </c>
      <c r="G135" s="268"/>
      <c r="H135" s="271">
        <v>106.345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7" t="s">
        <v>149</v>
      </c>
      <c r="AU135" s="277" t="s">
        <v>86</v>
      </c>
      <c r="AV135" s="15" t="s">
        <v>145</v>
      </c>
      <c r="AW135" s="15" t="s">
        <v>32</v>
      </c>
      <c r="AX135" s="15" t="s">
        <v>84</v>
      </c>
      <c r="AY135" s="277" t="s">
        <v>138</v>
      </c>
    </row>
    <row r="136" s="12" customFormat="1" ht="22.8" customHeight="1">
      <c r="A136" s="12"/>
      <c r="B136" s="211"/>
      <c r="C136" s="212"/>
      <c r="D136" s="213" t="s">
        <v>75</v>
      </c>
      <c r="E136" s="225" t="s">
        <v>159</v>
      </c>
      <c r="F136" s="225" t="s">
        <v>160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SUM(P137:P143)</f>
        <v>0</v>
      </c>
      <c r="Q136" s="219"/>
      <c r="R136" s="220">
        <f>SUM(R137:R143)</f>
        <v>0</v>
      </c>
      <c r="S136" s="219"/>
      <c r="T136" s="221">
        <f>SUM(T137:T143)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84</v>
      </c>
      <c r="AT136" s="223" t="s">
        <v>75</v>
      </c>
      <c r="AU136" s="223" t="s">
        <v>84</v>
      </c>
      <c r="AY136" s="222" t="s">
        <v>138</v>
      </c>
      <c r="BK136" s="224">
        <f>SUM(BK137:BK143)</f>
        <v>0</v>
      </c>
    </row>
    <row r="137" s="2" customFormat="1" ht="24.15" customHeight="1">
      <c r="A137" s="39"/>
      <c r="B137" s="40"/>
      <c r="C137" s="227" t="s">
        <v>145</v>
      </c>
      <c r="D137" s="227" t="s">
        <v>140</v>
      </c>
      <c r="E137" s="228" t="s">
        <v>161</v>
      </c>
      <c r="F137" s="229" t="s">
        <v>162</v>
      </c>
      <c r="G137" s="230" t="s">
        <v>163</v>
      </c>
      <c r="H137" s="231">
        <v>36.689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145</v>
      </c>
      <c r="AT137" s="238" t="s">
        <v>140</v>
      </c>
      <c r="AU137" s="238" t="s">
        <v>86</v>
      </c>
      <c r="AY137" s="18" t="s">
        <v>138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145</v>
      </c>
      <c r="BM137" s="238" t="s">
        <v>164</v>
      </c>
    </row>
    <row r="138" s="2" customFormat="1">
      <c r="A138" s="39"/>
      <c r="B138" s="40"/>
      <c r="C138" s="41"/>
      <c r="D138" s="247" t="s">
        <v>165</v>
      </c>
      <c r="E138" s="41"/>
      <c r="F138" s="278" t="s">
        <v>166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165</v>
      </c>
      <c r="AU138" s="18" t="s">
        <v>86</v>
      </c>
    </row>
    <row r="139" s="2" customFormat="1" ht="24.15" customHeight="1">
      <c r="A139" s="39"/>
      <c r="B139" s="40"/>
      <c r="C139" s="227" t="s">
        <v>167</v>
      </c>
      <c r="D139" s="227" t="s">
        <v>140</v>
      </c>
      <c r="E139" s="228" t="s">
        <v>168</v>
      </c>
      <c r="F139" s="229" t="s">
        <v>169</v>
      </c>
      <c r="G139" s="230" t="s">
        <v>163</v>
      </c>
      <c r="H139" s="231">
        <v>183.44499999999999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145</v>
      </c>
      <c r="AT139" s="238" t="s">
        <v>140</v>
      </c>
      <c r="AU139" s="238" t="s">
        <v>86</v>
      </c>
      <c r="AY139" s="18" t="s">
        <v>138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145</v>
      </c>
      <c r="BM139" s="238" t="s">
        <v>170</v>
      </c>
    </row>
    <row r="140" s="2" customFormat="1">
      <c r="A140" s="39"/>
      <c r="B140" s="40"/>
      <c r="C140" s="41"/>
      <c r="D140" s="247" t="s">
        <v>165</v>
      </c>
      <c r="E140" s="41"/>
      <c r="F140" s="278" t="s">
        <v>166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165</v>
      </c>
      <c r="AU140" s="18" t="s">
        <v>86</v>
      </c>
    </row>
    <row r="141" s="14" customFormat="1">
      <c r="A141" s="14"/>
      <c r="B141" s="256"/>
      <c r="C141" s="257"/>
      <c r="D141" s="247" t="s">
        <v>149</v>
      </c>
      <c r="E141" s="257"/>
      <c r="F141" s="259" t="s">
        <v>171</v>
      </c>
      <c r="G141" s="257"/>
      <c r="H141" s="260">
        <v>183.44499999999999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149</v>
      </c>
      <c r="AU141" s="266" t="s">
        <v>86</v>
      </c>
      <c r="AV141" s="14" t="s">
        <v>86</v>
      </c>
      <c r="AW141" s="14" t="s">
        <v>4</v>
      </c>
      <c r="AX141" s="14" t="s">
        <v>84</v>
      </c>
      <c r="AY141" s="266" t="s">
        <v>138</v>
      </c>
    </row>
    <row r="142" s="2" customFormat="1" ht="24.15" customHeight="1">
      <c r="A142" s="39"/>
      <c r="B142" s="40"/>
      <c r="C142" s="227" t="s">
        <v>172</v>
      </c>
      <c r="D142" s="227" t="s">
        <v>140</v>
      </c>
      <c r="E142" s="228" t="s">
        <v>173</v>
      </c>
      <c r="F142" s="229" t="s">
        <v>174</v>
      </c>
      <c r="G142" s="230" t="s">
        <v>163</v>
      </c>
      <c r="H142" s="231">
        <v>36.689</v>
      </c>
      <c r="I142" s="232"/>
      <c r="J142" s="233">
        <f>ROUND(I142*H142,2)</f>
        <v>0</v>
      </c>
      <c r="K142" s="229" t="s">
        <v>144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145</v>
      </c>
      <c r="AT142" s="238" t="s">
        <v>140</v>
      </c>
      <c r="AU142" s="238" t="s">
        <v>86</v>
      </c>
      <c r="AY142" s="18" t="s">
        <v>138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145</v>
      </c>
      <c r="BM142" s="238" t="s">
        <v>175</v>
      </c>
    </row>
    <row r="143" s="2" customFormat="1">
      <c r="A143" s="39"/>
      <c r="B143" s="40"/>
      <c r="C143" s="41"/>
      <c r="D143" s="240" t="s">
        <v>147</v>
      </c>
      <c r="E143" s="41"/>
      <c r="F143" s="241" t="s">
        <v>176</v>
      </c>
      <c r="G143" s="41"/>
      <c r="H143" s="41"/>
      <c r="I143" s="242"/>
      <c r="J143" s="41"/>
      <c r="K143" s="41"/>
      <c r="L143" s="45"/>
      <c r="M143" s="279"/>
      <c r="N143" s="280"/>
      <c r="O143" s="281"/>
      <c r="P143" s="281"/>
      <c r="Q143" s="281"/>
      <c r="R143" s="281"/>
      <c r="S143" s="281"/>
      <c r="T143" s="282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147</v>
      </c>
      <c r="AU143" s="18" t="s">
        <v>86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s0zohQ+X+9YiBn5qXPha9xqVuuKHvp1694XMCMGuqB0eB80X8VOJZGw43SNuN+RFKdkV+j62tph1IKl8guIauw==" hashValue="zkMEV1Qnt9wCHAx2bvRvrIHE3BAVUWMiYx34ySo0F0cpNBvM4r6AK5M32WbQpobL5xTQCUnf8Sna4zE/ckOkoQ==" algorithmName="SHA-512" password="FBEC"/>
  <autoFilter ref="C118:K143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hyperlinks>
    <hyperlink ref="F123" r:id="rId1" display="https://podminky.urs.cz/item/CS_URS_2024_01/113201111"/>
    <hyperlink ref="F130" r:id="rId2" display="https://podminky.urs.cz/item/CS_URS_2024_01/113203111"/>
    <hyperlink ref="F143" r:id="rId3" display="https://podminky.urs.cz/item/CS_URS_2024_01/99701387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PŘÍSTUPOVÉ CHODNÍKY K NOVÝM HROBOVÝM MÍSTŮM NA NOVÉM HŘBITOVĚ - I. ETAPA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177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24. 5. 2024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ROUND((SUM(BE122:BE168)),  2)</f>
        <v>0</v>
      </c>
      <c r="G33" s="39"/>
      <c r="H33" s="39"/>
      <c r="I33" s="165">
        <v>0.20999999999999999</v>
      </c>
      <c r="J33" s="164">
        <f>ROUND(((SUM(BE122:BE168))*I33),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ROUND((SUM(BF122:BF168)),  2)</f>
        <v>0</v>
      </c>
      <c r="G34" s="39"/>
      <c r="H34" s="39"/>
      <c r="I34" s="165">
        <v>0.12</v>
      </c>
      <c r="J34" s="164">
        <f>ROUND(((SUM(BF122:BF168))*I34),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ROUND((SUM(BG122:BG168)),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ROUND((SUM(BH122:BH168)),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ROUND((SUM(BI122:BI168)),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PŘÍSTUPOVÉ CHODNÍKY K NOVÝM HROBOVÝM MÍSTŮM NA NOVÉM HŘBITOVĚ -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101 - VYROVNÁVACÍ SCHODIŠTĚ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0" t="str">
        <f>IF(J12="","",J12)</f>
        <v>24. 5. 2024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TIŠNOV, NÁMĚSTÍ MÍRU 111, 666 19 TIŠNOV</v>
      </c>
      <c r="G91" s="41"/>
      <c r="H91" s="41"/>
      <c r="I91" s="33" t="s">
        <v>30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116</v>
      </c>
      <c r="D94" s="186"/>
      <c r="E94" s="186"/>
      <c r="F94" s="186"/>
      <c r="G94" s="186"/>
      <c r="H94" s="186"/>
      <c r="I94" s="186"/>
      <c r="J94" s="187" t="s">
        <v>117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118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119</v>
      </c>
    </row>
    <row r="97" s="9" customFormat="1" ht="24.96" customHeight="1">
      <c r="A97" s="9"/>
      <c r="B97" s="189"/>
      <c r="C97" s="190"/>
      <c r="D97" s="191" t="s">
        <v>120</v>
      </c>
      <c r="E97" s="192"/>
      <c r="F97" s="192"/>
      <c r="G97" s="192"/>
      <c r="H97" s="192"/>
      <c r="I97" s="192"/>
      <c r="J97" s="193">
        <f>J123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178</v>
      </c>
      <c r="E98" s="197"/>
      <c r="F98" s="197"/>
      <c r="G98" s="197"/>
      <c r="H98" s="197"/>
      <c r="I98" s="197"/>
      <c r="J98" s="198">
        <f>J124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179</v>
      </c>
      <c r="E99" s="197"/>
      <c r="F99" s="197"/>
      <c r="G99" s="197"/>
      <c r="H99" s="197"/>
      <c r="I99" s="197"/>
      <c r="J99" s="198">
        <f>J133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180</v>
      </c>
      <c r="E100" s="197"/>
      <c r="F100" s="197"/>
      <c r="G100" s="197"/>
      <c r="H100" s="197"/>
      <c r="I100" s="197"/>
      <c r="J100" s="198">
        <f>J162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181</v>
      </c>
      <c r="E101" s="192"/>
      <c r="F101" s="192"/>
      <c r="G101" s="192"/>
      <c r="H101" s="192"/>
      <c r="I101" s="192"/>
      <c r="J101" s="193">
        <f>J165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182</v>
      </c>
      <c r="E102" s="197"/>
      <c r="F102" s="197"/>
      <c r="G102" s="197"/>
      <c r="H102" s="197"/>
      <c r="I102" s="197"/>
      <c r="J102" s="198">
        <f>J166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4" t="str">
        <f>E7</f>
        <v>PŘÍSTUPOVÉ CHODNÍKY K NOVÝM HROBOVÝM MÍSTŮM NA NOVÉM HŘBITOVĚ - I. ETAPA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101 - VYROVNÁVACÍ SCHODIŠTĚ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Tišnov</v>
      </c>
      <c r="G116" s="41"/>
      <c r="H116" s="41"/>
      <c r="I116" s="33" t="s">
        <v>22</v>
      </c>
      <c r="J116" s="80" t="str">
        <f>IF(J12="","",J12)</f>
        <v>24. 5. 2024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>MĚSTO TIŠNOV, NÁMĚSTÍ MÍRU 111, 666 19 TIŠNOV</v>
      </c>
      <c r="G118" s="41"/>
      <c r="H118" s="41"/>
      <c r="I118" s="33" t="s">
        <v>30</v>
      </c>
      <c r="J118" s="37" t="str">
        <f>E21</f>
        <v>ING. ARCH. PAVEL JURA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124</v>
      </c>
      <c r="D121" s="203" t="s">
        <v>61</v>
      </c>
      <c r="E121" s="203" t="s">
        <v>57</v>
      </c>
      <c r="F121" s="203" t="s">
        <v>58</v>
      </c>
      <c r="G121" s="203" t="s">
        <v>125</v>
      </c>
      <c r="H121" s="203" t="s">
        <v>126</v>
      </c>
      <c r="I121" s="203" t="s">
        <v>127</v>
      </c>
      <c r="J121" s="203" t="s">
        <v>117</v>
      </c>
      <c r="K121" s="204" t="s">
        <v>128</v>
      </c>
      <c r="L121" s="205"/>
      <c r="M121" s="101" t="s">
        <v>1</v>
      </c>
      <c r="N121" s="102" t="s">
        <v>40</v>
      </c>
      <c r="O121" s="102" t="s">
        <v>129</v>
      </c>
      <c r="P121" s="102" t="s">
        <v>130</v>
      </c>
      <c r="Q121" s="102" t="s">
        <v>131</v>
      </c>
      <c r="R121" s="102" t="s">
        <v>132</v>
      </c>
      <c r="S121" s="102" t="s">
        <v>133</v>
      </c>
      <c r="T121" s="103" t="s">
        <v>134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135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P123+P165</f>
        <v>0</v>
      </c>
      <c r="Q122" s="105"/>
      <c r="R122" s="208">
        <f>R123+R165</f>
        <v>22.073020759999999</v>
      </c>
      <c r="S122" s="105"/>
      <c r="T122" s="209">
        <f>T123+T165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119</v>
      </c>
      <c r="BK122" s="210">
        <f>BK123+BK165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136</v>
      </c>
      <c r="F123" s="214" t="s">
        <v>137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P124+P133+P162</f>
        <v>0</v>
      </c>
      <c r="Q123" s="219"/>
      <c r="R123" s="220">
        <f>R124+R133+R162</f>
        <v>22.073020759999999</v>
      </c>
      <c r="S123" s="219"/>
      <c r="T123" s="221">
        <f>T124+T133+T162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84</v>
      </c>
      <c r="AT123" s="223" t="s">
        <v>75</v>
      </c>
      <c r="AU123" s="223" t="s">
        <v>76</v>
      </c>
      <c r="AY123" s="222" t="s">
        <v>138</v>
      </c>
      <c r="BK123" s="224">
        <f>BK124+BK133+BK162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86</v>
      </c>
      <c r="F124" s="225" t="s">
        <v>183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SUM(P125:P132)</f>
        <v>0</v>
      </c>
      <c r="Q124" s="219"/>
      <c r="R124" s="220">
        <f>SUM(R125:R132)</f>
        <v>9.3644994099999987</v>
      </c>
      <c r="S124" s="219"/>
      <c r="T124" s="221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84</v>
      </c>
      <c r="AT124" s="223" t="s">
        <v>75</v>
      </c>
      <c r="AU124" s="223" t="s">
        <v>84</v>
      </c>
      <c r="AY124" s="222" t="s">
        <v>138</v>
      </c>
      <c r="BK124" s="224">
        <f>SUM(BK125:BK132)</f>
        <v>0</v>
      </c>
    </row>
    <row r="125" s="2" customFormat="1" ht="24.15" customHeight="1">
      <c r="A125" s="39"/>
      <c r="B125" s="40"/>
      <c r="C125" s="227" t="s">
        <v>84</v>
      </c>
      <c r="D125" s="227" t="s">
        <v>140</v>
      </c>
      <c r="E125" s="228" t="s">
        <v>184</v>
      </c>
      <c r="F125" s="229" t="s">
        <v>185</v>
      </c>
      <c r="G125" s="230" t="s">
        <v>186</v>
      </c>
      <c r="H125" s="231">
        <v>3.7429999999999999</v>
      </c>
      <c r="I125" s="232"/>
      <c r="J125" s="233">
        <f>ROUND(I125*H125,2)</f>
        <v>0</v>
      </c>
      <c r="K125" s="229" t="s">
        <v>144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2.5018699999999998</v>
      </c>
      <c r="R125" s="236">
        <f>Q125*H125</f>
        <v>9.3644994099999987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145</v>
      </c>
      <c r="AT125" s="238" t="s">
        <v>140</v>
      </c>
      <c r="AU125" s="238" t="s">
        <v>86</v>
      </c>
      <c r="AY125" s="18" t="s">
        <v>138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145</v>
      </c>
      <c r="BM125" s="238" t="s">
        <v>187</v>
      </c>
    </row>
    <row r="126" s="2" customFormat="1">
      <c r="A126" s="39"/>
      <c r="B126" s="40"/>
      <c r="C126" s="41"/>
      <c r="D126" s="240" t="s">
        <v>147</v>
      </c>
      <c r="E126" s="41"/>
      <c r="F126" s="241" t="s">
        <v>188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147</v>
      </c>
      <c r="AU126" s="18" t="s">
        <v>86</v>
      </c>
    </row>
    <row r="127" s="13" customFormat="1">
      <c r="A127" s="13"/>
      <c r="B127" s="245"/>
      <c r="C127" s="246"/>
      <c r="D127" s="247" t="s">
        <v>149</v>
      </c>
      <c r="E127" s="248" t="s">
        <v>1</v>
      </c>
      <c r="F127" s="249" t="s">
        <v>189</v>
      </c>
      <c r="G127" s="246"/>
      <c r="H127" s="248" t="s">
        <v>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149</v>
      </c>
      <c r="AU127" s="255" t="s">
        <v>86</v>
      </c>
      <c r="AV127" s="13" t="s">
        <v>84</v>
      </c>
      <c r="AW127" s="13" t="s">
        <v>32</v>
      </c>
      <c r="AX127" s="13" t="s">
        <v>76</v>
      </c>
      <c r="AY127" s="255" t="s">
        <v>138</v>
      </c>
    </row>
    <row r="128" s="14" customFormat="1">
      <c r="A128" s="14"/>
      <c r="B128" s="256"/>
      <c r="C128" s="257"/>
      <c r="D128" s="247" t="s">
        <v>149</v>
      </c>
      <c r="E128" s="258" t="s">
        <v>1</v>
      </c>
      <c r="F128" s="259" t="s">
        <v>190</v>
      </c>
      <c r="G128" s="257"/>
      <c r="H128" s="260">
        <v>2.2309999999999999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6" t="s">
        <v>149</v>
      </c>
      <c r="AU128" s="266" t="s">
        <v>86</v>
      </c>
      <c r="AV128" s="14" t="s">
        <v>86</v>
      </c>
      <c r="AW128" s="14" t="s">
        <v>32</v>
      </c>
      <c r="AX128" s="14" t="s">
        <v>76</v>
      </c>
      <c r="AY128" s="266" t="s">
        <v>138</v>
      </c>
    </row>
    <row r="129" s="14" customFormat="1">
      <c r="A129" s="14"/>
      <c r="B129" s="256"/>
      <c r="C129" s="257"/>
      <c r="D129" s="247" t="s">
        <v>149</v>
      </c>
      <c r="E129" s="258" t="s">
        <v>1</v>
      </c>
      <c r="F129" s="259" t="s">
        <v>191</v>
      </c>
      <c r="G129" s="257"/>
      <c r="H129" s="260">
        <v>1.024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149</v>
      </c>
      <c r="AU129" s="266" t="s">
        <v>86</v>
      </c>
      <c r="AV129" s="14" t="s">
        <v>86</v>
      </c>
      <c r="AW129" s="14" t="s">
        <v>32</v>
      </c>
      <c r="AX129" s="14" t="s">
        <v>76</v>
      </c>
      <c r="AY129" s="266" t="s">
        <v>138</v>
      </c>
    </row>
    <row r="130" s="16" customFormat="1">
      <c r="A130" s="16"/>
      <c r="B130" s="283"/>
      <c r="C130" s="284"/>
      <c r="D130" s="247" t="s">
        <v>149</v>
      </c>
      <c r="E130" s="285" t="s">
        <v>1</v>
      </c>
      <c r="F130" s="286" t="s">
        <v>192</v>
      </c>
      <c r="G130" s="284"/>
      <c r="H130" s="287">
        <v>3.2549999999999999</v>
      </c>
      <c r="I130" s="288"/>
      <c r="J130" s="284"/>
      <c r="K130" s="284"/>
      <c r="L130" s="289"/>
      <c r="M130" s="290"/>
      <c r="N130" s="291"/>
      <c r="O130" s="291"/>
      <c r="P130" s="291"/>
      <c r="Q130" s="291"/>
      <c r="R130" s="291"/>
      <c r="S130" s="291"/>
      <c r="T130" s="292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93" t="s">
        <v>149</v>
      </c>
      <c r="AU130" s="293" t="s">
        <v>86</v>
      </c>
      <c r="AV130" s="16" t="s">
        <v>193</v>
      </c>
      <c r="AW130" s="16" t="s">
        <v>32</v>
      </c>
      <c r="AX130" s="16" t="s">
        <v>76</v>
      </c>
      <c r="AY130" s="293" t="s">
        <v>138</v>
      </c>
    </row>
    <row r="131" s="14" customFormat="1">
      <c r="A131" s="14"/>
      <c r="B131" s="256"/>
      <c r="C131" s="257"/>
      <c r="D131" s="247" t="s">
        <v>149</v>
      </c>
      <c r="E131" s="258" t="s">
        <v>1</v>
      </c>
      <c r="F131" s="259" t="s">
        <v>194</v>
      </c>
      <c r="G131" s="257"/>
      <c r="H131" s="260">
        <v>0.48799999999999999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149</v>
      </c>
      <c r="AU131" s="266" t="s">
        <v>86</v>
      </c>
      <c r="AV131" s="14" t="s">
        <v>86</v>
      </c>
      <c r="AW131" s="14" t="s">
        <v>32</v>
      </c>
      <c r="AX131" s="14" t="s">
        <v>76</v>
      </c>
      <c r="AY131" s="266" t="s">
        <v>138</v>
      </c>
    </row>
    <row r="132" s="15" customFormat="1">
      <c r="A132" s="15"/>
      <c r="B132" s="267"/>
      <c r="C132" s="268"/>
      <c r="D132" s="247" t="s">
        <v>149</v>
      </c>
      <c r="E132" s="269" t="s">
        <v>1</v>
      </c>
      <c r="F132" s="270" t="s">
        <v>154</v>
      </c>
      <c r="G132" s="268"/>
      <c r="H132" s="271">
        <v>3.7429999999999999</v>
      </c>
      <c r="I132" s="272"/>
      <c r="J132" s="268"/>
      <c r="K132" s="268"/>
      <c r="L132" s="273"/>
      <c r="M132" s="274"/>
      <c r="N132" s="275"/>
      <c r="O132" s="275"/>
      <c r="P132" s="275"/>
      <c r="Q132" s="275"/>
      <c r="R132" s="275"/>
      <c r="S132" s="275"/>
      <c r="T132" s="27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7" t="s">
        <v>149</v>
      </c>
      <c r="AU132" s="277" t="s">
        <v>86</v>
      </c>
      <c r="AV132" s="15" t="s">
        <v>145</v>
      </c>
      <c r="AW132" s="15" t="s">
        <v>32</v>
      </c>
      <c r="AX132" s="15" t="s">
        <v>84</v>
      </c>
      <c r="AY132" s="277" t="s">
        <v>138</v>
      </c>
    </row>
    <row r="133" s="12" customFormat="1" ht="22.8" customHeight="1">
      <c r="A133" s="12"/>
      <c r="B133" s="211"/>
      <c r="C133" s="212"/>
      <c r="D133" s="213" t="s">
        <v>75</v>
      </c>
      <c r="E133" s="225" t="s">
        <v>145</v>
      </c>
      <c r="F133" s="225" t="s">
        <v>195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SUM(P134:P161)</f>
        <v>0</v>
      </c>
      <c r="Q133" s="219"/>
      <c r="R133" s="220">
        <f>SUM(R134:R161)</f>
        <v>12.708521349999998</v>
      </c>
      <c r="S133" s="219"/>
      <c r="T133" s="221">
        <f>SUM(T134:T161)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84</v>
      </c>
      <c r="AT133" s="223" t="s">
        <v>75</v>
      </c>
      <c r="AU133" s="223" t="s">
        <v>84</v>
      </c>
      <c r="AY133" s="222" t="s">
        <v>138</v>
      </c>
      <c r="BK133" s="224">
        <f>SUM(BK134:BK161)</f>
        <v>0</v>
      </c>
    </row>
    <row r="134" s="2" customFormat="1" ht="24.15" customHeight="1">
      <c r="A134" s="39"/>
      <c r="B134" s="40"/>
      <c r="C134" s="227" t="s">
        <v>86</v>
      </c>
      <c r="D134" s="227" t="s">
        <v>140</v>
      </c>
      <c r="E134" s="228" t="s">
        <v>196</v>
      </c>
      <c r="F134" s="229" t="s">
        <v>197</v>
      </c>
      <c r="G134" s="230" t="s">
        <v>186</v>
      </c>
      <c r="H134" s="231">
        <v>3.1349999999999998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2.5019499999999999</v>
      </c>
      <c r="R134" s="236">
        <f>Q134*H134</f>
        <v>7.8436132499999989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145</v>
      </c>
      <c r="AT134" s="238" t="s">
        <v>140</v>
      </c>
      <c r="AU134" s="238" t="s">
        <v>86</v>
      </c>
      <c r="AY134" s="18" t="s">
        <v>138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145</v>
      </c>
      <c r="BM134" s="238" t="s">
        <v>198</v>
      </c>
    </row>
    <row r="135" s="13" customFormat="1">
      <c r="A135" s="13"/>
      <c r="B135" s="245"/>
      <c r="C135" s="246"/>
      <c r="D135" s="247" t="s">
        <v>149</v>
      </c>
      <c r="E135" s="248" t="s">
        <v>1</v>
      </c>
      <c r="F135" s="249" t="s">
        <v>189</v>
      </c>
      <c r="G135" s="246"/>
      <c r="H135" s="248" t="s">
        <v>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149</v>
      </c>
      <c r="AU135" s="255" t="s">
        <v>86</v>
      </c>
      <c r="AV135" s="13" t="s">
        <v>84</v>
      </c>
      <c r="AW135" s="13" t="s">
        <v>32</v>
      </c>
      <c r="AX135" s="13" t="s">
        <v>76</v>
      </c>
      <c r="AY135" s="255" t="s">
        <v>138</v>
      </c>
    </row>
    <row r="136" s="13" customFormat="1">
      <c r="A136" s="13"/>
      <c r="B136" s="245"/>
      <c r="C136" s="246"/>
      <c r="D136" s="247" t="s">
        <v>149</v>
      </c>
      <c r="E136" s="248" t="s">
        <v>1</v>
      </c>
      <c r="F136" s="249" t="s">
        <v>199</v>
      </c>
      <c r="G136" s="246"/>
      <c r="H136" s="248" t="s">
        <v>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149</v>
      </c>
      <c r="AU136" s="255" t="s">
        <v>86</v>
      </c>
      <c r="AV136" s="13" t="s">
        <v>84</v>
      </c>
      <c r="AW136" s="13" t="s">
        <v>32</v>
      </c>
      <c r="AX136" s="13" t="s">
        <v>76</v>
      </c>
      <c r="AY136" s="255" t="s">
        <v>138</v>
      </c>
    </row>
    <row r="137" s="14" customFormat="1">
      <c r="A137" s="14"/>
      <c r="B137" s="256"/>
      <c r="C137" s="257"/>
      <c r="D137" s="247" t="s">
        <v>149</v>
      </c>
      <c r="E137" s="258" t="s">
        <v>1</v>
      </c>
      <c r="F137" s="259" t="s">
        <v>200</v>
      </c>
      <c r="G137" s="257"/>
      <c r="H137" s="260">
        <v>2.8500000000000001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149</v>
      </c>
      <c r="AU137" s="266" t="s">
        <v>86</v>
      </c>
      <c r="AV137" s="14" t="s">
        <v>86</v>
      </c>
      <c r="AW137" s="14" t="s">
        <v>32</v>
      </c>
      <c r="AX137" s="14" t="s">
        <v>76</v>
      </c>
      <c r="AY137" s="266" t="s">
        <v>138</v>
      </c>
    </row>
    <row r="138" s="14" customFormat="1">
      <c r="A138" s="14"/>
      <c r="B138" s="256"/>
      <c r="C138" s="257"/>
      <c r="D138" s="247" t="s">
        <v>149</v>
      </c>
      <c r="E138" s="258" t="s">
        <v>1</v>
      </c>
      <c r="F138" s="259" t="s">
        <v>201</v>
      </c>
      <c r="G138" s="257"/>
      <c r="H138" s="260">
        <v>0.28499999999999998</v>
      </c>
      <c r="I138" s="261"/>
      <c r="J138" s="257"/>
      <c r="K138" s="257"/>
      <c r="L138" s="262"/>
      <c r="M138" s="263"/>
      <c r="N138" s="264"/>
      <c r="O138" s="264"/>
      <c r="P138" s="264"/>
      <c r="Q138" s="264"/>
      <c r="R138" s="264"/>
      <c r="S138" s="264"/>
      <c r="T138" s="26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6" t="s">
        <v>149</v>
      </c>
      <c r="AU138" s="266" t="s">
        <v>86</v>
      </c>
      <c r="AV138" s="14" t="s">
        <v>86</v>
      </c>
      <c r="AW138" s="14" t="s">
        <v>32</v>
      </c>
      <c r="AX138" s="14" t="s">
        <v>76</v>
      </c>
      <c r="AY138" s="266" t="s">
        <v>138</v>
      </c>
    </row>
    <row r="139" s="15" customFormat="1">
      <c r="A139" s="15"/>
      <c r="B139" s="267"/>
      <c r="C139" s="268"/>
      <c r="D139" s="247" t="s">
        <v>149</v>
      </c>
      <c r="E139" s="269" t="s">
        <v>1</v>
      </c>
      <c r="F139" s="270" t="s">
        <v>154</v>
      </c>
      <c r="G139" s="268"/>
      <c r="H139" s="271">
        <v>3.1350000000000002</v>
      </c>
      <c r="I139" s="272"/>
      <c r="J139" s="268"/>
      <c r="K139" s="268"/>
      <c r="L139" s="273"/>
      <c r="M139" s="274"/>
      <c r="N139" s="275"/>
      <c r="O139" s="275"/>
      <c r="P139" s="275"/>
      <c r="Q139" s="275"/>
      <c r="R139" s="275"/>
      <c r="S139" s="275"/>
      <c r="T139" s="27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7" t="s">
        <v>149</v>
      </c>
      <c r="AU139" s="277" t="s">
        <v>86</v>
      </c>
      <c r="AV139" s="15" t="s">
        <v>145</v>
      </c>
      <c r="AW139" s="15" t="s">
        <v>32</v>
      </c>
      <c r="AX139" s="15" t="s">
        <v>84</v>
      </c>
      <c r="AY139" s="277" t="s">
        <v>138</v>
      </c>
    </row>
    <row r="140" s="2" customFormat="1" ht="24.15" customHeight="1">
      <c r="A140" s="39"/>
      <c r="B140" s="40"/>
      <c r="C140" s="227" t="s">
        <v>193</v>
      </c>
      <c r="D140" s="227" t="s">
        <v>140</v>
      </c>
      <c r="E140" s="228" t="s">
        <v>202</v>
      </c>
      <c r="F140" s="229" t="s">
        <v>203</v>
      </c>
      <c r="G140" s="230" t="s">
        <v>163</v>
      </c>
      <c r="H140" s="231">
        <v>0.050000000000000003</v>
      </c>
      <c r="I140" s="232"/>
      <c r="J140" s="233">
        <f>ROUND(I140*H140,2)</f>
        <v>0</v>
      </c>
      <c r="K140" s="229" t="s">
        <v>144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1.06277</v>
      </c>
      <c r="R140" s="236">
        <f>Q140*H140</f>
        <v>0.053138500000000005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145</v>
      </c>
      <c r="AT140" s="238" t="s">
        <v>140</v>
      </c>
      <c r="AU140" s="238" t="s">
        <v>86</v>
      </c>
      <c r="AY140" s="18" t="s">
        <v>138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145</v>
      </c>
      <c r="BM140" s="238" t="s">
        <v>204</v>
      </c>
    </row>
    <row r="141" s="2" customFormat="1">
      <c r="A141" s="39"/>
      <c r="B141" s="40"/>
      <c r="C141" s="41"/>
      <c r="D141" s="240" t="s">
        <v>147</v>
      </c>
      <c r="E141" s="41"/>
      <c r="F141" s="241" t="s">
        <v>205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147</v>
      </c>
      <c r="AU141" s="18" t="s">
        <v>86</v>
      </c>
    </row>
    <row r="142" s="13" customFormat="1">
      <c r="A142" s="13"/>
      <c r="B142" s="245"/>
      <c r="C142" s="246"/>
      <c r="D142" s="247" t="s">
        <v>149</v>
      </c>
      <c r="E142" s="248" t="s">
        <v>1</v>
      </c>
      <c r="F142" s="249" t="s">
        <v>189</v>
      </c>
      <c r="G142" s="246"/>
      <c r="H142" s="248" t="s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149</v>
      </c>
      <c r="AU142" s="255" t="s">
        <v>86</v>
      </c>
      <c r="AV142" s="13" t="s">
        <v>84</v>
      </c>
      <c r="AW142" s="13" t="s">
        <v>32</v>
      </c>
      <c r="AX142" s="13" t="s">
        <v>76</v>
      </c>
      <c r="AY142" s="255" t="s">
        <v>138</v>
      </c>
    </row>
    <row r="143" s="13" customFormat="1">
      <c r="A143" s="13"/>
      <c r="B143" s="245"/>
      <c r="C143" s="246"/>
      <c r="D143" s="247" t="s">
        <v>149</v>
      </c>
      <c r="E143" s="248" t="s">
        <v>1</v>
      </c>
      <c r="F143" s="249" t="s">
        <v>206</v>
      </c>
      <c r="G143" s="246"/>
      <c r="H143" s="248" t="s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149</v>
      </c>
      <c r="AU143" s="255" t="s">
        <v>86</v>
      </c>
      <c r="AV143" s="13" t="s">
        <v>84</v>
      </c>
      <c r="AW143" s="13" t="s">
        <v>32</v>
      </c>
      <c r="AX143" s="13" t="s">
        <v>76</v>
      </c>
      <c r="AY143" s="255" t="s">
        <v>138</v>
      </c>
    </row>
    <row r="144" s="14" customFormat="1">
      <c r="A144" s="14"/>
      <c r="B144" s="256"/>
      <c r="C144" s="257"/>
      <c r="D144" s="247" t="s">
        <v>149</v>
      </c>
      <c r="E144" s="258" t="s">
        <v>1</v>
      </c>
      <c r="F144" s="259" t="s">
        <v>207</v>
      </c>
      <c r="G144" s="257"/>
      <c r="H144" s="260">
        <v>0.050000000000000003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149</v>
      </c>
      <c r="AU144" s="266" t="s">
        <v>86</v>
      </c>
      <c r="AV144" s="14" t="s">
        <v>86</v>
      </c>
      <c r="AW144" s="14" t="s">
        <v>32</v>
      </c>
      <c r="AX144" s="14" t="s">
        <v>84</v>
      </c>
      <c r="AY144" s="266" t="s">
        <v>138</v>
      </c>
    </row>
    <row r="145" s="2" customFormat="1" ht="24.15" customHeight="1">
      <c r="A145" s="39"/>
      <c r="B145" s="40"/>
      <c r="C145" s="227" t="s">
        <v>145</v>
      </c>
      <c r="D145" s="227" t="s">
        <v>140</v>
      </c>
      <c r="E145" s="228" t="s">
        <v>208</v>
      </c>
      <c r="F145" s="229" t="s">
        <v>209</v>
      </c>
      <c r="G145" s="230" t="s">
        <v>143</v>
      </c>
      <c r="H145" s="231">
        <v>30</v>
      </c>
      <c r="I145" s="232"/>
      <c r="J145" s="233">
        <f>ROUND(I145*H145,2)</f>
        <v>0</v>
      </c>
      <c r="K145" s="229" t="s">
        <v>144</v>
      </c>
      <c r="L145" s="45"/>
      <c r="M145" s="234" t="s">
        <v>1</v>
      </c>
      <c r="N145" s="235" t="s">
        <v>41</v>
      </c>
      <c r="O145" s="92"/>
      <c r="P145" s="236">
        <f>O145*H145</f>
        <v>0</v>
      </c>
      <c r="Q145" s="236">
        <v>0.03465</v>
      </c>
      <c r="R145" s="236">
        <f>Q145*H145</f>
        <v>1.0395000000000001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145</v>
      </c>
      <c r="AT145" s="238" t="s">
        <v>140</v>
      </c>
      <c r="AU145" s="238" t="s">
        <v>86</v>
      </c>
      <c r="AY145" s="18" t="s">
        <v>138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84</v>
      </c>
      <c r="BK145" s="239">
        <f>ROUND(I145*H145,2)</f>
        <v>0</v>
      </c>
      <c r="BL145" s="18" t="s">
        <v>145</v>
      </c>
      <c r="BM145" s="238" t="s">
        <v>210</v>
      </c>
    </row>
    <row r="146" s="2" customFormat="1">
      <c r="A146" s="39"/>
      <c r="B146" s="40"/>
      <c r="C146" s="41"/>
      <c r="D146" s="240" t="s">
        <v>147</v>
      </c>
      <c r="E146" s="41"/>
      <c r="F146" s="241" t="s">
        <v>211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147</v>
      </c>
      <c r="AU146" s="18" t="s">
        <v>86</v>
      </c>
    </row>
    <row r="147" s="13" customFormat="1">
      <c r="A147" s="13"/>
      <c r="B147" s="245"/>
      <c r="C147" s="246"/>
      <c r="D147" s="247" t="s">
        <v>149</v>
      </c>
      <c r="E147" s="248" t="s">
        <v>1</v>
      </c>
      <c r="F147" s="249" t="s">
        <v>189</v>
      </c>
      <c r="G147" s="246"/>
      <c r="H147" s="248" t="s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149</v>
      </c>
      <c r="AU147" s="255" t="s">
        <v>86</v>
      </c>
      <c r="AV147" s="13" t="s">
        <v>84</v>
      </c>
      <c r="AW147" s="13" t="s">
        <v>32</v>
      </c>
      <c r="AX147" s="13" t="s">
        <v>76</v>
      </c>
      <c r="AY147" s="255" t="s">
        <v>138</v>
      </c>
    </row>
    <row r="148" s="14" customFormat="1">
      <c r="A148" s="14"/>
      <c r="B148" s="256"/>
      <c r="C148" s="257"/>
      <c r="D148" s="247" t="s">
        <v>149</v>
      </c>
      <c r="E148" s="258" t="s">
        <v>1</v>
      </c>
      <c r="F148" s="259" t="s">
        <v>212</v>
      </c>
      <c r="G148" s="257"/>
      <c r="H148" s="260">
        <v>30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149</v>
      </c>
      <c r="AU148" s="266" t="s">
        <v>86</v>
      </c>
      <c r="AV148" s="14" t="s">
        <v>86</v>
      </c>
      <c r="AW148" s="14" t="s">
        <v>32</v>
      </c>
      <c r="AX148" s="14" t="s">
        <v>84</v>
      </c>
      <c r="AY148" s="266" t="s">
        <v>138</v>
      </c>
    </row>
    <row r="149" s="2" customFormat="1" ht="33" customHeight="1">
      <c r="A149" s="39"/>
      <c r="B149" s="40"/>
      <c r="C149" s="294" t="s">
        <v>167</v>
      </c>
      <c r="D149" s="294" t="s">
        <v>213</v>
      </c>
      <c r="E149" s="295" t="s">
        <v>214</v>
      </c>
      <c r="F149" s="296" t="s">
        <v>215</v>
      </c>
      <c r="G149" s="297" t="s">
        <v>143</v>
      </c>
      <c r="H149" s="298">
        <v>33</v>
      </c>
      <c r="I149" s="299"/>
      <c r="J149" s="300">
        <f>ROUND(I149*H149,2)</f>
        <v>0</v>
      </c>
      <c r="K149" s="296" t="s">
        <v>1</v>
      </c>
      <c r="L149" s="301"/>
      <c r="M149" s="302" t="s">
        <v>1</v>
      </c>
      <c r="N149" s="303" t="s">
        <v>41</v>
      </c>
      <c r="O149" s="92"/>
      <c r="P149" s="236">
        <f>O149*H149</f>
        <v>0</v>
      </c>
      <c r="Q149" s="236">
        <v>0.112</v>
      </c>
      <c r="R149" s="236">
        <f>Q149*H149</f>
        <v>3.6960000000000002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216</v>
      </c>
      <c r="AT149" s="238" t="s">
        <v>213</v>
      </c>
      <c r="AU149" s="238" t="s">
        <v>86</v>
      </c>
      <c r="AY149" s="18" t="s">
        <v>138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145</v>
      </c>
      <c r="BM149" s="238" t="s">
        <v>217</v>
      </c>
    </row>
    <row r="150" s="13" customFormat="1">
      <c r="A150" s="13"/>
      <c r="B150" s="245"/>
      <c r="C150" s="246"/>
      <c r="D150" s="247" t="s">
        <v>149</v>
      </c>
      <c r="E150" s="248" t="s">
        <v>1</v>
      </c>
      <c r="F150" s="249" t="s">
        <v>189</v>
      </c>
      <c r="G150" s="246"/>
      <c r="H150" s="248" t="s">
        <v>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149</v>
      </c>
      <c r="AU150" s="255" t="s">
        <v>86</v>
      </c>
      <c r="AV150" s="13" t="s">
        <v>84</v>
      </c>
      <c r="AW150" s="13" t="s">
        <v>32</v>
      </c>
      <c r="AX150" s="13" t="s">
        <v>76</v>
      </c>
      <c r="AY150" s="255" t="s">
        <v>138</v>
      </c>
    </row>
    <row r="151" s="14" customFormat="1">
      <c r="A151" s="14"/>
      <c r="B151" s="256"/>
      <c r="C151" s="257"/>
      <c r="D151" s="247" t="s">
        <v>149</v>
      </c>
      <c r="E151" s="258" t="s">
        <v>1</v>
      </c>
      <c r="F151" s="259" t="s">
        <v>212</v>
      </c>
      <c r="G151" s="257"/>
      <c r="H151" s="260">
        <v>30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149</v>
      </c>
      <c r="AU151" s="266" t="s">
        <v>86</v>
      </c>
      <c r="AV151" s="14" t="s">
        <v>86</v>
      </c>
      <c r="AW151" s="14" t="s">
        <v>32</v>
      </c>
      <c r="AX151" s="14" t="s">
        <v>84</v>
      </c>
      <c r="AY151" s="266" t="s">
        <v>138</v>
      </c>
    </row>
    <row r="152" s="14" customFormat="1">
      <c r="A152" s="14"/>
      <c r="B152" s="256"/>
      <c r="C152" s="257"/>
      <c r="D152" s="247" t="s">
        <v>149</v>
      </c>
      <c r="E152" s="257"/>
      <c r="F152" s="259" t="s">
        <v>218</v>
      </c>
      <c r="G152" s="257"/>
      <c r="H152" s="260">
        <v>33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149</v>
      </c>
      <c r="AU152" s="266" t="s">
        <v>86</v>
      </c>
      <c r="AV152" s="14" t="s">
        <v>86</v>
      </c>
      <c r="AW152" s="14" t="s">
        <v>4</v>
      </c>
      <c r="AX152" s="14" t="s">
        <v>84</v>
      </c>
      <c r="AY152" s="266" t="s">
        <v>138</v>
      </c>
    </row>
    <row r="153" s="2" customFormat="1" ht="16.5" customHeight="1">
      <c r="A153" s="39"/>
      <c r="B153" s="40"/>
      <c r="C153" s="227" t="s">
        <v>172</v>
      </c>
      <c r="D153" s="227" t="s">
        <v>140</v>
      </c>
      <c r="E153" s="228" t="s">
        <v>219</v>
      </c>
      <c r="F153" s="229" t="s">
        <v>220</v>
      </c>
      <c r="G153" s="230" t="s">
        <v>221</v>
      </c>
      <c r="H153" s="231">
        <v>9.6300000000000008</v>
      </c>
      <c r="I153" s="232"/>
      <c r="J153" s="233">
        <f>ROUND(I153*H153,2)</f>
        <v>0</v>
      </c>
      <c r="K153" s="229" t="s">
        <v>144</v>
      </c>
      <c r="L153" s="45"/>
      <c r="M153" s="234" t="s">
        <v>1</v>
      </c>
      <c r="N153" s="235" t="s">
        <v>41</v>
      </c>
      <c r="O153" s="92"/>
      <c r="P153" s="236">
        <f>O153*H153</f>
        <v>0</v>
      </c>
      <c r="Q153" s="236">
        <v>0.00792</v>
      </c>
      <c r="R153" s="236">
        <f>Q153*H153</f>
        <v>0.076269600000000007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145</v>
      </c>
      <c r="AT153" s="238" t="s">
        <v>140</v>
      </c>
      <c r="AU153" s="238" t="s">
        <v>86</v>
      </c>
      <c r="AY153" s="18" t="s">
        <v>138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84</v>
      </c>
      <c r="BK153" s="239">
        <f>ROUND(I153*H153,2)</f>
        <v>0</v>
      </c>
      <c r="BL153" s="18" t="s">
        <v>145</v>
      </c>
      <c r="BM153" s="238" t="s">
        <v>222</v>
      </c>
    </row>
    <row r="154" s="2" customFormat="1">
      <c r="A154" s="39"/>
      <c r="B154" s="40"/>
      <c r="C154" s="41"/>
      <c r="D154" s="240" t="s">
        <v>147</v>
      </c>
      <c r="E154" s="41"/>
      <c r="F154" s="241" t="s">
        <v>223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147</v>
      </c>
      <c r="AU154" s="18" t="s">
        <v>86</v>
      </c>
    </row>
    <row r="155" s="13" customFormat="1">
      <c r="A155" s="13"/>
      <c r="B155" s="245"/>
      <c r="C155" s="246"/>
      <c r="D155" s="247" t="s">
        <v>149</v>
      </c>
      <c r="E155" s="248" t="s">
        <v>1</v>
      </c>
      <c r="F155" s="249" t="s">
        <v>189</v>
      </c>
      <c r="G155" s="246"/>
      <c r="H155" s="248" t="s">
        <v>1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149</v>
      </c>
      <c r="AU155" s="255" t="s">
        <v>86</v>
      </c>
      <c r="AV155" s="13" t="s">
        <v>84</v>
      </c>
      <c r="AW155" s="13" t="s">
        <v>32</v>
      </c>
      <c r="AX155" s="13" t="s">
        <v>76</v>
      </c>
      <c r="AY155" s="255" t="s">
        <v>138</v>
      </c>
    </row>
    <row r="156" s="14" customFormat="1">
      <c r="A156" s="14"/>
      <c r="B156" s="256"/>
      <c r="C156" s="257"/>
      <c r="D156" s="247" t="s">
        <v>149</v>
      </c>
      <c r="E156" s="258" t="s">
        <v>1</v>
      </c>
      <c r="F156" s="259" t="s">
        <v>224</v>
      </c>
      <c r="G156" s="257"/>
      <c r="H156" s="260">
        <v>3.75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149</v>
      </c>
      <c r="AU156" s="266" t="s">
        <v>86</v>
      </c>
      <c r="AV156" s="14" t="s">
        <v>86</v>
      </c>
      <c r="AW156" s="14" t="s">
        <v>32</v>
      </c>
      <c r="AX156" s="14" t="s">
        <v>76</v>
      </c>
      <c r="AY156" s="266" t="s">
        <v>138</v>
      </c>
    </row>
    <row r="157" s="14" customFormat="1">
      <c r="A157" s="14"/>
      <c r="B157" s="256"/>
      <c r="C157" s="257"/>
      <c r="D157" s="247" t="s">
        <v>149</v>
      </c>
      <c r="E157" s="258" t="s">
        <v>1</v>
      </c>
      <c r="F157" s="259" t="s">
        <v>225</v>
      </c>
      <c r="G157" s="257"/>
      <c r="H157" s="260">
        <v>3.6000000000000001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6" t="s">
        <v>149</v>
      </c>
      <c r="AU157" s="266" t="s">
        <v>86</v>
      </c>
      <c r="AV157" s="14" t="s">
        <v>86</v>
      </c>
      <c r="AW157" s="14" t="s">
        <v>32</v>
      </c>
      <c r="AX157" s="14" t="s">
        <v>76</v>
      </c>
      <c r="AY157" s="266" t="s">
        <v>138</v>
      </c>
    </row>
    <row r="158" s="14" customFormat="1">
      <c r="A158" s="14"/>
      <c r="B158" s="256"/>
      <c r="C158" s="257"/>
      <c r="D158" s="247" t="s">
        <v>149</v>
      </c>
      <c r="E158" s="258" t="s">
        <v>1</v>
      </c>
      <c r="F158" s="259" t="s">
        <v>226</v>
      </c>
      <c r="G158" s="257"/>
      <c r="H158" s="260">
        <v>2.2799999999999998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149</v>
      </c>
      <c r="AU158" s="266" t="s">
        <v>86</v>
      </c>
      <c r="AV158" s="14" t="s">
        <v>86</v>
      </c>
      <c r="AW158" s="14" t="s">
        <v>32</v>
      </c>
      <c r="AX158" s="14" t="s">
        <v>76</v>
      </c>
      <c r="AY158" s="266" t="s">
        <v>138</v>
      </c>
    </row>
    <row r="159" s="15" customFormat="1">
      <c r="A159" s="15"/>
      <c r="B159" s="267"/>
      <c r="C159" s="268"/>
      <c r="D159" s="247" t="s">
        <v>149</v>
      </c>
      <c r="E159" s="269" t="s">
        <v>1</v>
      </c>
      <c r="F159" s="270" t="s">
        <v>154</v>
      </c>
      <c r="G159" s="268"/>
      <c r="H159" s="271">
        <v>9.629999999999999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7" t="s">
        <v>149</v>
      </c>
      <c r="AU159" s="277" t="s">
        <v>86</v>
      </c>
      <c r="AV159" s="15" t="s">
        <v>145</v>
      </c>
      <c r="AW159" s="15" t="s">
        <v>32</v>
      </c>
      <c r="AX159" s="15" t="s">
        <v>84</v>
      </c>
      <c r="AY159" s="277" t="s">
        <v>138</v>
      </c>
    </row>
    <row r="160" s="2" customFormat="1" ht="16.5" customHeight="1">
      <c r="A160" s="39"/>
      <c r="B160" s="40"/>
      <c r="C160" s="227" t="s">
        <v>227</v>
      </c>
      <c r="D160" s="227" t="s">
        <v>140</v>
      </c>
      <c r="E160" s="228" t="s">
        <v>228</v>
      </c>
      <c r="F160" s="229" t="s">
        <v>229</v>
      </c>
      <c r="G160" s="230" t="s">
        <v>221</v>
      </c>
      <c r="H160" s="231">
        <v>9.6300000000000008</v>
      </c>
      <c r="I160" s="232"/>
      <c r="J160" s="233">
        <f>ROUND(I160*H160,2)</f>
        <v>0</v>
      </c>
      <c r="K160" s="229" t="s">
        <v>144</v>
      </c>
      <c r="L160" s="45"/>
      <c r="M160" s="234" t="s">
        <v>1</v>
      </c>
      <c r="N160" s="235" t="s">
        <v>41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145</v>
      </c>
      <c r="AT160" s="238" t="s">
        <v>140</v>
      </c>
      <c r="AU160" s="238" t="s">
        <v>86</v>
      </c>
      <c r="AY160" s="18" t="s">
        <v>138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84</v>
      </c>
      <c r="BK160" s="239">
        <f>ROUND(I160*H160,2)</f>
        <v>0</v>
      </c>
      <c r="BL160" s="18" t="s">
        <v>145</v>
      </c>
      <c r="BM160" s="238" t="s">
        <v>230</v>
      </c>
    </row>
    <row r="161" s="2" customFormat="1">
      <c r="A161" s="39"/>
      <c r="B161" s="40"/>
      <c r="C161" s="41"/>
      <c r="D161" s="240" t="s">
        <v>147</v>
      </c>
      <c r="E161" s="41"/>
      <c r="F161" s="241" t="s">
        <v>231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147</v>
      </c>
      <c r="AU161" s="18" t="s">
        <v>86</v>
      </c>
    </row>
    <row r="162" s="12" customFormat="1" ht="22.8" customHeight="1">
      <c r="A162" s="12"/>
      <c r="B162" s="211"/>
      <c r="C162" s="212"/>
      <c r="D162" s="213" t="s">
        <v>75</v>
      </c>
      <c r="E162" s="225" t="s">
        <v>232</v>
      </c>
      <c r="F162" s="225" t="s">
        <v>233</v>
      </c>
      <c r="G162" s="212"/>
      <c r="H162" s="212"/>
      <c r="I162" s="215"/>
      <c r="J162" s="226">
        <f>BK162</f>
        <v>0</v>
      </c>
      <c r="K162" s="212"/>
      <c r="L162" s="217"/>
      <c r="M162" s="218"/>
      <c r="N162" s="219"/>
      <c r="O162" s="219"/>
      <c r="P162" s="220">
        <f>SUM(P163:P164)</f>
        <v>0</v>
      </c>
      <c r="Q162" s="219"/>
      <c r="R162" s="220">
        <f>SUM(R163:R164)</f>
        <v>0</v>
      </c>
      <c r="S162" s="219"/>
      <c r="T162" s="221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2" t="s">
        <v>84</v>
      </c>
      <c r="AT162" s="223" t="s">
        <v>75</v>
      </c>
      <c r="AU162" s="223" t="s">
        <v>84</v>
      </c>
      <c r="AY162" s="222" t="s">
        <v>138</v>
      </c>
      <c r="BK162" s="224">
        <f>SUM(BK163:BK164)</f>
        <v>0</v>
      </c>
    </row>
    <row r="163" s="2" customFormat="1" ht="24.15" customHeight="1">
      <c r="A163" s="39"/>
      <c r="B163" s="40"/>
      <c r="C163" s="227" t="s">
        <v>216</v>
      </c>
      <c r="D163" s="227" t="s">
        <v>140</v>
      </c>
      <c r="E163" s="228" t="s">
        <v>234</v>
      </c>
      <c r="F163" s="229" t="s">
        <v>235</v>
      </c>
      <c r="G163" s="230" t="s">
        <v>163</v>
      </c>
      <c r="H163" s="231">
        <v>22.073</v>
      </c>
      <c r="I163" s="232"/>
      <c r="J163" s="233">
        <f>ROUND(I163*H163,2)</f>
        <v>0</v>
      </c>
      <c r="K163" s="229" t="s">
        <v>144</v>
      </c>
      <c r="L163" s="45"/>
      <c r="M163" s="234" t="s">
        <v>1</v>
      </c>
      <c r="N163" s="235" t="s">
        <v>41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145</v>
      </c>
      <c r="AT163" s="238" t="s">
        <v>140</v>
      </c>
      <c r="AU163" s="238" t="s">
        <v>86</v>
      </c>
      <c r="AY163" s="18" t="s">
        <v>138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84</v>
      </c>
      <c r="BK163" s="239">
        <f>ROUND(I163*H163,2)</f>
        <v>0</v>
      </c>
      <c r="BL163" s="18" t="s">
        <v>145</v>
      </c>
      <c r="BM163" s="238" t="s">
        <v>236</v>
      </c>
    </row>
    <row r="164" s="2" customFormat="1">
      <c r="A164" s="39"/>
      <c r="B164" s="40"/>
      <c r="C164" s="41"/>
      <c r="D164" s="240" t="s">
        <v>147</v>
      </c>
      <c r="E164" s="41"/>
      <c r="F164" s="241" t="s">
        <v>237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147</v>
      </c>
      <c r="AU164" s="18" t="s">
        <v>86</v>
      </c>
    </row>
    <row r="165" s="12" customFormat="1" ht="25.92" customHeight="1">
      <c r="A165" s="12"/>
      <c r="B165" s="211"/>
      <c r="C165" s="212"/>
      <c r="D165" s="213" t="s">
        <v>75</v>
      </c>
      <c r="E165" s="214" t="s">
        <v>238</v>
      </c>
      <c r="F165" s="214" t="s">
        <v>239</v>
      </c>
      <c r="G165" s="212"/>
      <c r="H165" s="212"/>
      <c r="I165" s="215"/>
      <c r="J165" s="216">
        <f>BK165</f>
        <v>0</v>
      </c>
      <c r="K165" s="212"/>
      <c r="L165" s="217"/>
      <c r="M165" s="218"/>
      <c r="N165" s="219"/>
      <c r="O165" s="219"/>
      <c r="P165" s="220">
        <f>P166</f>
        <v>0</v>
      </c>
      <c r="Q165" s="219"/>
      <c r="R165" s="220">
        <f>R166</f>
        <v>0</v>
      </c>
      <c r="S165" s="219"/>
      <c r="T165" s="221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2" t="s">
        <v>86</v>
      </c>
      <c r="AT165" s="223" t="s">
        <v>75</v>
      </c>
      <c r="AU165" s="223" t="s">
        <v>76</v>
      </c>
      <c r="AY165" s="222" t="s">
        <v>138</v>
      </c>
      <c r="BK165" s="224">
        <f>BK166</f>
        <v>0</v>
      </c>
    </row>
    <row r="166" s="12" customFormat="1" ht="22.8" customHeight="1">
      <c r="A166" s="12"/>
      <c r="B166" s="211"/>
      <c r="C166" s="212"/>
      <c r="D166" s="213" t="s">
        <v>75</v>
      </c>
      <c r="E166" s="225" t="s">
        <v>240</v>
      </c>
      <c r="F166" s="225" t="s">
        <v>241</v>
      </c>
      <c r="G166" s="212"/>
      <c r="H166" s="212"/>
      <c r="I166" s="215"/>
      <c r="J166" s="226">
        <f>BK166</f>
        <v>0</v>
      </c>
      <c r="K166" s="212"/>
      <c r="L166" s="217"/>
      <c r="M166" s="218"/>
      <c r="N166" s="219"/>
      <c r="O166" s="219"/>
      <c r="P166" s="220">
        <f>SUM(P167:P168)</f>
        <v>0</v>
      </c>
      <c r="Q166" s="219"/>
      <c r="R166" s="220">
        <f>SUM(R167:R168)</f>
        <v>0</v>
      </c>
      <c r="S166" s="219"/>
      <c r="T166" s="221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2" t="s">
        <v>86</v>
      </c>
      <c r="AT166" s="223" t="s">
        <v>75</v>
      </c>
      <c r="AU166" s="223" t="s">
        <v>84</v>
      </c>
      <c r="AY166" s="222" t="s">
        <v>138</v>
      </c>
      <c r="BK166" s="224">
        <f>SUM(BK167:BK168)</f>
        <v>0</v>
      </c>
    </row>
    <row r="167" s="2" customFormat="1" ht="33" customHeight="1">
      <c r="A167" s="39"/>
      <c r="B167" s="40"/>
      <c r="C167" s="227" t="s">
        <v>242</v>
      </c>
      <c r="D167" s="227" t="s">
        <v>140</v>
      </c>
      <c r="E167" s="228" t="s">
        <v>243</v>
      </c>
      <c r="F167" s="229" t="s">
        <v>244</v>
      </c>
      <c r="G167" s="230" t="s">
        <v>245</v>
      </c>
      <c r="H167" s="231">
        <v>3</v>
      </c>
      <c r="I167" s="232"/>
      <c r="J167" s="233">
        <f>ROUND(I167*H167,2)</f>
        <v>0</v>
      </c>
      <c r="K167" s="229" t="s">
        <v>1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246</v>
      </c>
      <c r="AT167" s="238" t="s">
        <v>140</v>
      </c>
      <c r="AU167" s="238" t="s">
        <v>86</v>
      </c>
      <c r="AY167" s="18" t="s">
        <v>138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84</v>
      </c>
      <c r="BK167" s="239">
        <f>ROUND(I167*H167,2)</f>
        <v>0</v>
      </c>
      <c r="BL167" s="18" t="s">
        <v>246</v>
      </c>
      <c r="BM167" s="238" t="s">
        <v>247</v>
      </c>
    </row>
    <row r="168" s="2" customFormat="1">
      <c r="A168" s="39"/>
      <c r="B168" s="40"/>
      <c r="C168" s="41"/>
      <c r="D168" s="247" t="s">
        <v>165</v>
      </c>
      <c r="E168" s="41"/>
      <c r="F168" s="278" t="s">
        <v>248</v>
      </c>
      <c r="G168" s="41"/>
      <c r="H168" s="41"/>
      <c r="I168" s="242"/>
      <c r="J168" s="41"/>
      <c r="K168" s="41"/>
      <c r="L168" s="45"/>
      <c r="M168" s="279"/>
      <c r="N168" s="280"/>
      <c r="O168" s="281"/>
      <c r="P168" s="281"/>
      <c r="Q168" s="281"/>
      <c r="R168" s="281"/>
      <c r="S168" s="281"/>
      <c r="T168" s="282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165</v>
      </c>
      <c r="AU168" s="18" t="s">
        <v>86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BNBH4BNWc+jh24BJ9JD6qnlc8XE3iO1+ds/qhCOUNIpqu1WQwTTFhcJQkphCjU5VOwW4Ie78Gr+2zF95GXAWzA==" hashValue="c3uf61j3pRG2ACu92eUAjM70FDGN+8pd1ZqrfoM3LWrQPed7SlrhiCvfVfbJCANZtv6Qh0bvK5lwiEuOTTcJEQ==" algorithmName="SHA-512" password="FBEC"/>
  <autoFilter ref="C121:K16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hyperlinks>
    <hyperlink ref="F126" r:id="rId1" display="https://podminky.urs.cz/item/CS_URS_2024_01/274322511"/>
    <hyperlink ref="F141" r:id="rId2" display="https://podminky.urs.cz/item/CS_URS_2024_01/430362021"/>
    <hyperlink ref="F146" r:id="rId3" display="https://podminky.urs.cz/item/CS_URS_2024_01/434191423"/>
    <hyperlink ref="F154" r:id="rId4" display="https://podminky.urs.cz/item/CS_URS_2024_01/434351141"/>
    <hyperlink ref="F161" r:id="rId5" display="https://podminky.urs.cz/item/CS_URS_2024_01/434351142"/>
    <hyperlink ref="F164" r:id="rId6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PŘÍSTUPOVÉ CHODNÍKY K NOVÝM HROBOVÝM MÍSTŮM NA NOVÉM HŘBITOVĚ - I. ETAPA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249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24. 5. 2024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ROUND((SUM(BE121:BE160)),  2)</f>
        <v>0</v>
      </c>
      <c r="G33" s="39"/>
      <c r="H33" s="39"/>
      <c r="I33" s="165">
        <v>0.20999999999999999</v>
      </c>
      <c r="J33" s="164">
        <f>ROUND(((SUM(BE121:BE160))*I33),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ROUND((SUM(BF121:BF160)),  2)</f>
        <v>0</v>
      </c>
      <c r="G34" s="39"/>
      <c r="H34" s="39"/>
      <c r="I34" s="165">
        <v>0.12</v>
      </c>
      <c r="J34" s="164">
        <f>ROUND(((SUM(BF121:BF160))*I34),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ROUND((SUM(BG121:BG160)),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ROUND((SUM(BH121:BH160)),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ROUND((SUM(BI121:BI160)),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PŘÍSTUPOVÉ CHODNÍKY K NOVÝM HROBOVÝM MÍSTŮM NA NOVÉM HŘBITOVĚ -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102 - ZPEVNĚNÉ PLOCHY DLÁŽDĚNÉ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0" t="str">
        <f>IF(J12="","",J12)</f>
        <v>24. 5. 2024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TIŠNOV, NÁMĚSTÍ MÍRU 111, 666 19 TIŠNOV</v>
      </c>
      <c r="G91" s="41"/>
      <c r="H91" s="41"/>
      <c r="I91" s="33" t="s">
        <v>30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116</v>
      </c>
      <c r="D94" s="186"/>
      <c r="E94" s="186"/>
      <c r="F94" s="186"/>
      <c r="G94" s="186"/>
      <c r="H94" s="186"/>
      <c r="I94" s="186"/>
      <c r="J94" s="187" t="s">
        <v>117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118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119</v>
      </c>
    </row>
    <row r="97" s="9" customFormat="1" ht="24.96" customHeight="1">
      <c r="A97" s="9"/>
      <c r="B97" s="189"/>
      <c r="C97" s="190"/>
      <c r="D97" s="191" t="s">
        <v>120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121</v>
      </c>
      <c r="E98" s="197"/>
      <c r="F98" s="197"/>
      <c r="G98" s="197"/>
      <c r="H98" s="197"/>
      <c r="I98" s="197"/>
      <c r="J98" s="198">
        <f>J123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250</v>
      </c>
      <c r="E99" s="197"/>
      <c r="F99" s="197"/>
      <c r="G99" s="197"/>
      <c r="H99" s="197"/>
      <c r="I99" s="197"/>
      <c r="J99" s="198">
        <f>J130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251</v>
      </c>
      <c r="E100" s="197"/>
      <c r="F100" s="197"/>
      <c r="G100" s="197"/>
      <c r="H100" s="197"/>
      <c r="I100" s="197"/>
      <c r="J100" s="198">
        <f>J146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180</v>
      </c>
      <c r="E101" s="197"/>
      <c r="F101" s="197"/>
      <c r="G101" s="197"/>
      <c r="H101" s="197"/>
      <c r="I101" s="197"/>
      <c r="J101" s="198">
        <f>J158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4" t="str">
        <f>E7</f>
        <v>PŘÍSTUPOVÉ CHODNÍKY K NOVÝM HROBOVÝM MÍSTŮM NA NOVÉM HŘBITOVĚ - I. ETAPA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102 - ZPEVNĚNÉ PLOCHY DLÁŽDĚNÉ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Tišnov</v>
      </c>
      <c r="G115" s="41"/>
      <c r="H115" s="41"/>
      <c r="I115" s="33" t="s">
        <v>22</v>
      </c>
      <c r="J115" s="80" t="str">
        <f>IF(J12="","",J12)</f>
        <v>24. 5. 2024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>MĚSTO TIŠNOV, NÁMĚSTÍ MÍRU 111, 666 19 TIŠNOV</v>
      </c>
      <c r="G117" s="41"/>
      <c r="H117" s="41"/>
      <c r="I117" s="33" t="s">
        <v>30</v>
      </c>
      <c r="J117" s="37" t="str">
        <f>E21</f>
        <v>ING. ARCH. PAVEL JURA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124</v>
      </c>
      <c r="D120" s="203" t="s">
        <v>61</v>
      </c>
      <c r="E120" s="203" t="s">
        <v>57</v>
      </c>
      <c r="F120" s="203" t="s">
        <v>58</v>
      </c>
      <c r="G120" s="203" t="s">
        <v>125</v>
      </c>
      <c r="H120" s="203" t="s">
        <v>126</v>
      </c>
      <c r="I120" s="203" t="s">
        <v>127</v>
      </c>
      <c r="J120" s="203" t="s">
        <v>117</v>
      </c>
      <c r="K120" s="204" t="s">
        <v>128</v>
      </c>
      <c r="L120" s="205"/>
      <c r="M120" s="101" t="s">
        <v>1</v>
      </c>
      <c r="N120" s="102" t="s">
        <v>40</v>
      </c>
      <c r="O120" s="102" t="s">
        <v>129</v>
      </c>
      <c r="P120" s="102" t="s">
        <v>130</v>
      </c>
      <c r="Q120" s="102" t="s">
        <v>131</v>
      </c>
      <c r="R120" s="102" t="s">
        <v>132</v>
      </c>
      <c r="S120" s="102" t="s">
        <v>133</v>
      </c>
      <c r="T120" s="103" t="s">
        <v>134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135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48.887676999999996</v>
      </c>
      <c r="S121" s="105"/>
      <c r="T121" s="209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119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75</v>
      </c>
      <c r="E122" s="214" t="s">
        <v>136</v>
      </c>
      <c r="F122" s="214" t="s">
        <v>137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P123+P130+P146+P158</f>
        <v>0</v>
      </c>
      <c r="Q122" s="219"/>
      <c r="R122" s="220">
        <f>R123+R130+R146+R158</f>
        <v>48.887676999999996</v>
      </c>
      <c r="S122" s="219"/>
      <c r="T122" s="221">
        <f>T123+T130+T146+T158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84</v>
      </c>
      <c r="AT122" s="223" t="s">
        <v>75</v>
      </c>
      <c r="AU122" s="223" t="s">
        <v>76</v>
      </c>
      <c r="AY122" s="222" t="s">
        <v>138</v>
      </c>
      <c r="BK122" s="224">
        <f>BK123+BK130+BK146+BK158</f>
        <v>0</v>
      </c>
    </row>
    <row r="123" s="12" customFormat="1" ht="22.8" customHeight="1">
      <c r="A123" s="12"/>
      <c r="B123" s="211"/>
      <c r="C123" s="212"/>
      <c r="D123" s="213" t="s">
        <v>75</v>
      </c>
      <c r="E123" s="225" t="s">
        <v>84</v>
      </c>
      <c r="F123" s="225" t="s">
        <v>139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SUM(P124:P129)</f>
        <v>0</v>
      </c>
      <c r="Q123" s="219"/>
      <c r="R123" s="220">
        <f>SUM(R124:R129)</f>
        <v>0</v>
      </c>
      <c r="S123" s="219"/>
      <c r="T123" s="221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84</v>
      </c>
      <c r="AT123" s="223" t="s">
        <v>75</v>
      </c>
      <c r="AU123" s="223" t="s">
        <v>84</v>
      </c>
      <c r="AY123" s="222" t="s">
        <v>138</v>
      </c>
      <c r="BK123" s="224">
        <f>SUM(BK124:BK129)</f>
        <v>0</v>
      </c>
    </row>
    <row r="124" s="2" customFormat="1" ht="24.15" customHeight="1">
      <c r="A124" s="39"/>
      <c r="B124" s="40"/>
      <c r="C124" s="227" t="s">
        <v>84</v>
      </c>
      <c r="D124" s="227" t="s">
        <v>140</v>
      </c>
      <c r="E124" s="228" t="s">
        <v>252</v>
      </c>
      <c r="F124" s="229" t="s">
        <v>253</v>
      </c>
      <c r="G124" s="230" t="s">
        <v>221</v>
      </c>
      <c r="H124" s="231">
        <v>39.799999999999997</v>
      </c>
      <c r="I124" s="232"/>
      <c r="J124" s="233">
        <f>ROUND(I124*H124,2)</f>
        <v>0</v>
      </c>
      <c r="K124" s="229" t="s">
        <v>144</v>
      </c>
      <c r="L124" s="45"/>
      <c r="M124" s="234" t="s">
        <v>1</v>
      </c>
      <c r="N124" s="235" t="s">
        <v>41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145</v>
      </c>
      <c r="AT124" s="238" t="s">
        <v>140</v>
      </c>
      <c r="AU124" s="238" t="s">
        <v>86</v>
      </c>
      <c r="AY124" s="18" t="s">
        <v>138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84</v>
      </c>
      <c r="BK124" s="239">
        <f>ROUND(I124*H124,2)</f>
        <v>0</v>
      </c>
      <c r="BL124" s="18" t="s">
        <v>145</v>
      </c>
      <c r="BM124" s="238" t="s">
        <v>254</v>
      </c>
    </row>
    <row r="125" s="2" customFormat="1">
      <c r="A125" s="39"/>
      <c r="B125" s="40"/>
      <c r="C125" s="41"/>
      <c r="D125" s="240" t="s">
        <v>147</v>
      </c>
      <c r="E125" s="41"/>
      <c r="F125" s="241" t="s">
        <v>255</v>
      </c>
      <c r="G125" s="41"/>
      <c r="H125" s="41"/>
      <c r="I125" s="242"/>
      <c r="J125" s="41"/>
      <c r="K125" s="41"/>
      <c r="L125" s="45"/>
      <c r="M125" s="243"/>
      <c r="N125" s="244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147</v>
      </c>
      <c r="AU125" s="18" t="s">
        <v>86</v>
      </c>
    </row>
    <row r="126" s="13" customFormat="1">
      <c r="A126" s="13"/>
      <c r="B126" s="245"/>
      <c r="C126" s="246"/>
      <c r="D126" s="247" t="s">
        <v>149</v>
      </c>
      <c r="E126" s="248" t="s">
        <v>1</v>
      </c>
      <c r="F126" s="249" t="s">
        <v>256</v>
      </c>
      <c r="G126" s="246"/>
      <c r="H126" s="248" t="s">
        <v>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5" t="s">
        <v>149</v>
      </c>
      <c r="AU126" s="255" t="s">
        <v>86</v>
      </c>
      <c r="AV126" s="13" t="s">
        <v>84</v>
      </c>
      <c r="AW126" s="13" t="s">
        <v>32</v>
      </c>
      <c r="AX126" s="13" t="s">
        <v>76</v>
      </c>
      <c r="AY126" s="255" t="s">
        <v>138</v>
      </c>
    </row>
    <row r="127" s="14" customFormat="1">
      <c r="A127" s="14"/>
      <c r="B127" s="256"/>
      <c r="C127" s="257"/>
      <c r="D127" s="247" t="s">
        <v>149</v>
      </c>
      <c r="E127" s="258" t="s">
        <v>1</v>
      </c>
      <c r="F127" s="259" t="s">
        <v>257</v>
      </c>
      <c r="G127" s="257"/>
      <c r="H127" s="260">
        <v>14.800000000000001</v>
      </c>
      <c r="I127" s="261"/>
      <c r="J127" s="257"/>
      <c r="K127" s="257"/>
      <c r="L127" s="262"/>
      <c r="M127" s="263"/>
      <c r="N127" s="264"/>
      <c r="O127" s="264"/>
      <c r="P127" s="264"/>
      <c r="Q127" s="264"/>
      <c r="R127" s="264"/>
      <c r="S127" s="264"/>
      <c r="T127" s="26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6" t="s">
        <v>149</v>
      </c>
      <c r="AU127" s="266" t="s">
        <v>86</v>
      </c>
      <c r="AV127" s="14" t="s">
        <v>86</v>
      </c>
      <c r="AW127" s="14" t="s">
        <v>32</v>
      </c>
      <c r="AX127" s="14" t="s">
        <v>76</v>
      </c>
      <c r="AY127" s="266" t="s">
        <v>138</v>
      </c>
    </row>
    <row r="128" s="14" customFormat="1">
      <c r="A128" s="14"/>
      <c r="B128" s="256"/>
      <c r="C128" s="257"/>
      <c r="D128" s="247" t="s">
        <v>149</v>
      </c>
      <c r="E128" s="258" t="s">
        <v>1</v>
      </c>
      <c r="F128" s="259" t="s">
        <v>258</v>
      </c>
      <c r="G128" s="257"/>
      <c r="H128" s="260">
        <v>25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6" t="s">
        <v>149</v>
      </c>
      <c r="AU128" s="266" t="s">
        <v>86</v>
      </c>
      <c r="AV128" s="14" t="s">
        <v>86</v>
      </c>
      <c r="AW128" s="14" t="s">
        <v>32</v>
      </c>
      <c r="AX128" s="14" t="s">
        <v>76</v>
      </c>
      <c r="AY128" s="266" t="s">
        <v>138</v>
      </c>
    </row>
    <row r="129" s="15" customFormat="1">
      <c r="A129" s="15"/>
      <c r="B129" s="267"/>
      <c r="C129" s="268"/>
      <c r="D129" s="247" t="s">
        <v>149</v>
      </c>
      <c r="E129" s="269" t="s">
        <v>1</v>
      </c>
      <c r="F129" s="270" t="s">
        <v>154</v>
      </c>
      <c r="G129" s="268"/>
      <c r="H129" s="271">
        <v>39.799999999999997</v>
      </c>
      <c r="I129" s="272"/>
      <c r="J129" s="268"/>
      <c r="K129" s="268"/>
      <c r="L129" s="273"/>
      <c r="M129" s="274"/>
      <c r="N129" s="275"/>
      <c r="O129" s="275"/>
      <c r="P129" s="275"/>
      <c r="Q129" s="275"/>
      <c r="R129" s="275"/>
      <c r="S129" s="275"/>
      <c r="T129" s="27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7" t="s">
        <v>149</v>
      </c>
      <c r="AU129" s="277" t="s">
        <v>86</v>
      </c>
      <c r="AV129" s="15" t="s">
        <v>145</v>
      </c>
      <c r="AW129" s="15" t="s">
        <v>32</v>
      </c>
      <c r="AX129" s="15" t="s">
        <v>84</v>
      </c>
      <c r="AY129" s="277" t="s">
        <v>138</v>
      </c>
    </row>
    <row r="130" s="12" customFormat="1" ht="22.8" customHeight="1">
      <c r="A130" s="12"/>
      <c r="B130" s="211"/>
      <c r="C130" s="212"/>
      <c r="D130" s="213" t="s">
        <v>75</v>
      </c>
      <c r="E130" s="225" t="s">
        <v>167</v>
      </c>
      <c r="F130" s="225" t="s">
        <v>259</v>
      </c>
      <c r="G130" s="212"/>
      <c r="H130" s="212"/>
      <c r="I130" s="215"/>
      <c r="J130" s="226">
        <f>BK130</f>
        <v>0</v>
      </c>
      <c r="K130" s="212"/>
      <c r="L130" s="217"/>
      <c r="M130" s="218"/>
      <c r="N130" s="219"/>
      <c r="O130" s="219"/>
      <c r="P130" s="220">
        <f>SUM(P131:P145)</f>
        <v>0</v>
      </c>
      <c r="Q130" s="219"/>
      <c r="R130" s="220">
        <f>SUM(R131:R145)</f>
        <v>41.809899999999999</v>
      </c>
      <c r="S130" s="219"/>
      <c r="T130" s="221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84</v>
      </c>
      <c r="AT130" s="223" t="s">
        <v>75</v>
      </c>
      <c r="AU130" s="223" t="s">
        <v>84</v>
      </c>
      <c r="AY130" s="222" t="s">
        <v>138</v>
      </c>
      <c r="BK130" s="224">
        <f>SUM(BK131:BK145)</f>
        <v>0</v>
      </c>
    </row>
    <row r="131" s="2" customFormat="1" ht="21.75" customHeight="1">
      <c r="A131" s="39"/>
      <c r="B131" s="40"/>
      <c r="C131" s="227" t="s">
        <v>86</v>
      </c>
      <c r="D131" s="227" t="s">
        <v>140</v>
      </c>
      <c r="E131" s="228" t="s">
        <v>260</v>
      </c>
      <c r="F131" s="229" t="s">
        <v>261</v>
      </c>
      <c r="G131" s="230" t="s">
        <v>221</v>
      </c>
      <c r="H131" s="231">
        <v>79.599999999999994</v>
      </c>
      <c r="I131" s="232"/>
      <c r="J131" s="233">
        <f>ROUND(I131*H131,2)</f>
        <v>0</v>
      </c>
      <c r="K131" s="229" t="s">
        <v>144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0.34499999999999997</v>
      </c>
      <c r="R131" s="236">
        <f>Q131*H131</f>
        <v>27.461999999999996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145</v>
      </c>
      <c r="AT131" s="238" t="s">
        <v>140</v>
      </c>
      <c r="AU131" s="238" t="s">
        <v>86</v>
      </c>
      <c r="AY131" s="18" t="s">
        <v>138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145</v>
      </c>
      <c r="BM131" s="238" t="s">
        <v>262</v>
      </c>
    </row>
    <row r="132" s="2" customFormat="1">
      <c r="A132" s="39"/>
      <c r="B132" s="40"/>
      <c r="C132" s="41"/>
      <c r="D132" s="240" t="s">
        <v>147</v>
      </c>
      <c r="E132" s="41"/>
      <c r="F132" s="241" t="s">
        <v>263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147</v>
      </c>
      <c r="AU132" s="18" t="s">
        <v>86</v>
      </c>
    </row>
    <row r="133" s="13" customFormat="1">
      <c r="A133" s="13"/>
      <c r="B133" s="245"/>
      <c r="C133" s="246"/>
      <c r="D133" s="247" t="s">
        <v>149</v>
      </c>
      <c r="E133" s="248" t="s">
        <v>1</v>
      </c>
      <c r="F133" s="249" t="s">
        <v>256</v>
      </c>
      <c r="G133" s="246"/>
      <c r="H133" s="248" t="s">
        <v>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149</v>
      </c>
      <c r="AU133" s="255" t="s">
        <v>86</v>
      </c>
      <c r="AV133" s="13" t="s">
        <v>84</v>
      </c>
      <c r="AW133" s="13" t="s">
        <v>32</v>
      </c>
      <c r="AX133" s="13" t="s">
        <v>76</v>
      </c>
      <c r="AY133" s="255" t="s">
        <v>138</v>
      </c>
    </row>
    <row r="134" s="14" customFormat="1">
      <c r="A134" s="14"/>
      <c r="B134" s="256"/>
      <c r="C134" s="257"/>
      <c r="D134" s="247" t="s">
        <v>149</v>
      </c>
      <c r="E134" s="258" t="s">
        <v>1</v>
      </c>
      <c r="F134" s="259" t="s">
        <v>264</v>
      </c>
      <c r="G134" s="257"/>
      <c r="H134" s="260">
        <v>29.600000000000001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149</v>
      </c>
      <c r="AU134" s="266" t="s">
        <v>86</v>
      </c>
      <c r="AV134" s="14" t="s">
        <v>86</v>
      </c>
      <c r="AW134" s="14" t="s">
        <v>32</v>
      </c>
      <c r="AX134" s="14" t="s">
        <v>76</v>
      </c>
      <c r="AY134" s="266" t="s">
        <v>138</v>
      </c>
    </row>
    <row r="135" s="14" customFormat="1">
      <c r="A135" s="14"/>
      <c r="B135" s="256"/>
      <c r="C135" s="257"/>
      <c r="D135" s="247" t="s">
        <v>149</v>
      </c>
      <c r="E135" s="258" t="s">
        <v>1</v>
      </c>
      <c r="F135" s="259" t="s">
        <v>265</v>
      </c>
      <c r="G135" s="257"/>
      <c r="H135" s="260">
        <v>50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6" t="s">
        <v>149</v>
      </c>
      <c r="AU135" s="266" t="s">
        <v>86</v>
      </c>
      <c r="AV135" s="14" t="s">
        <v>86</v>
      </c>
      <c r="AW135" s="14" t="s">
        <v>32</v>
      </c>
      <c r="AX135" s="14" t="s">
        <v>76</v>
      </c>
      <c r="AY135" s="266" t="s">
        <v>138</v>
      </c>
    </row>
    <row r="136" s="15" customFormat="1">
      <c r="A136" s="15"/>
      <c r="B136" s="267"/>
      <c r="C136" s="268"/>
      <c r="D136" s="247" t="s">
        <v>149</v>
      </c>
      <c r="E136" s="269" t="s">
        <v>1</v>
      </c>
      <c r="F136" s="270" t="s">
        <v>154</v>
      </c>
      <c r="G136" s="268"/>
      <c r="H136" s="271">
        <v>79.599999999999994</v>
      </c>
      <c r="I136" s="272"/>
      <c r="J136" s="268"/>
      <c r="K136" s="268"/>
      <c r="L136" s="273"/>
      <c r="M136" s="274"/>
      <c r="N136" s="275"/>
      <c r="O136" s="275"/>
      <c r="P136" s="275"/>
      <c r="Q136" s="275"/>
      <c r="R136" s="275"/>
      <c r="S136" s="275"/>
      <c r="T136" s="276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7" t="s">
        <v>149</v>
      </c>
      <c r="AU136" s="277" t="s">
        <v>86</v>
      </c>
      <c r="AV136" s="15" t="s">
        <v>145</v>
      </c>
      <c r="AW136" s="15" t="s">
        <v>32</v>
      </c>
      <c r="AX136" s="15" t="s">
        <v>84</v>
      </c>
      <c r="AY136" s="277" t="s">
        <v>138</v>
      </c>
    </row>
    <row r="137" s="2" customFormat="1" ht="24.15" customHeight="1">
      <c r="A137" s="39"/>
      <c r="B137" s="40"/>
      <c r="C137" s="227" t="s">
        <v>193</v>
      </c>
      <c r="D137" s="227" t="s">
        <v>140</v>
      </c>
      <c r="E137" s="228" t="s">
        <v>266</v>
      </c>
      <c r="F137" s="229" t="s">
        <v>267</v>
      </c>
      <c r="G137" s="230" t="s">
        <v>221</v>
      </c>
      <c r="H137" s="231">
        <v>39.799999999999997</v>
      </c>
      <c r="I137" s="232"/>
      <c r="J137" s="233">
        <f>ROUND(I137*H137,2)</f>
        <v>0</v>
      </c>
      <c r="K137" s="229" t="s">
        <v>144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0.1837</v>
      </c>
      <c r="R137" s="236">
        <f>Q137*H137</f>
        <v>7.3112599999999999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145</v>
      </c>
      <c r="AT137" s="238" t="s">
        <v>140</v>
      </c>
      <c r="AU137" s="238" t="s">
        <v>86</v>
      </c>
      <c r="AY137" s="18" t="s">
        <v>138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145</v>
      </c>
      <c r="BM137" s="238" t="s">
        <v>268</v>
      </c>
    </row>
    <row r="138" s="2" customFormat="1">
      <c r="A138" s="39"/>
      <c r="B138" s="40"/>
      <c r="C138" s="41"/>
      <c r="D138" s="240" t="s">
        <v>147</v>
      </c>
      <c r="E138" s="41"/>
      <c r="F138" s="241" t="s">
        <v>269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147</v>
      </c>
      <c r="AU138" s="18" t="s">
        <v>86</v>
      </c>
    </row>
    <row r="139" s="13" customFormat="1">
      <c r="A139" s="13"/>
      <c r="B139" s="245"/>
      <c r="C139" s="246"/>
      <c r="D139" s="247" t="s">
        <v>149</v>
      </c>
      <c r="E139" s="248" t="s">
        <v>1</v>
      </c>
      <c r="F139" s="249" t="s">
        <v>256</v>
      </c>
      <c r="G139" s="246"/>
      <c r="H139" s="248" t="s">
        <v>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149</v>
      </c>
      <c r="AU139" s="255" t="s">
        <v>86</v>
      </c>
      <c r="AV139" s="13" t="s">
        <v>84</v>
      </c>
      <c r="AW139" s="13" t="s">
        <v>32</v>
      </c>
      <c r="AX139" s="13" t="s">
        <v>76</v>
      </c>
      <c r="AY139" s="255" t="s">
        <v>138</v>
      </c>
    </row>
    <row r="140" s="14" customFormat="1">
      <c r="A140" s="14"/>
      <c r="B140" s="256"/>
      <c r="C140" s="257"/>
      <c r="D140" s="247" t="s">
        <v>149</v>
      </c>
      <c r="E140" s="258" t="s">
        <v>1</v>
      </c>
      <c r="F140" s="259" t="s">
        <v>257</v>
      </c>
      <c r="G140" s="257"/>
      <c r="H140" s="260">
        <v>14.800000000000001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149</v>
      </c>
      <c r="AU140" s="266" t="s">
        <v>86</v>
      </c>
      <c r="AV140" s="14" t="s">
        <v>86</v>
      </c>
      <c r="AW140" s="14" t="s">
        <v>32</v>
      </c>
      <c r="AX140" s="14" t="s">
        <v>76</v>
      </c>
      <c r="AY140" s="266" t="s">
        <v>138</v>
      </c>
    </row>
    <row r="141" s="14" customFormat="1">
      <c r="A141" s="14"/>
      <c r="B141" s="256"/>
      <c r="C141" s="257"/>
      <c r="D141" s="247" t="s">
        <v>149</v>
      </c>
      <c r="E141" s="258" t="s">
        <v>1</v>
      </c>
      <c r="F141" s="259" t="s">
        <v>258</v>
      </c>
      <c r="G141" s="257"/>
      <c r="H141" s="260">
        <v>25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149</v>
      </c>
      <c r="AU141" s="266" t="s">
        <v>86</v>
      </c>
      <c r="AV141" s="14" t="s">
        <v>86</v>
      </c>
      <c r="AW141" s="14" t="s">
        <v>32</v>
      </c>
      <c r="AX141" s="14" t="s">
        <v>76</v>
      </c>
      <c r="AY141" s="266" t="s">
        <v>138</v>
      </c>
    </row>
    <row r="142" s="15" customFormat="1">
      <c r="A142" s="15"/>
      <c r="B142" s="267"/>
      <c r="C142" s="268"/>
      <c r="D142" s="247" t="s">
        <v>149</v>
      </c>
      <c r="E142" s="269" t="s">
        <v>1</v>
      </c>
      <c r="F142" s="270" t="s">
        <v>154</v>
      </c>
      <c r="G142" s="268"/>
      <c r="H142" s="271">
        <v>39.799999999999997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7" t="s">
        <v>149</v>
      </c>
      <c r="AU142" s="277" t="s">
        <v>86</v>
      </c>
      <c r="AV142" s="15" t="s">
        <v>145</v>
      </c>
      <c r="AW142" s="15" t="s">
        <v>32</v>
      </c>
      <c r="AX142" s="15" t="s">
        <v>84</v>
      </c>
      <c r="AY142" s="277" t="s">
        <v>138</v>
      </c>
    </row>
    <row r="143" s="2" customFormat="1" ht="16.5" customHeight="1">
      <c r="A143" s="39"/>
      <c r="B143" s="40"/>
      <c r="C143" s="294" t="s">
        <v>145</v>
      </c>
      <c r="D143" s="294" t="s">
        <v>213</v>
      </c>
      <c r="E143" s="295" t="s">
        <v>270</v>
      </c>
      <c r="F143" s="296" t="s">
        <v>271</v>
      </c>
      <c r="G143" s="297" t="s">
        <v>221</v>
      </c>
      <c r="H143" s="298">
        <v>41.392000000000003</v>
      </c>
      <c r="I143" s="299"/>
      <c r="J143" s="300">
        <f>ROUND(I143*H143,2)</f>
        <v>0</v>
      </c>
      <c r="K143" s="296" t="s">
        <v>1</v>
      </c>
      <c r="L143" s="301"/>
      <c r="M143" s="302" t="s">
        <v>1</v>
      </c>
      <c r="N143" s="303" t="s">
        <v>41</v>
      </c>
      <c r="O143" s="92"/>
      <c r="P143" s="236">
        <f>O143*H143</f>
        <v>0</v>
      </c>
      <c r="Q143" s="236">
        <v>0.17000000000000001</v>
      </c>
      <c r="R143" s="236">
        <f>Q143*H143</f>
        <v>7.0366400000000011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216</v>
      </c>
      <c r="AT143" s="238" t="s">
        <v>213</v>
      </c>
      <c r="AU143" s="238" t="s">
        <v>86</v>
      </c>
      <c r="AY143" s="18" t="s">
        <v>138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145</v>
      </c>
      <c r="BM143" s="238" t="s">
        <v>272</v>
      </c>
    </row>
    <row r="144" s="2" customFormat="1">
      <c r="A144" s="39"/>
      <c r="B144" s="40"/>
      <c r="C144" s="41"/>
      <c r="D144" s="247" t="s">
        <v>165</v>
      </c>
      <c r="E144" s="41"/>
      <c r="F144" s="278" t="s">
        <v>273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165</v>
      </c>
      <c r="AU144" s="18" t="s">
        <v>86</v>
      </c>
    </row>
    <row r="145" s="14" customFormat="1">
      <c r="A145" s="14"/>
      <c r="B145" s="256"/>
      <c r="C145" s="257"/>
      <c r="D145" s="247" t="s">
        <v>149</v>
      </c>
      <c r="E145" s="257"/>
      <c r="F145" s="259" t="s">
        <v>274</v>
      </c>
      <c r="G145" s="257"/>
      <c r="H145" s="260">
        <v>41.392000000000003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6" t="s">
        <v>149</v>
      </c>
      <c r="AU145" s="266" t="s">
        <v>86</v>
      </c>
      <c r="AV145" s="14" t="s">
        <v>86</v>
      </c>
      <c r="AW145" s="14" t="s">
        <v>4</v>
      </c>
      <c r="AX145" s="14" t="s">
        <v>84</v>
      </c>
      <c r="AY145" s="266" t="s">
        <v>138</v>
      </c>
    </row>
    <row r="146" s="12" customFormat="1" ht="22.8" customHeight="1">
      <c r="A146" s="12"/>
      <c r="B146" s="211"/>
      <c r="C146" s="212"/>
      <c r="D146" s="213" t="s">
        <v>75</v>
      </c>
      <c r="E146" s="225" t="s">
        <v>242</v>
      </c>
      <c r="F146" s="225" t="s">
        <v>275</v>
      </c>
      <c r="G146" s="212"/>
      <c r="H146" s="212"/>
      <c r="I146" s="215"/>
      <c r="J146" s="226">
        <f>BK146</f>
        <v>0</v>
      </c>
      <c r="K146" s="212"/>
      <c r="L146" s="217"/>
      <c r="M146" s="218"/>
      <c r="N146" s="219"/>
      <c r="O146" s="219"/>
      <c r="P146" s="220">
        <f>SUM(P147:P157)</f>
        <v>0</v>
      </c>
      <c r="Q146" s="219"/>
      <c r="R146" s="220">
        <f>SUM(R147:R157)</f>
        <v>7.0777770000000002</v>
      </c>
      <c r="S146" s="219"/>
      <c r="T146" s="221">
        <f>SUM(T147:T157)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2" t="s">
        <v>84</v>
      </c>
      <c r="AT146" s="223" t="s">
        <v>75</v>
      </c>
      <c r="AU146" s="223" t="s">
        <v>84</v>
      </c>
      <c r="AY146" s="222" t="s">
        <v>138</v>
      </c>
      <c r="BK146" s="224">
        <f>SUM(BK147:BK157)</f>
        <v>0</v>
      </c>
    </row>
    <row r="147" s="2" customFormat="1" ht="24.15" customHeight="1">
      <c r="A147" s="39"/>
      <c r="B147" s="40"/>
      <c r="C147" s="227" t="s">
        <v>167</v>
      </c>
      <c r="D147" s="227" t="s">
        <v>140</v>
      </c>
      <c r="E147" s="228" t="s">
        <v>276</v>
      </c>
      <c r="F147" s="229" t="s">
        <v>277</v>
      </c>
      <c r="G147" s="230" t="s">
        <v>143</v>
      </c>
      <c r="H147" s="231">
        <v>30.300000000000001</v>
      </c>
      <c r="I147" s="232"/>
      <c r="J147" s="233">
        <f>ROUND(I147*H147,2)</f>
        <v>0</v>
      </c>
      <c r="K147" s="229" t="s">
        <v>144</v>
      </c>
      <c r="L147" s="45"/>
      <c r="M147" s="234" t="s">
        <v>1</v>
      </c>
      <c r="N147" s="235" t="s">
        <v>41</v>
      </c>
      <c r="O147" s="92"/>
      <c r="P147" s="236">
        <f>O147*H147</f>
        <v>0</v>
      </c>
      <c r="Q147" s="236">
        <v>0.16849</v>
      </c>
      <c r="R147" s="236">
        <f>Q147*H147</f>
        <v>5.1052470000000003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145</v>
      </c>
      <c r="AT147" s="238" t="s">
        <v>140</v>
      </c>
      <c r="AU147" s="238" t="s">
        <v>86</v>
      </c>
      <c r="AY147" s="18" t="s">
        <v>138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84</v>
      </c>
      <c r="BK147" s="239">
        <f>ROUND(I147*H147,2)</f>
        <v>0</v>
      </c>
      <c r="BL147" s="18" t="s">
        <v>145</v>
      </c>
      <c r="BM147" s="238" t="s">
        <v>278</v>
      </c>
    </row>
    <row r="148" s="2" customFormat="1">
      <c r="A148" s="39"/>
      <c r="B148" s="40"/>
      <c r="C148" s="41"/>
      <c r="D148" s="240" t="s">
        <v>147</v>
      </c>
      <c r="E148" s="41"/>
      <c r="F148" s="241" t="s">
        <v>279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147</v>
      </c>
      <c r="AU148" s="18" t="s">
        <v>86</v>
      </c>
    </row>
    <row r="149" s="13" customFormat="1">
      <c r="A149" s="13"/>
      <c r="B149" s="245"/>
      <c r="C149" s="246"/>
      <c r="D149" s="247" t="s">
        <v>149</v>
      </c>
      <c r="E149" s="248" t="s">
        <v>1</v>
      </c>
      <c r="F149" s="249" t="s">
        <v>280</v>
      </c>
      <c r="G149" s="246"/>
      <c r="H149" s="248" t="s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149</v>
      </c>
      <c r="AU149" s="255" t="s">
        <v>86</v>
      </c>
      <c r="AV149" s="13" t="s">
        <v>84</v>
      </c>
      <c r="AW149" s="13" t="s">
        <v>32</v>
      </c>
      <c r="AX149" s="13" t="s">
        <v>76</v>
      </c>
      <c r="AY149" s="255" t="s">
        <v>138</v>
      </c>
    </row>
    <row r="150" s="13" customFormat="1">
      <c r="A150" s="13"/>
      <c r="B150" s="245"/>
      <c r="C150" s="246"/>
      <c r="D150" s="247" t="s">
        <v>149</v>
      </c>
      <c r="E150" s="248" t="s">
        <v>1</v>
      </c>
      <c r="F150" s="249" t="s">
        <v>256</v>
      </c>
      <c r="G150" s="246"/>
      <c r="H150" s="248" t="s">
        <v>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149</v>
      </c>
      <c r="AU150" s="255" t="s">
        <v>86</v>
      </c>
      <c r="AV150" s="13" t="s">
        <v>84</v>
      </c>
      <c r="AW150" s="13" t="s">
        <v>32</v>
      </c>
      <c r="AX150" s="13" t="s">
        <v>76</v>
      </c>
      <c r="AY150" s="255" t="s">
        <v>138</v>
      </c>
    </row>
    <row r="151" s="14" customFormat="1">
      <c r="A151" s="14"/>
      <c r="B151" s="256"/>
      <c r="C151" s="257"/>
      <c r="D151" s="247" t="s">
        <v>149</v>
      </c>
      <c r="E151" s="258" t="s">
        <v>1</v>
      </c>
      <c r="F151" s="259" t="s">
        <v>281</v>
      </c>
      <c r="G151" s="257"/>
      <c r="H151" s="260">
        <v>14.699999999999999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149</v>
      </c>
      <c r="AU151" s="266" t="s">
        <v>86</v>
      </c>
      <c r="AV151" s="14" t="s">
        <v>86</v>
      </c>
      <c r="AW151" s="14" t="s">
        <v>32</v>
      </c>
      <c r="AX151" s="14" t="s">
        <v>76</v>
      </c>
      <c r="AY151" s="266" t="s">
        <v>138</v>
      </c>
    </row>
    <row r="152" s="14" customFormat="1">
      <c r="A152" s="14"/>
      <c r="B152" s="256"/>
      <c r="C152" s="257"/>
      <c r="D152" s="247" t="s">
        <v>149</v>
      </c>
      <c r="E152" s="258" t="s">
        <v>1</v>
      </c>
      <c r="F152" s="259" t="s">
        <v>282</v>
      </c>
      <c r="G152" s="257"/>
      <c r="H152" s="260">
        <v>15.6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149</v>
      </c>
      <c r="AU152" s="266" t="s">
        <v>86</v>
      </c>
      <c r="AV152" s="14" t="s">
        <v>86</v>
      </c>
      <c r="AW152" s="14" t="s">
        <v>32</v>
      </c>
      <c r="AX152" s="14" t="s">
        <v>76</v>
      </c>
      <c r="AY152" s="266" t="s">
        <v>138</v>
      </c>
    </row>
    <row r="153" s="15" customFormat="1">
      <c r="A153" s="15"/>
      <c r="B153" s="267"/>
      <c r="C153" s="268"/>
      <c r="D153" s="247" t="s">
        <v>149</v>
      </c>
      <c r="E153" s="269" t="s">
        <v>1</v>
      </c>
      <c r="F153" s="270" t="s">
        <v>154</v>
      </c>
      <c r="G153" s="268"/>
      <c r="H153" s="271">
        <v>30.299999999999997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7" t="s">
        <v>149</v>
      </c>
      <c r="AU153" s="277" t="s">
        <v>86</v>
      </c>
      <c r="AV153" s="15" t="s">
        <v>145</v>
      </c>
      <c r="AW153" s="15" t="s">
        <v>32</v>
      </c>
      <c r="AX153" s="15" t="s">
        <v>84</v>
      </c>
      <c r="AY153" s="277" t="s">
        <v>138</v>
      </c>
    </row>
    <row r="154" s="2" customFormat="1" ht="16.5" customHeight="1">
      <c r="A154" s="39"/>
      <c r="B154" s="40"/>
      <c r="C154" s="294" t="s">
        <v>172</v>
      </c>
      <c r="D154" s="294" t="s">
        <v>213</v>
      </c>
      <c r="E154" s="295" t="s">
        <v>283</v>
      </c>
      <c r="F154" s="296" t="s">
        <v>284</v>
      </c>
      <c r="G154" s="297" t="s">
        <v>143</v>
      </c>
      <c r="H154" s="298">
        <v>31.815000000000001</v>
      </c>
      <c r="I154" s="299"/>
      <c r="J154" s="300">
        <f>ROUND(I154*H154,2)</f>
        <v>0</v>
      </c>
      <c r="K154" s="296" t="s">
        <v>1</v>
      </c>
      <c r="L154" s="301"/>
      <c r="M154" s="302" t="s">
        <v>1</v>
      </c>
      <c r="N154" s="303" t="s">
        <v>41</v>
      </c>
      <c r="O154" s="92"/>
      <c r="P154" s="236">
        <f>O154*H154</f>
        <v>0</v>
      </c>
      <c r="Q154" s="236">
        <v>0.062</v>
      </c>
      <c r="R154" s="236">
        <f>Q154*H154</f>
        <v>1.9725300000000001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216</v>
      </c>
      <c r="AT154" s="238" t="s">
        <v>213</v>
      </c>
      <c r="AU154" s="238" t="s">
        <v>86</v>
      </c>
      <c r="AY154" s="18" t="s">
        <v>138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145</v>
      </c>
      <c r="BM154" s="238" t="s">
        <v>285</v>
      </c>
    </row>
    <row r="155" s="2" customFormat="1">
      <c r="A155" s="39"/>
      <c r="B155" s="40"/>
      <c r="C155" s="41"/>
      <c r="D155" s="247" t="s">
        <v>165</v>
      </c>
      <c r="E155" s="41"/>
      <c r="F155" s="278" t="s">
        <v>286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165</v>
      </c>
      <c r="AU155" s="18" t="s">
        <v>86</v>
      </c>
    </row>
    <row r="156" s="14" customFormat="1">
      <c r="A156" s="14"/>
      <c r="B156" s="256"/>
      <c r="C156" s="257"/>
      <c r="D156" s="247" t="s">
        <v>149</v>
      </c>
      <c r="E156" s="257"/>
      <c r="F156" s="259" t="s">
        <v>287</v>
      </c>
      <c r="G156" s="257"/>
      <c r="H156" s="260">
        <v>31.815000000000001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6" t="s">
        <v>149</v>
      </c>
      <c r="AU156" s="266" t="s">
        <v>86</v>
      </c>
      <c r="AV156" s="14" t="s">
        <v>86</v>
      </c>
      <c r="AW156" s="14" t="s">
        <v>4</v>
      </c>
      <c r="AX156" s="14" t="s">
        <v>84</v>
      </c>
      <c r="AY156" s="266" t="s">
        <v>138</v>
      </c>
    </row>
    <row r="157" s="2" customFormat="1" ht="24.15" customHeight="1">
      <c r="A157" s="39"/>
      <c r="B157" s="40"/>
      <c r="C157" s="227" t="s">
        <v>227</v>
      </c>
      <c r="D157" s="227" t="s">
        <v>140</v>
      </c>
      <c r="E157" s="228" t="s">
        <v>288</v>
      </c>
      <c r="F157" s="229" t="s">
        <v>289</v>
      </c>
      <c r="G157" s="230" t="s">
        <v>245</v>
      </c>
      <c r="H157" s="231">
        <v>2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145</v>
      </c>
      <c r="AT157" s="238" t="s">
        <v>140</v>
      </c>
      <c r="AU157" s="238" t="s">
        <v>86</v>
      </c>
      <c r="AY157" s="18" t="s">
        <v>138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145</v>
      </c>
      <c r="BM157" s="238" t="s">
        <v>290</v>
      </c>
    </row>
    <row r="158" s="12" customFormat="1" ht="22.8" customHeight="1">
      <c r="A158" s="12"/>
      <c r="B158" s="211"/>
      <c r="C158" s="212"/>
      <c r="D158" s="213" t="s">
        <v>75</v>
      </c>
      <c r="E158" s="225" t="s">
        <v>232</v>
      </c>
      <c r="F158" s="225" t="s">
        <v>233</v>
      </c>
      <c r="G158" s="212"/>
      <c r="H158" s="212"/>
      <c r="I158" s="215"/>
      <c r="J158" s="226">
        <f>BK158</f>
        <v>0</v>
      </c>
      <c r="K158" s="212"/>
      <c r="L158" s="217"/>
      <c r="M158" s="218"/>
      <c r="N158" s="219"/>
      <c r="O158" s="219"/>
      <c r="P158" s="220">
        <f>SUM(P159:P160)</f>
        <v>0</v>
      </c>
      <c r="Q158" s="219"/>
      <c r="R158" s="220">
        <f>SUM(R159:R160)</f>
        <v>0</v>
      </c>
      <c r="S158" s="219"/>
      <c r="T158" s="221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2" t="s">
        <v>84</v>
      </c>
      <c r="AT158" s="223" t="s">
        <v>75</v>
      </c>
      <c r="AU158" s="223" t="s">
        <v>84</v>
      </c>
      <c r="AY158" s="222" t="s">
        <v>138</v>
      </c>
      <c r="BK158" s="224">
        <f>SUM(BK159:BK160)</f>
        <v>0</v>
      </c>
    </row>
    <row r="159" s="2" customFormat="1" ht="24.15" customHeight="1">
      <c r="A159" s="39"/>
      <c r="B159" s="40"/>
      <c r="C159" s="227" t="s">
        <v>216</v>
      </c>
      <c r="D159" s="227" t="s">
        <v>140</v>
      </c>
      <c r="E159" s="228" t="s">
        <v>291</v>
      </c>
      <c r="F159" s="229" t="s">
        <v>292</v>
      </c>
      <c r="G159" s="230" t="s">
        <v>163</v>
      </c>
      <c r="H159" s="231">
        <v>48.887999999999998</v>
      </c>
      <c r="I159" s="232"/>
      <c r="J159" s="233">
        <f>ROUND(I159*H159,2)</f>
        <v>0</v>
      </c>
      <c r="K159" s="229" t="s">
        <v>144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145</v>
      </c>
      <c r="AT159" s="238" t="s">
        <v>140</v>
      </c>
      <c r="AU159" s="238" t="s">
        <v>86</v>
      </c>
      <c r="AY159" s="18" t="s">
        <v>138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145</v>
      </c>
      <c r="BM159" s="238" t="s">
        <v>293</v>
      </c>
    </row>
    <row r="160" s="2" customFormat="1">
      <c r="A160" s="39"/>
      <c r="B160" s="40"/>
      <c r="C160" s="41"/>
      <c r="D160" s="240" t="s">
        <v>147</v>
      </c>
      <c r="E160" s="41"/>
      <c r="F160" s="241" t="s">
        <v>294</v>
      </c>
      <c r="G160" s="41"/>
      <c r="H160" s="41"/>
      <c r="I160" s="242"/>
      <c r="J160" s="41"/>
      <c r="K160" s="41"/>
      <c r="L160" s="45"/>
      <c r="M160" s="279"/>
      <c r="N160" s="280"/>
      <c r="O160" s="281"/>
      <c r="P160" s="281"/>
      <c r="Q160" s="281"/>
      <c r="R160" s="281"/>
      <c r="S160" s="281"/>
      <c r="T160" s="282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147</v>
      </c>
      <c r="AU160" s="18" t="s">
        <v>86</v>
      </c>
    </row>
    <row r="161" s="2" customFormat="1" ht="6.96" customHeight="1">
      <c r="A161" s="39"/>
      <c r="B161" s="67"/>
      <c r="C161" s="68"/>
      <c r="D161" s="68"/>
      <c r="E161" s="68"/>
      <c r="F161" s="68"/>
      <c r="G161" s="68"/>
      <c r="H161" s="68"/>
      <c r="I161" s="68"/>
      <c r="J161" s="68"/>
      <c r="K161" s="68"/>
      <c r="L161" s="45"/>
      <c r="M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</row>
  </sheetData>
  <sheetProtection sheet="1" autoFilter="0" formatColumns="0" formatRows="0" objects="1" scenarios="1" spinCount="100000" saltValue="LX+HlCTw9rNm9mpvAkDEC5+jAcmSVMEeDmsNbEH2ttChg+QMVr8p0zzzTdxriDQ5VZ6hsMTU3HvrL5yDuvv10g==" hashValue="4+BpM4NLqkuHjYaz7cMfjrvWUpczUGVRlvBZiKfIy5nWXke5niaekv72SweeEFGuNEpTbrdf+l18lVEVqh/4yA==" algorithmName="SHA-512" password="FBEC"/>
  <autoFilter ref="C120:K16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1/181951112"/>
    <hyperlink ref="F132" r:id="rId2" display="https://podminky.urs.cz/item/CS_URS_2024_01/564851011"/>
    <hyperlink ref="F138" r:id="rId3" display="https://podminky.urs.cz/item/CS_URS_2024_01/591211111"/>
    <hyperlink ref="F148" r:id="rId4" display="https://podminky.urs.cz/item/CS_URS_2024_01/916241113"/>
    <hyperlink ref="F160" r:id="rId5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PŘÍSTUPOVÉ CHODNÍKY K NOVÝM HROBOVÝM MÍSTŮM NA NOVÉM HŘBITOVĚ - I. ETAPA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295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24. 5. 2024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ROUND((SUM(BE121:BE204)),  2)</f>
        <v>0</v>
      </c>
      <c r="G33" s="39"/>
      <c r="H33" s="39"/>
      <c r="I33" s="165">
        <v>0.20999999999999999</v>
      </c>
      <c r="J33" s="164">
        <f>ROUND(((SUM(BE121:BE204))*I33),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ROUND((SUM(BF121:BF204)),  2)</f>
        <v>0</v>
      </c>
      <c r="G34" s="39"/>
      <c r="H34" s="39"/>
      <c r="I34" s="165">
        <v>0.12</v>
      </c>
      <c r="J34" s="164">
        <f>ROUND(((SUM(BF121:BF204))*I34),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ROUND((SUM(BG121:BG204)),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ROUND((SUM(BH121:BH204)),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ROUND((SUM(BI121:BI204)),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PŘÍSTUPOVÉ CHODNÍKY K NOVÝM HROBOVÝM MÍSTŮM NA NOVÉM HŘBITOVĚ -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103 - ZPEVNĚNÉ PLOCHY MLATOVÉ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0" t="str">
        <f>IF(J12="","",J12)</f>
        <v>24. 5. 2024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TIŠNOV, NÁMĚSTÍ MÍRU 111, 666 19 TIŠNOV</v>
      </c>
      <c r="G91" s="41"/>
      <c r="H91" s="41"/>
      <c r="I91" s="33" t="s">
        <v>30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116</v>
      </c>
      <c r="D94" s="186"/>
      <c r="E94" s="186"/>
      <c r="F94" s="186"/>
      <c r="G94" s="186"/>
      <c r="H94" s="186"/>
      <c r="I94" s="186"/>
      <c r="J94" s="187" t="s">
        <v>117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118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119</v>
      </c>
    </row>
    <row r="97" s="9" customFormat="1" ht="24.96" customHeight="1">
      <c r="A97" s="9"/>
      <c r="B97" s="189"/>
      <c r="C97" s="190"/>
      <c r="D97" s="191" t="s">
        <v>120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121</v>
      </c>
      <c r="E98" s="197"/>
      <c r="F98" s="197"/>
      <c r="G98" s="197"/>
      <c r="H98" s="197"/>
      <c r="I98" s="197"/>
      <c r="J98" s="198">
        <f>J123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34"/>
      <c r="D99" s="196" t="s">
        <v>250</v>
      </c>
      <c r="E99" s="197"/>
      <c r="F99" s="197"/>
      <c r="G99" s="197"/>
      <c r="H99" s="197"/>
      <c r="I99" s="197"/>
      <c r="J99" s="198">
        <f>J131</f>
        <v>0</v>
      </c>
      <c r="K99" s="13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34"/>
      <c r="D100" s="196" t="s">
        <v>251</v>
      </c>
      <c r="E100" s="197"/>
      <c r="F100" s="197"/>
      <c r="G100" s="197"/>
      <c r="H100" s="197"/>
      <c r="I100" s="197"/>
      <c r="J100" s="198">
        <f>J182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180</v>
      </c>
      <c r="E101" s="197"/>
      <c r="F101" s="197"/>
      <c r="G101" s="197"/>
      <c r="H101" s="197"/>
      <c r="I101" s="197"/>
      <c r="J101" s="198">
        <f>J202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4" t="str">
        <f>E7</f>
        <v>PŘÍSTUPOVÉ CHODNÍKY K NOVÝM HROBOVÝM MÍSTŮM NA NOVÉM HŘBITOVĚ - I. ETAPA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103 - ZPEVNĚNÉ PLOCHY MLATOVÉ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Tišnov</v>
      </c>
      <c r="G115" s="41"/>
      <c r="H115" s="41"/>
      <c r="I115" s="33" t="s">
        <v>22</v>
      </c>
      <c r="J115" s="80" t="str">
        <f>IF(J12="","",J12)</f>
        <v>24. 5. 2024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>MĚSTO TIŠNOV, NÁMĚSTÍ MÍRU 111, 666 19 TIŠNOV</v>
      </c>
      <c r="G117" s="41"/>
      <c r="H117" s="41"/>
      <c r="I117" s="33" t="s">
        <v>30</v>
      </c>
      <c r="J117" s="37" t="str">
        <f>E21</f>
        <v>ING. ARCH. PAVEL JURA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124</v>
      </c>
      <c r="D120" s="203" t="s">
        <v>61</v>
      </c>
      <c r="E120" s="203" t="s">
        <v>57</v>
      </c>
      <c r="F120" s="203" t="s">
        <v>58</v>
      </c>
      <c r="G120" s="203" t="s">
        <v>125</v>
      </c>
      <c r="H120" s="203" t="s">
        <v>126</v>
      </c>
      <c r="I120" s="203" t="s">
        <v>127</v>
      </c>
      <c r="J120" s="203" t="s">
        <v>117</v>
      </c>
      <c r="K120" s="204" t="s">
        <v>128</v>
      </c>
      <c r="L120" s="205"/>
      <c r="M120" s="101" t="s">
        <v>1</v>
      </c>
      <c r="N120" s="102" t="s">
        <v>40</v>
      </c>
      <c r="O120" s="102" t="s">
        <v>129</v>
      </c>
      <c r="P120" s="102" t="s">
        <v>130</v>
      </c>
      <c r="Q120" s="102" t="s">
        <v>131</v>
      </c>
      <c r="R120" s="102" t="s">
        <v>132</v>
      </c>
      <c r="S120" s="102" t="s">
        <v>133</v>
      </c>
      <c r="T120" s="103" t="s">
        <v>134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135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</f>
        <v>0</v>
      </c>
      <c r="Q121" s="105"/>
      <c r="R121" s="208">
        <f>R122</f>
        <v>273.0231943</v>
      </c>
      <c r="S121" s="105"/>
      <c r="T121" s="209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119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75</v>
      </c>
      <c r="E122" s="214" t="s">
        <v>136</v>
      </c>
      <c r="F122" s="214" t="s">
        <v>137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P123+P131+P182+P202</f>
        <v>0</v>
      </c>
      <c r="Q122" s="219"/>
      <c r="R122" s="220">
        <f>R123+R131+R182+R202</f>
        <v>273.0231943</v>
      </c>
      <c r="S122" s="219"/>
      <c r="T122" s="221">
        <f>T123+T131+T182+T202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84</v>
      </c>
      <c r="AT122" s="223" t="s">
        <v>75</v>
      </c>
      <c r="AU122" s="223" t="s">
        <v>76</v>
      </c>
      <c r="AY122" s="222" t="s">
        <v>138</v>
      </c>
      <c r="BK122" s="224">
        <f>BK123+BK131+BK182+BK202</f>
        <v>0</v>
      </c>
    </row>
    <row r="123" s="12" customFormat="1" ht="22.8" customHeight="1">
      <c r="A123" s="12"/>
      <c r="B123" s="211"/>
      <c r="C123" s="212"/>
      <c r="D123" s="213" t="s">
        <v>75</v>
      </c>
      <c r="E123" s="225" t="s">
        <v>84</v>
      </c>
      <c r="F123" s="225" t="s">
        <v>139</v>
      </c>
      <c r="G123" s="212"/>
      <c r="H123" s="212"/>
      <c r="I123" s="215"/>
      <c r="J123" s="226">
        <f>BK123</f>
        <v>0</v>
      </c>
      <c r="K123" s="212"/>
      <c r="L123" s="217"/>
      <c r="M123" s="218"/>
      <c r="N123" s="219"/>
      <c r="O123" s="219"/>
      <c r="P123" s="220">
        <f>SUM(P124:P130)</f>
        <v>0</v>
      </c>
      <c r="Q123" s="219"/>
      <c r="R123" s="220">
        <f>SUM(R124:R130)</f>
        <v>0</v>
      </c>
      <c r="S123" s="219"/>
      <c r="T123" s="221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84</v>
      </c>
      <c r="AT123" s="223" t="s">
        <v>75</v>
      </c>
      <c r="AU123" s="223" t="s">
        <v>84</v>
      </c>
      <c r="AY123" s="222" t="s">
        <v>138</v>
      </c>
      <c r="BK123" s="224">
        <f>SUM(BK124:BK130)</f>
        <v>0</v>
      </c>
    </row>
    <row r="124" s="2" customFormat="1" ht="24.15" customHeight="1">
      <c r="A124" s="39"/>
      <c r="B124" s="40"/>
      <c r="C124" s="227" t="s">
        <v>84</v>
      </c>
      <c r="D124" s="227" t="s">
        <v>140</v>
      </c>
      <c r="E124" s="228" t="s">
        <v>252</v>
      </c>
      <c r="F124" s="229" t="s">
        <v>253</v>
      </c>
      <c r="G124" s="230" t="s">
        <v>221</v>
      </c>
      <c r="H124" s="231">
        <v>220.19999999999999</v>
      </c>
      <c r="I124" s="232"/>
      <c r="J124" s="233">
        <f>ROUND(I124*H124,2)</f>
        <v>0</v>
      </c>
      <c r="K124" s="229" t="s">
        <v>144</v>
      </c>
      <c r="L124" s="45"/>
      <c r="M124" s="234" t="s">
        <v>1</v>
      </c>
      <c r="N124" s="235" t="s">
        <v>41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145</v>
      </c>
      <c r="AT124" s="238" t="s">
        <v>140</v>
      </c>
      <c r="AU124" s="238" t="s">
        <v>86</v>
      </c>
      <c r="AY124" s="18" t="s">
        <v>138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84</v>
      </c>
      <c r="BK124" s="239">
        <f>ROUND(I124*H124,2)</f>
        <v>0</v>
      </c>
      <c r="BL124" s="18" t="s">
        <v>145</v>
      </c>
      <c r="BM124" s="238" t="s">
        <v>296</v>
      </c>
    </row>
    <row r="125" s="2" customFormat="1">
      <c r="A125" s="39"/>
      <c r="B125" s="40"/>
      <c r="C125" s="41"/>
      <c r="D125" s="240" t="s">
        <v>147</v>
      </c>
      <c r="E125" s="41"/>
      <c r="F125" s="241" t="s">
        <v>255</v>
      </c>
      <c r="G125" s="41"/>
      <c r="H125" s="41"/>
      <c r="I125" s="242"/>
      <c r="J125" s="41"/>
      <c r="K125" s="41"/>
      <c r="L125" s="45"/>
      <c r="M125" s="243"/>
      <c r="N125" s="244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147</v>
      </c>
      <c r="AU125" s="18" t="s">
        <v>86</v>
      </c>
    </row>
    <row r="126" s="13" customFormat="1">
      <c r="A126" s="13"/>
      <c r="B126" s="245"/>
      <c r="C126" s="246"/>
      <c r="D126" s="247" t="s">
        <v>149</v>
      </c>
      <c r="E126" s="248" t="s">
        <v>1</v>
      </c>
      <c r="F126" s="249" t="s">
        <v>280</v>
      </c>
      <c r="G126" s="246"/>
      <c r="H126" s="248" t="s">
        <v>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5" t="s">
        <v>149</v>
      </c>
      <c r="AU126" s="255" t="s">
        <v>86</v>
      </c>
      <c r="AV126" s="13" t="s">
        <v>84</v>
      </c>
      <c r="AW126" s="13" t="s">
        <v>32</v>
      </c>
      <c r="AX126" s="13" t="s">
        <v>76</v>
      </c>
      <c r="AY126" s="255" t="s">
        <v>138</v>
      </c>
    </row>
    <row r="127" s="13" customFormat="1">
      <c r="A127" s="13"/>
      <c r="B127" s="245"/>
      <c r="C127" s="246"/>
      <c r="D127" s="247" t="s">
        <v>149</v>
      </c>
      <c r="E127" s="248" t="s">
        <v>1</v>
      </c>
      <c r="F127" s="249" t="s">
        <v>297</v>
      </c>
      <c r="G127" s="246"/>
      <c r="H127" s="248" t="s">
        <v>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149</v>
      </c>
      <c r="AU127" s="255" t="s">
        <v>86</v>
      </c>
      <c r="AV127" s="13" t="s">
        <v>84</v>
      </c>
      <c r="AW127" s="13" t="s">
        <v>32</v>
      </c>
      <c r="AX127" s="13" t="s">
        <v>76</v>
      </c>
      <c r="AY127" s="255" t="s">
        <v>138</v>
      </c>
    </row>
    <row r="128" s="14" customFormat="1">
      <c r="A128" s="14"/>
      <c r="B128" s="256"/>
      <c r="C128" s="257"/>
      <c r="D128" s="247" t="s">
        <v>149</v>
      </c>
      <c r="E128" s="258" t="s">
        <v>1</v>
      </c>
      <c r="F128" s="259" t="s">
        <v>298</v>
      </c>
      <c r="G128" s="257"/>
      <c r="H128" s="260">
        <v>124.2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6" t="s">
        <v>149</v>
      </c>
      <c r="AU128" s="266" t="s">
        <v>86</v>
      </c>
      <c r="AV128" s="14" t="s">
        <v>86</v>
      </c>
      <c r="AW128" s="14" t="s">
        <v>32</v>
      </c>
      <c r="AX128" s="14" t="s">
        <v>76</v>
      </c>
      <c r="AY128" s="266" t="s">
        <v>138</v>
      </c>
    </row>
    <row r="129" s="14" customFormat="1">
      <c r="A129" s="14"/>
      <c r="B129" s="256"/>
      <c r="C129" s="257"/>
      <c r="D129" s="247" t="s">
        <v>149</v>
      </c>
      <c r="E129" s="258" t="s">
        <v>1</v>
      </c>
      <c r="F129" s="259" t="s">
        <v>299</v>
      </c>
      <c r="G129" s="257"/>
      <c r="H129" s="260">
        <v>96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149</v>
      </c>
      <c r="AU129" s="266" t="s">
        <v>86</v>
      </c>
      <c r="AV129" s="14" t="s">
        <v>86</v>
      </c>
      <c r="AW129" s="14" t="s">
        <v>32</v>
      </c>
      <c r="AX129" s="14" t="s">
        <v>76</v>
      </c>
      <c r="AY129" s="266" t="s">
        <v>138</v>
      </c>
    </row>
    <row r="130" s="15" customFormat="1">
      <c r="A130" s="15"/>
      <c r="B130" s="267"/>
      <c r="C130" s="268"/>
      <c r="D130" s="247" t="s">
        <v>149</v>
      </c>
      <c r="E130" s="269" t="s">
        <v>1</v>
      </c>
      <c r="F130" s="270" t="s">
        <v>154</v>
      </c>
      <c r="G130" s="268"/>
      <c r="H130" s="271">
        <v>220.19999999999999</v>
      </c>
      <c r="I130" s="272"/>
      <c r="J130" s="268"/>
      <c r="K130" s="268"/>
      <c r="L130" s="273"/>
      <c r="M130" s="274"/>
      <c r="N130" s="275"/>
      <c r="O130" s="275"/>
      <c r="P130" s="275"/>
      <c r="Q130" s="275"/>
      <c r="R130" s="275"/>
      <c r="S130" s="275"/>
      <c r="T130" s="27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7" t="s">
        <v>149</v>
      </c>
      <c r="AU130" s="277" t="s">
        <v>86</v>
      </c>
      <c r="AV130" s="15" t="s">
        <v>145</v>
      </c>
      <c r="AW130" s="15" t="s">
        <v>32</v>
      </c>
      <c r="AX130" s="15" t="s">
        <v>84</v>
      </c>
      <c r="AY130" s="277" t="s">
        <v>138</v>
      </c>
    </row>
    <row r="131" s="12" customFormat="1" ht="22.8" customHeight="1">
      <c r="A131" s="12"/>
      <c r="B131" s="211"/>
      <c r="C131" s="212"/>
      <c r="D131" s="213" t="s">
        <v>75</v>
      </c>
      <c r="E131" s="225" t="s">
        <v>167</v>
      </c>
      <c r="F131" s="225" t="s">
        <v>259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SUM(P132:P181)</f>
        <v>0</v>
      </c>
      <c r="Q131" s="219"/>
      <c r="R131" s="220">
        <f>SUM(R132:R181)</f>
        <v>220.4900806</v>
      </c>
      <c r="S131" s="219"/>
      <c r="T131" s="221">
        <f>SUM(T132:T181)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84</v>
      </c>
      <c r="AT131" s="223" t="s">
        <v>75</v>
      </c>
      <c r="AU131" s="223" t="s">
        <v>84</v>
      </c>
      <c r="AY131" s="222" t="s">
        <v>138</v>
      </c>
      <c r="BK131" s="224">
        <f>SUM(BK132:BK181)</f>
        <v>0</v>
      </c>
    </row>
    <row r="132" s="2" customFormat="1" ht="21.75" customHeight="1">
      <c r="A132" s="39"/>
      <c r="B132" s="40"/>
      <c r="C132" s="227" t="s">
        <v>86</v>
      </c>
      <c r="D132" s="227" t="s">
        <v>140</v>
      </c>
      <c r="E132" s="228" t="s">
        <v>260</v>
      </c>
      <c r="F132" s="229" t="s">
        <v>261</v>
      </c>
      <c r="G132" s="230" t="s">
        <v>221</v>
      </c>
      <c r="H132" s="231">
        <v>440.39999999999998</v>
      </c>
      <c r="I132" s="232"/>
      <c r="J132" s="233">
        <f>ROUND(I132*H132,2)</f>
        <v>0</v>
      </c>
      <c r="K132" s="229" t="s">
        <v>144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0.34499999999999997</v>
      </c>
      <c r="R132" s="236">
        <f>Q132*H132</f>
        <v>151.93799999999999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145</v>
      </c>
      <c r="AT132" s="238" t="s">
        <v>140</v>
      </c>
      <c r="AU132" s="238" t="s">
        <v>86</v>
      </c>
      <c r="AY132" s="18" t="s">
        <v>138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145</v>
      </c>
      <c r="BM132" s="238" t="s">
        <v>300</v>
      </c>
    </row>
    <row r="133" s="2" customFormat="1">
      <c r="A133" s="39"/>
      <c r="B133" s="40"/>
      <c r="C133" s="41"/>
      <c r="D133" s="240" t="s">
        <v>147</v>
      </c>
      <c r="E133" s="41"/>
      <c r="F133" s="241" t="s">
        <v>263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147</v>
      </c>
      <c r="AU133" s="18" t="s">
        <v>86</v>
      </c>
    </row>
    <row r="134" s="13" customFormat="1">
      <c r="A134" s="13"/>
      <c r="B134" s="245"/>
      <c r="C134" s="246"/>
      <c r="D134" s="247" t="s">
        <v>149</v>
      </c>
      <c r="E134" s="248" t="s">
        <v>1</v>
      </c>
      <c r="F134" s="249" t="s">
        <v>280</v>
      </c>
      <c r="G134" s="246"/>
      <c r="H134" s="248" t="s">
        <v>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149</v>
      </c>
      <c r="AU134" s="255" t="s">
        <v>86</v>
      </c>
      <c r="AV134" s="13" t="s">
        <v>84</v>
      </c>
      <c r="AW134" s="13" t="s">
        <v>32</v>
      </c>
      <c r="AX134" s="13" t="s">
        <v>76</v>
      </c>
      <c r="AY134" s="255" t="s">
        <v>138</v>
      </c>
    </row>
    <row r="135" s="13" customFormat="1">
      <c r="A135" s="13"/>
      <c r="B135" s="245"/>
      <c r="C135" s="246"/>
      <c r="D135" s="247" t="s">
        <v>149</v>
      </c>
      <c r="E135" s="248" t="s">
        <v>1</v>
      </c>
      <c r="F135" s="249" t="s">
        <v>297</v>
      </c>
      <c r="G135" s="246"/>
      <c r="H135" s="248" t="s">
        <v>1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149</v>
      </c>
      <c r="AU135" s="255" t="s">
        <v>86</v>
      </c>
      <c r="AV135" s="13" t="s">
        <v>84</v>
      </c>
      <c r="AW135" s="13" t="s">
        <v>32</v>
      </c>
      <c r="AX135" s="13" t="s">
        <v>76</v>
      </c>
      <c r="AY135" s="255" t="s">
        <v>138</v>
      </c>
    </row>
    <row r="136" s="14" customFormat="1">
      <c r="A136" s="14"/>
      <c r="B136" s="256"/>
      <c r="C136" s="257"/>
      <c r="D136" s="247" t="s">
        <v>149</v>
      </c>
      <c r="E136" s="258" t="s">
        <v>1</v>
      </c>
      <c r="F136" s="259" t="s">
        <v>301</v>
      </c>
      <c r="G136" s="257"/>
      <c r="H136" s="260">
        <v>248.40000000000001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6" t="s">
        <v>149</v>
      </c>
      <c r="AU136" s="266" t="s">
        <v>86</v>
      </c>
      <c r="AV136" s="14" t="s">
        <v>86</v>
      </c>
      <c r="AW136" s="14" t="s">
        <v>32</v>
      </c>
      <c r="AX136" s="14" t="s">
        <v>76</v>
      </c>
      <c r="AY136" s="266" t="s">
        <v>138</v>
      </c>
    </row>
    <row r="137" s="14" customFormat="1">
      <c r="A137" s="14"/>
      <c r="B137" s="256"/>
      <c r="C137" s="257"/>
      <c r="D137" s="247" t="s">
        <v>149</v>
      </c>
      <c r="E137" s="258" t="s">
        <v>1</v>
      </c>
      <c r="F137" s="259" t="s">
        <v>302</v>
      </c>
      <c r="G137" s="257"/>
      <c r="H137" s="260">
        <v>192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6" t="s">
        <v>149</v>
      </c>
      <c r="AU137" s="266" t="s">
        <v>86</v>
      </c>
      <c r="AV137" s="14" t="s">
        <v>86</v>
      </c>
      <c r="AW137" s="14" t="s">
        <v>32</v>
      </c>
      <c r="AX137" s="14" t="s">
        <v>76</v>
      </c>
      <c r="AY137" s="266" t="s">
        <v>138</v>
      </c>
    </row>
    <row r="138" s="15" customFormat="1">
      <c r="A138" s="15"/>
      <c r="B138" s="267"/>
      <c r="C138" s="268"/>
      <c r="D138" s="247" t="s">
        <v>149</v>
      </c>
      <c r="E138" s="269" t="s">
        <v>1</v>
      </c>
      <c r="F138" s="270" t="s">
        <v>154</v>
      </c>
      <c r="G138" s="268"/>
      <c r="H138" s="271">
        <v>440.39999999999998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7" t="s">
        <v>149</v>
      </c>
      <c r="AU138" s="277" t="s">
        <v>86</v>
      </c>
      <c r="AV138" s="15" t="s">
        <v>145</v>
      </c>
      <c r="AW138" s="15" t="s">
        <v>32</v>
      </c>
      <c r="AX138" s="15" t="s">
        <v>84</v>
      </c>
      <c r="AY138" s="277" t="s">
        <v>138</v>
      </c>
    </row>
    <row r="139" s="2" customFormat="1" ht="24.15" customHeight="1">
      <c r="A139" s="39"/>
      <c r="B139" s="40"/>
      <c r="C139" s="227" t="s">
        <v>193</v>
      </c>
      <c r="D139" s="227" t="s">
        <v>140</v>
      </c>
      <c r="E139" s="228" t="s">
        <v>303</v>
      </c>
      <c r="F139" s="229" t="s">
        <v>304</v>
      </c>
      <c r="G139" s="230" t="s">
        <v>221</v>
      </c>
      <c r="H139" s="231">
        <v>220.19999999999999</v>
      </c>
      <c r="I139" s="232"/>
      <c r="J139" s="233">
        <f>ROUND(I139*H139,2)</f>
        <v>0</v>
      </c>
      <c r="K139" s="229" t="s">
        <v>144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0.24793999999999999</v>
      </c>
      <c r="R139" s="236">
        <f>Q139*H139</f>
        <v>54.596387999999997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145</v>
      </c>
      <c r="AT139" s="238" t="s">
        <v>140</v>
      </c>
      <c r="AU139" s="238" t="s">
        <v>86</v>
      </c>
      <c r="AY139" s="18" t="s">
        <v>138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145</v>
      </c>
      <c r="BM139" s="238" t="s">
        <v>305</v>
      </c>
    </row>
    <row r="140" s="2" customFormat="1">
      <c r="A140" s="39"/>
      <c r="B140" s="40"/>
      <c r="C140" s="41"/>
      <c r="D140" s="240" t="s">
        <v>147</v>
      </c>
      <c r="E140" s="41"/>
      <c r="F140" s="241" t="s">
        <v>306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147</v>
      </c>
      <c r="AU140" s="18" t="s">
        <v>86</v>
      </c>
    </row>
    <row r="141" s="13" customFormat="1">
      <c r="A141" s="13"/>
      <c r="B141" s="245"/>
      <c r="C141" s="246"/>
      <c r="D141" s="247" t="s">
        <v>149</v>
      </c>
      <c r="E141" s="248" t="s">
        <v>1</v>
      </c>
      <c r="F141" s="249" t="s">
        <v>280</v>
      </c>
      <c r="G141" s="246"/>
      <c r="H141" s="248" t="s">
        <v>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149</v>
      </c>
      <c r="AU141" s="255" t="s">
        <v>86</v>
      </c>
      <c r="AV141" s="13" t="s">
        <v>84</v>
      </c>
      <c r="AW141" s="13" t="s">
        <v>32</v>
      </c>
      <c r="AX141" s="13" t="s">
        <v>76</v>
      </c>
      <c r="AY141" s="255" t="s">
        <v>138</v>
      </c>
    </row>
    <row r="142" s="13" customFormat="1">
      <c r="A142" s="13"/>
      <c r="B142" s="245"/>
      <c r="C142" s="246"/>
      <c r="D142" s="247" t="s">
        <v>149</v>
      </c>
      <c r="E142" s="248" t="s">
        <v>1</v>
      </c>
      <c r="F142" s="249" t="s">
        <v>297</v>
      </c>
      <c r="G142" s="246"/>
      <c r="H142" s="248" t="s">
        <v>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149</v>
      </c>
      <c r="AU142" s="255" t="s">
        <v>86</v>
      </c>
      <c r="AV142" s="13" t="s">
        <v>84</v>
      </c>
      <c r="AW142" s="13" t="s">
        <v>32</v>
      </c>
      <c r="AX142" s="13" t="s">
        <v>76</v>
      </c>
      <c r="AY142" s="255" t="s">
        <v>138</v>
      </c>
    </row>
    <row r="143" s="14" customFormat="1">
      <c r="A143" s="14"/>
      <c r="B143" s="256"/>
      <c r="C143" s="257"/>
      <c r="D143" s="247" t="s">
        <v>149</v>
      </c>
      <c r="E143" s="258" t="s">
        <v>1</v>
      </c>
      <c r="F143" s="259" t="s">
        <v>298</v>
      </c>
      <c r="G143" s="257"/>
      <c r="H143" s="260">
        <v>124.2</v>
      </c>
      <c r="I143" s="261"/>
      <c r="J143" s="257"/>
      <c r="K143" s="257"/>
      <c r="L143" s="262"/>
      <c r="M143" s="263"/>
      <c r="N143" s="264"/>
      <c r="O143" s="264"/>
      <c r="P143" s="264"/>
      <c r="Q143" s="264"/>
      <c r="R143" s="264"/>
      <c r="S143" s="264"/>
      <c r="T143" s="26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6" t="s">
        <v>149</v>
      </c>
      <c r="AU143" s="266" t="s">
        <v>86</v>
      </c>
      <c r="AV143" s="14" t="s">
        <v>86</v>
      </c>
      <c r="AW143" s="14" t="s">
        <v>32</v>
      </c>
      <c r="AX143" s="14" t="s">
        <v>76</v>
      </c>
      <c r="AY143" s="266" t="s">
        <v>138</v>
      </c>
    </row>
    <row r="144" s="14" customFormat="1">
      <c r="A144" s="14"/>
      <c r="B144" s="256"/>
      <c r="C144" s="257"/>
      <c r="D144" s="247" t="s">
        <v>149</v>
      </c>
      <c r="E144" s="258" t="s">
        <v>1</v>
      </c>
      <c r="F144" s="259" t="s">
        <v>307</v>
      </c>
      <c r="G144" s="257"/>
      <c r="H144" s="260">
        <v>96</v>
      </c>
      <c r="I144" s="261"/>
      <c r="J144" s="257"/>
      <c r="K144" s="257"/>
      <c r="L144" s="262"/>
      <c r="M144" s="263"/>
      <c r="N144" s="264"/>
      <c r="O144" s="264"/>
      <c r="P144" s="264"/>
      <c r="Q144" s="264"/>
      <c r="R144" s="264"/>
      <c r="S144" s="264"/>
      <c r="T144" s="26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6" t="s">
        <v>149</v>
      </c>
      <c r="AU144" s="266" t="s">
        <v>86</v>
      </c>
      <c r="AV144" s="14" t="s">
        <v>86</v>
      </c>
      <c r="AW144" s="14" t="s">
        <v>32</v>
      </c>
      <c r="AX144" s="14" t="s">
        <v>76</v>
      </c>
      <c r="AY144" s="266" t="s">
        <v>138</v>
      </c>
    </row>
    <row r="145" s="15" customFormat="1">
      <c r="A145" s="15"/>
      <c r="B145" s="267"/>
      <c r="C145" s="268"/>
      <c r="D145" s="247" t="s">
        <v>149</v>
      </c>
      <c r="E145" s="269" t="s">
        <v>1</v>
      </c>
      <c r="F145" s="270" t="s">
        <v>154</v>
      </c>
      <c r="G145" s="268"/>
      <c r="H145" s="271">
        <v>220.19999999999999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7" t="s">
        <v>149</v>
      </c>
      <c r="AU145" s="277" t="s">
        <v>86</v>
      </c>
      <c r="AV145" s="15" t="s">
        <v>145</v>
      </c>
      <c r="AW145" s="15" t="s">
        <v>32</v>
      </c>
      <c r="AX145" s="15" t="s">
        <v>84</v>
      </c>
      <c r="AY145" s="277" t="s">
        <v>138</v>
      </c>
    </row>
    <row r="146" s="2" customFormat="1" ht="37.8" customHeight="1">
      <c r="A146" s="39"/>
      <c r="B146" s="40"/>
      <c r="C146" s="227" t="s">
        <v>145</v>
      </c>
      <c r="D146" s="227" t="s">
        <v>140</v>
      </c>
      <c r="E146" s="228" t="s">
        <v>308</v>
      </c>
      <c r="F146" s="229" t="s">
        <v>309</v>
      </c>
      <c r="G146" s="230" t="s">
        <v>221</v>
      </c>
      <c r="H146" s="231">
        <v>35.390000000000001</v>
      </c>
      <c r="I146" s="232"/>
      <c r="J146" s="233">
        <f>ROUND(I146*H146,2)</f>
        <v>0</v>
      </c>
      <c r="K146" s="229" t="s">
        <v>144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0.26375999999999999</v>
      </c>
      <c r="R146" s="236">
        <f>Q146*H146</f>
        <v>9.3344664000000002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145</v>
      </c>
      <c r="AT146" s="238" t="s">
        <v>140</v>
      </c>
      <c r="AU146" s="238" t="s">
        <v>86</v>
      </c>
      <c r="AY146" s="18" t="s">
        <v>138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145</v>
      </c>
      <c r="BM146" s="238" t="s">
        <v>310</v>
      </c>
    </row>
    <row r="147" s="2" customFormat="1">
      <c r="A147" s="39"/>
      <c r="B147" s="40"/>
      <c r="C147" s="41"/>
      <c r="D147" s="240" t="s">
        <v>147</v>
      </c>
      <c r="E147" s="41"/>
      <c r="F147" s="241" t="s">
        <v>311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147</v>
      </c>
      <c r="AU147" s="18" t="s">
        <v>86</v>
      </c>
    </row>
    <row r="148" s="13" customFormat="1">
      <c r="A148" s="13"/>
      <c r="B148" s="245"/>
      <c r="C148" s="246"/>
      <c r="D148" s="247" t="s">
        <v>149</v>
      </c>
      <c r="E148" s="248" t="s">
        <v>1</v>
      </c>
      <c r="F148" s="249" t="s">
        <v>280</v>
      </c>
      <c r="G148" s="246"/>
      <c r="H148" s="248" t="s">
        <v>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149</v>
      </c>
      <c r="AU148" s="255" t="s">
        <v>86</v>
      </c>
      <c r="AV148" s="13" t="s">
        <v>84</v>
      </c>
      <c r="AW148" s="13" t="s">
        <v>32</v>
      </c>
      <c r="AX148" s="13" t="s">
        <v>76</v>
      </c>
      <c r="AY148" s="255" t="s">
        <v>138</v>
      </c>
    </row>
    <row r="149" s="13" customFormat="1">
      <c r="A149" s="13"/>
      <c r="B149" s="245"/>
      <c r="C149" s="246"/>
      <c r="D149" s="247" t="s">
        <v>149</v>
      </c>
      <c r="E149" s="248" t="s">
        <v>1</v>
      </c>
      <c r="F149" s="249" t="s">
        <v>312</v>
      </c>
      <c r="G149" s="246"/>
      <c r="H149" s="248" t="s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149</v>
      </c>
      <c r="AU149" s="255" t="s">
        <v>86</v>
      </c>
      <c r="AV149" s="13" t="s">
        <v>84</v>
      </c>
      <c r="AW149" s="13" t="s">
        <v>32</v>
      </c>
      <c r="AX149" s="13" t="s">
        <v>76</v>
      </c>
      <c r="AY149" s="255" t="s">
        <v>138</v>
      </c>
    </row>
    <row r="150" s="13" customFormat="1">
      <c r="A150" s="13"/>
      <c r="B150" s="245"/>
      <c r="C150" s="246"/>
      <c r="D150" s="247" t="s">
        <v>149</v>
      </c>
      <c r="E150" s="248" t="s">
        <v>1</v>
      </c>
      <c r="F150" s="249" t="s">
        <v>313</v>
      </c>
      <c r="G150" s="246"/>
      <c r="H150" s="248" t="s">
        <v>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149</v>
      </c>
      <c r="AU150" s="255" t="s">
        <v>86</v>
      </c>
      <c r="AV150" s="13" t="s">
        <v>84</v>
      </c>
      <c r="AW150" s="13" t="s">
        <v>32</v>
      </c>
      <c r="AX150" s="13" t="s">
        <v>76</v>
      </c>
      <c r="AY150" s="255" t="s">
        <v>138</v>
      </c>
    </row>
    <row r="151" s="14" customFormat="1">
      <c r="A151" s="14"/>
      <c r="B151" s="256"/>
      <c r="C151" s="257"/>
      <c r="D151" s="247" t="s">
        <v>149</v>
      </c>
      <c r="E151" s="258" t="s">
        <v>1</v>
      </c>
      <c r="F151" s="259" t="s">
        <v>314</v>
      </c>
      <c r="G151" s="257"/>
      <c r="H151" s="260">
        <v>30.774000000000001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6" t="s">
        <v>149</v>
      </c>
      <c r="AU151" s="266" t="s">
        <v>86</v>
      </c>
      <c r="AV151" s="14" t="s">
        <v>86</v>
      </c>
      <c r="AW151" s="14" t="s">
        <v>32</v>
      </c>
      <c r="AX151" s="14" t="s">
        <v>76</v>
      </c>
      <c r="AY151" s="266" t="s">
        <v>138</v>
      </c>
    </row>
    <row r="152" s="13" customFormat="1">
      <c r="A152" s="13"/>
      <c r="B152" s="245"/>
      <c r="C152" s="246"/>
      <c r="D152" s="247" t="s">
        <v>149</v>
      </c>
      <c r="E152" s="248" t="s">
        <v>1</v>
      </c>
      <c r="F152" s="249" t="s">
        <v>315</v>
      </c>
      <c r="G152" s="246"/>
      <c r="H152" s="248" t="s">
        <v>1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149</v>
      </c>
      <c r="AU152" s="255" t="s">
        <v>86</v>
      </c>
      <c r="AV152" s="13" t="s">
        <v>84</v>
      </c>
      <c r="AW152" s="13" t="s">
        <v>32</v>
      </c>
      <c r="AX152" s="13" t="s">
        <v>76</v>
      </c>
      <c r="AY152" s="255" t="s">
        <v>138</v>
      </c>
    </row>
    <row r="153" s="14" customFormat="1">
      <c r="A153" s="14"/>
      <c r="B153" s="256"/>
      <c r="C153" s="257"/>
      <c r="D153" s="247" t="s">
        <v>149</v>
      </c>
      <c r="E153" s="258" t="s">
        <v>1</v>
      </c>
      <c r="F153" s="259" t="s">
        <v>316</v>
      </c>
      <c r="G153" s="257"/>
      <c r="H153" s="260">
        <v>4.6159999999999997</v>
      </c>
      <c r="I153" s="261"/>
      <c r="J153" s="257"/>
      <c r="K153" s="257"/>
      <c r="L153" s="262"/>
      <c r="M153" s="263"/>
      <c r="N153" s="264"/>
      <c r="O153" s="264"/>
      <c r="P153" s="264"/>
      <c r="Q153" s="264"/>
      <c r="R153" s="264"/>
      <c r="S153" s="264"/>
      <c r="T153" s="26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6" t="s">
        <v>149</v>
      </c>
      <c r="AU153" s="266" t="s">
        <v>86</v>
      </c>
      <c r="AV153" s="14" t="s">
        <v>86</v>
      </c>
      <c r="AW153" s="14" t="s">
        <v>32</v>
      </c>
      <c r="AX153" s="14" t="s">
        <v>76</v>
      </c>
      <c r="AY153" s="266" t="s">
        <v>138</v>
      </c>
    </row>
    <row r="154" s="15" customFormat="1">
      <c r="A154" s="15"/>
      <c r="B154" s="267"/>
      <c r="C154" s="268"/>
      <c r="D154" s="247" t="s">
        <v>149</v>
      </c>
      <c r="E154" s="269" t="s">
        <v>1</v>
      </c>
      <c r="F154" s="270" t="s">
        <v>154</v>
      </c>
      <c r="G154" s="268"/>
      <c r="H154" s="271">
        <v>35.390000000000001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7" t="s">
        <v>149</v>
      </c>
      <c r="AU154" s="277" t="s">
        <v>86</v>
      </c>
      <c r="AV154" s="15" t="s">
        <v>145</v>
      </c>
      <c r="AW154" s="15" t="s">
        <v>32</v>
      </c>
      <c r="AX154" s="15" t="s">
        <v>84</v>
      </c>
      <c r="AY154" s="277" t="s">
        <v>138</v>
      </c>
    </row>
    <row r="155" s="2" customFormat="1" ht="33" customHeight="1">
      <c r="A155" s="39"/>
      <c r="B155" s="40"/>
      <c r="C155" s="227" t="s">
        <v>167</v>
      </c>
      <c r="D155" s="227" t="s">
        <v>140</v>
      </c>
      <c r="E155" s="228" t="s">
        <v>317</v>
      </c>
      <c r="F155" s="229" t="s">
        <v>318</v>
      </c>
      <c r="G155" s="230" t="s">
        <v>221</v>
      </c>
      <c r="H155" s="231">
        <v>35.390000000000001</v>
      </c>
      <c r="I155" s="232"/>
      <c r="J155" s="233">
        <f>ROUND(I155*H155,2)</f>
        <v>0</v>
      </c>
      <c r="K155" s="229" t="s">
        <v>144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0.12966</v>
      </c>
      <c r="R155" s="236">
        <f>Q155*H155</f>
        <v>4.5886674000000003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145</v>
      </c>
      <c r="AT155" s="238" t="s">
        <v>140</v>
      </c>
      <c r="AU155" s="238" t="s">
        <v>86</v>
      </c>
      <c r="AY155" s="18" t="s">
        <v>138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145</v>
      </c>
      <c r="BM155" s="238" t="s">
        <v>319</v>
      </c>
    </row>
    <row r="156" s="2" customFormat="1">
      <c r="A156" s="39"/>
      <c r="B156" s="40"/>
      <c r="C156" s="41"/>
      <c r="D156" s="240" t="s">
        <v>147</v>
      </c>
      <c r="E156" s="41"/>
      <c r="F156" s="241" t="s">
        <v>320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147</v>
      </c>
      <c r="AU156" s="18" t="s">
        <v>86</v>
      </c>
    </row>
    <row r="157" s="13" customFormat="1">
      <c r="A157" s="13"/>
      <c r="B157" s="245"/>
      <c r="C157" s="246"/>
      <c r="D157" s="247" t="s">
        <v>149</v>
      </c>
      <c r="E157" s="248" t="s">
        <v>1</v>
      </c>
      <c r="F157" s="249" t="s">
        <v>280</v>
      </c>
      <c r="G157" s="246"/>
      <c r="H157" s="248" t="s">
        <v>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149</v>
      </c>
      <c r="AU157" s="255" t="s">
        <v>86</v>
      </c>
      <c r="AV157" s="13" t="s">
        <v>84</v>
      </c>
      <c r="AW157" s="13" t="s">
        <v>32</v>
      </c>
      <c r="AX157" s="13" t="s">
        <v>76</v>
      </c>
      <c r="AY157" s="255" t="s">
        <v>138</v>
      </c>
    </row>
    <row r="158" s="13" customFormat="1">
      <c r="A158" s="13"/>
      <c r="B158" s="245"/>
      <c r="C158" s="246"/>
      <c r="D158" s="247" t="s">
        <v>149</v>
      </c>
      <c r="E158" s="248" t="s">
        <v>1</v>
      </c>
      <c r="F158" s="249" t="s">
        <v>312</v>
      </c>
      <c r="G158" s="246"/>
      <c r="H158" s="248" t="s">
        <v>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149</v>
      </c>
      <c r="AU158" s="255" t="s">
        <v>86</v>
      </c>
      <c r="AV158" s="13" t="s">
        <v>84</v>
      </c>
      <c r="AW158" s="13" t="s">
        <v>32</v>
      </c>
      <c r="AX158" s="13" t="s">
        <v>76</v>
      </c>
      <c r="AY158" s="255" t="s">
        <v>138</v>
      </c>
    </row>
    <row r="159" s="13" customFormat="1">
      <c r="A159" s="13"/>
      <c r="B159" s="245"/>
      <c r="C159" s="246"/>
      <c r="D159" s="247" t="s">
        <v>149</v>
      </c>
      <c r="E159" s="248" t="s">
        <v>1</v>
      </c>
      <c r="F159" s="249" t="s">
        <v>313</v>
      </c>
      <c r="G159" s="246"/>
      <c r="H159" s="248" t="s">
        <v>1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149</v>
      </c>
      <c r="AU159" s="255" t="s">
        <v>86</v>
      </c>
      <c r="AV159" s="13" t="s">
        <v>84</v>
      </c>
      <c r="AW159" s="13" t="s">
        <v>32</v>
      </c>
      <c r="AX159" s="13" t="s">
        <v>76</v>
      </c>
      <c r="AY159" s="255" t="s">
        <v>138</v>
      </c>
    </row>
    <row r="160" s="14" customFormat="1">
      <c r="A160" s="14"/>
      <c r="B160" s="256"/>
      <c r="C160" s="257"/>
      <c r="D160" s="247" t="s">
        <v>149</v>
      </c>
      <c r="E160" s="258" t="s">
        <v>1</v>
      </c>
      <c r="F160" s="259" t="s">
        <v>314</v>
      </c>
      <c r="G160" s="257"/>
      <c r="H160" s="260">
        <v>30.774000000000001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6" t="s">
        <v>149</v>
      </c>
      <c r="AU160" s="266" t="s">
        <v>86</v>
      </c>
      <c r="AV160" s="14" t="s">
        <v>86</v>
      </c>
      <c r="AW160" s="14" t="s">
        <v>32</v>
      </c>
      <c r="AX160" s="14" t="s">
        <v>76</v>
      </c>
      <c r="AY160" s="266" t="s">
        <v>138</v>
      </c>
    </row>
    <row r="161" s="13" customFormat="1">
      <c r="A161" s="13"/>
      <c r="B161" s="245"/>
      <c r="C161" s="246"/>
      <c r="D161" s="247" t="s">
        <v>149</v>
      </c>
      <c r="E161" s="248" t="s">
        <v>1</v>
      </c>
      <c r="F161" s="249" t="s">
        <v>315</v>
      </c>
      <c r="G161" s="246"/>
      <c r="H161" s="248" t="s">
        <v>1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149</v>
      </c>
      <c r="AU161" s="255" t="s">
        <v>86</v>
      </c>
      <c r="AV161" s="13" t="s">
        <v>84</v>
      </c>
      <c r="AW161" s="13" t="s">
        <v>32</v>
      </c>
      <c r="AX161" s="13" t="s">
        <v>76</v>
      </c>
      <c r="AY161" s="255" t="s">
        <v>138</v>
      </c>
    </row>
    <row r="162" s="14" customFormat="1">
      <c r="A162" s="14"/>
      <c r="B162" s="256"/>
      <c r="C162" s="257"/>
      <c r="D162" s="247" t="s">
        <v>149</v>
      </c>
      <c r="E162" s="258" t="s">
        <v>1</v>
      </c>
      <c r="F162" s="259" t="s">
        <v>316</v>
      </c>
      <c r="G162" s="257"/>
      <c r="H162" s="260">
        <v>4.6159999999999997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6" t="s">
        <v>149</v>
      </c>
      <c r="AU162" s="266" t="s">
        <v>86</v>
      </c>
      <c r="AV162" s="14" t="s">
        <v>86</v>
      </c>
      <c r="AW162" s="14" t="s">
        <v>32</v>
      </c>
      <c r="AX162" s="14" t="s">
        <v>76</v>
      </c>
      <c r="AY162" s="266" t="s">
        <v>138</v>
      </c>
    </row>
    <row r="163" s="15" customFormat="1">
      <c r="A163" s="15"/>
      <c r="B163" s="267"/>
      <c r="C163" s="268"/>
      <c r="D163" s="247" t="s">
        <v>149</v>
      </c>
      <c r="E163" s="269" t="s">
        <v>1</v>
      </c>
      <c r="F163" s="270" t="s">
        <v>154</v>
      </c>
      <c r="G163" s="268"/>
      <c r="H163" s="271">
        <v>35.390000000000001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7" t="s">
        <v>149</v>
      </c>
      <c r="AU163" s="277" t="s">
        <v>86</v>
      </c>
      <c r="AV163" s="15" t="s">
        <v>145</v>
      </c>
      <c r="AW163" s="15" t="s">
        <v>32</v>
      </c>
      <c r="AX163" s="15" t="s">
        <v>84</v>
      </c>
      <c r="AY163" s="277" t="s">
        <v>138</v>
      </c>
    </row>
    <row r="164" s="2" customFormat="1" ht="24.15" customHeight="1">
      <c r="A164" s="39"/>
      <c r="B164" s="40"/>
      <c r="C164" s="227" t="s">
        <v>172</v>
      </c>
      <c r="D164" s="227" t="s">
        <v>140</v>
      </c>
      <c r="E164" s="228" t="s">
        <v>321</v>
      </c>
      <c r="F164" s="229" t="s">
        <v>322</v>
      </c>
      <c r="G164" s="230" t="s">
        <v>221</v>
      </c>
      <c r="H164" s="231">
        <v>35.390000000000001</v>
      </c>
      <c r="I164" s="232"/>
      <c r="J164" s="233">
        <f>ROUND(I164*H164,2)</f>
        <v>0</v>
      </c>
      <c r="K164" s="229" t="s">
        <v>144</v>
      </c>
      <c r="L164" s="45"/>
      <c r="M164" s="234" t="s">
        <v>1</v>
      </c>
      <c r="N164" s="235" t="s">
        <v>41</v>
      </c>
      <c r="O164" s="92"/>
      <c r="P164" s="236">
        <f>O164*H164</f>
        <v>0</v>
      </c>
      <c r="Q164" s="236">
        <v>0.00040999999999999999</v>
      </c>
      <c r="R164" s="236">
        <f>Q164*H164</f>
        <v>0.014509899999999999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145</v>
      </c>
      <c r="AT164" s="238" t="s">
        <v>140</v>
      </c>
      <c r="AU164" s="238" t="s">
        <v>86</v>
      </c>
      <c r="AY164" s="18" t="s">
        <v>138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84</v>
      </c>
      <c r="BK164" s="239">
        <f>ROUND(I164*H164,2)</f>
        <v>0</v>
      </c>
      <c r="BL164" s="18" t="s">
        <v>145</v>
      </c>
      <c r="BM164" s="238" t="s">
        <v>323</v>
      </c>
    </row>
    <row r="165" s="2" customFormat="1">
      <c r="A165" s="39"/>
      <c r="B165" s="40"/>
      <c r="C165" s="41"/>
      <c r="D165" s="240" t="s">
        <v>147</v>
      </c>
      <c r="E165" s="41"/>
      <c r="F165" s="241" t="s">
        <v>324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147</v>
      </c>
      <c r="AU165" s="18" t="s">
        <v>86</v>
      </c>
    </row>
    <row r="166" s="13" customFormat="1">
      <c r="A166" s="13"/>
      <c r="B166" s="245"/>
      <c r="C166" s="246"/>
      <c r="D166" s="247" t="s">
        <v>149</v>
      </c>
      <c r="E166" s="248" t="s">
        <v>1</v>
      </c>
      <c r="F166" s="249" t="s">
        <v>280</v>
      </c>
      <c r="G166" s="246"/>
      <c r="H166" s="248" t="s">
        <v>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149</v>
      </c>
      <c r="AU166" s="255" t="s">
        <v>86</v>
      </c>
      <c r="AV166" s="13" t="s">
        <v>84</v>
      </c>
      <c r="AW166" s="13" t="s">
        <v>32</v>
      </c>
      <c r="AX166" s="13" t="s">
        <v>76</v>
      </c>
      <c r="AY166" s="255" t="s">
        <v>138</v>
      </c>
    </row>
    <row r="167" s="13" customFormat="1">
      <c r="A167" s="13"/>
      <c r="B167" s="245"/>
      <c r="C167" s="246"/>
      <c r="D167" s="247" t="s">
        <v>149</v>
      </c>
      <c r="E167" s="248" t="s">
        <v>1</v>
      </c>
      <c r="F167" s="249" t="s">
        <v>312</v>
      </c>
      <c r="G167" s="246"/>
      <c r="H167" s="248" t="s">
        <v>1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149</v>
      </c>
      <c r="AU167" s="255" t="s">
        <v>86</v>
      </c>
      <c r="AV167" s="13" t="s">
        <v>84</v>
      </c>
      <c r="AW167" s="13" t="s">
        <v>32</v>
      </c>
      <c r="AX167" s="13" t="s">
        <v>76</v>
      </c>
      <c r="AY167" s="255" t="s">
        <v>138</v>
      </c>
    </row>
    <row r="168" s="13" customFormat="1">
      <c r="A168" s="13"/>
      <c r="B168" s="245"/>
      <c r="C168" s="246"/>
      <c r="D168" s="247" t="s">
        <v>149</v>
      </c>
      <c r="E168" s="248" t="s">
        <v>1</v>
      </c>
      <c r="F168" s="249" t="s">
        <v>313</v>
      </c>
      <c r="G168" s="246"/>
      <c r="H168" s="248" t="s">
        <v>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149</v>
      </c>
      <c r="AU168" s="255" t="s">
        <v>86</v>
      </c>
      <c r="AV168" s="13" t="s">
        <v>84</v>
      </c>
      <c r="AW168" s="13" t="s">
        <v>32</v>
      </c>
      <c r="AX168" s="13" t="s">
        <v>76</v>
      </c>
      <c r="AY168" s="255" t="s">
        <v>138</v>
      </c>
    </row>
    <row r="169" s="14" customFormat="1">
      <c r="A169" s="14"/>
      <c r="B169" s="256"/>
      <c r="C169" s="257"/>
      <c r="D169" s="247" t="s">
        <v>149</v>
      </c>
      <c r="E169" s="258" t="s">
        <v>1</v>
      </c>
      <c r="F169" s="259" t="s">
        <v>314</v>
      </c>
      <c r="G169" s="257"/>
      <c r="H169" s="260">
        <v>30.774000000000001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6" t="s">
        <v>149</v>
      </c>
      <c r="AU169" s="266" t="s">
        <v>86</v>
      </c>
      <c r="AV169" s="14" t="s">
        <v>86</v>
      </c>
      <c r="AW169" s="14" t="s">
        <v>32</v>
      </c>
      <c r="AX169" s="14" t="s">
        <v>76</v>
      </c>
      <c r="AY169" s="266" t="s">
        <v>138</v>
      </c>
    </row>
    <row r="170" s="13" customFormat="1">
      <c r="A170" s="13"/>
      <c r="B170" s="245"/>
      <c r="C170" s="246"/>
      <c r="D170" s="247" t="s">
        <v>149</v>
      </c>
      <c r="E170" s="248" t="s">
        <v>1</v>
      </c>
      <c r="F170" s="249" t="s">
        <v>315</v>
      </c>
      <c r="G170" s="246"/>
      <c r="H170" s="248" t="s">
        <v>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149</v>
      </c>
      <c r="AU170" s="255" t="s">
        <v>86</v>
      </c>
      <c r="AV170" s="13" t="s">
        <v>84</v>
      </c>
      <c r="AW170" s="13" t="s">
        <v>32</v>
      </c>
      <c r="AX170" s="13" t="s">
        <v>76</v>
      </c>
      <c r="AY170" s="255" t="s">
        <v>138</v>
      </c>
    </row>
    <row r="171" s="14" customFormat="1">
      <c r="A171" s="14"/>
      <c r="B171" s="256"/>
      <c r="C171" s="257"/>
      <c r="D171" s="247" t="s">
        <v>149</v>
      </c>
      <c r="E171" s="258" t="s">
        <v>1</v>
      </c>
      <c r="F171" s="259" t="s">
        <v>316</v>
      </c>
      <c r="G171" s="257"/>
      <c r="H171" s="260">
        <v>4.6159999999999997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6" t="s">
        <v>149</v>
      </c>
      <c r="AU171" s="266" t="s">
        <v>86</v>
      </c>
      <c r="AV171" s="14" t="s">
        <v>86</v>
      </c>
      <c r="AW171" s="14" t="s">
        <v>32</v>
      </c>
      <c r="AX171" s="14" t="s">
        <v>76</v>
      </c>
      <c r="AY171" s="266" t="s">
        <v>138</v>
      </c>
    </row>
    <row r="172" s="15" customFormat="1">
      <c r="A172" s="15"/>
      <c r="B172" s="267"/>
      <c r="C172" s="268"/>
      <c r="D172" s="247" t="s">
        <v>149</v>
      </c>
      <c r="E172" s="269" t="s">
        <v>1</v>
      </c>
      <c r="F172" s="270" t="s">
        <v>154</v>
      </c>
      <c r="G172" s="268"/>
      <c r="H172" s="271">
        <v>35.390000000000001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7" t="s">
        <v>149</v>
      </c>
      <c r="AU172" s="277" t="s">
        <v>86</v>
      </c>
      <c r="AV172" s="15" t="s">
        <v>145</v>
      </c>
      <c r="AW172" s="15" t="s">
        <v>32</v>
      </c>
      <c r="AX172" s="15" t="s">
        <v>84</v>
      </c>
      <c r="AY172" s="277" t="s">
        <v>138</v>
      </c>
    </row>
    <row r="173" s="2" customFormat="1" ht="24.15" customHeight="1">
      <c r="A173" s="39"/>
      <c r="B173" s="40"/>
      <c r="C173" s="227" t="s">
        <v>227</v>
      </c>
      <c r="D173" s="227" t="s">
        <v>140</v>
      </c>
      <c r="E173" s="228" t="s">
        <v>325</v>
      </c>
      <c r="F173" s="229" t="s">
        <v>326</v>
      </c>
      <c r="G173" s="230" t="s">
        <v>221</v>
      </c>
      <c r="H173" s="231">
        <v>35.390000000000001</v>
      </c>
      <c r="I173" s="232"/>
      <c r="J173" s="233">
        <f>ROUND(I173*H173,2)</f>
        <v>0</v>
      </c>
      <c r="K173" s="229" t="s">
        <v>144</v>
      </c>
      <c r="L173" s="45"/>
      <c r="M173" s="234" t="s">
        <v>1</v>
      </c>
      <c r="N173" s="235" t="s">
        <v>41</v>
      </c>
      <c r="O173" s="92"/>
      <c r="P173" s="236">
        <f>O173*H173</f>
        <v>0</v>
      </c>
      <c r="Q173" s="236">
        <v>0.00051000000000000004</v>
      </c>
      <c r="R173" s="236">
        <f>Q173*H173</f>
        <v>0.018048900000000003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145</v>
      </c>
      <c r="AT173" s="238" t="s">
        <v>140</v>
      </c>
      <c r="AU173" s="238" t="s">
        <v>86</v>
      </c>
      <c r="AY173" s="18" t="s">
        <v>138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84</v>
      </c>
      <c r="BK173" s="239">
        <f>ROUND(I173*H173,2)</f>
        <v>0</v>
      </c>
      <c r="BL173" s="18" t="s">
        <v>145</v>
      </c>
      <c r="BM173" s="238" t="s">
        <v>327</v>
      </c>
    </row>
    <row r="174" s="2" customFormat="1">
      <c r="A174" s="39"/>
      <c r="B174" s="40"/>
      <c r="C174" s="41"/>
      <c r="D174" s="240" t="s">
        <v>147</v>
      </c>
      <c r="E174" s="41"/>
      <c r="F174" s="241" t="s">
        <v>328</v>
      </c>
      <c r="G174" s="41"/>
      <c r="H174" s="41"/>
      <c r="I174" s="242"/>
      <c r="J174" s="41"/>
      <c r="K174" s="41"/>
      <c r="L174" s="45"/>
      <c r="M174" s="243"/>
      <c r="N174" s="244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147</v>
      </c>
      <c r="AU174" s="18" t="s">
        <v>86</v>
      </c>
    </row>
    <row r="175" s="13" customFormat="1">
      <c r="A175" s="13"/>
      <c r="B175" s="245"/>
      <c r="C175" s="246"/>
      <c r="D175" s="247" t="s">
        <v>149</v>
      </c>
      <c r="E175" s="248" t="s">
        <v>1</v>
      </c>
      <c r="F175" s="249" t="s">
        <v>280</v>
      </c>
      <c r="G175" s="246"/>
      <c r="H175" s="248" t="s">
        <v>1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149</v>
      </c>
      <c r="AU175" s="255" t="s">
        <v>86</v>
      </c>
      <c r="AV175" s="13" t="s">
        <v>84</v>
      </c>
      <c r="AW175" s="13" t="s">
        <v>32</v>
      </c>
      <c r="AX175" s="13" t="s">
        <v>76</v>
      </c>
      <c r="AY175" s="255" t="s">
        <v>138</v>
      </c>
    </row>
    <row r="176" s="13" customFormat="1">
      <c r="A176" s="13"/>
      <c r="B176" s="245"/>
      <c r="C176" s="246"/>
      <c r="D176" s="247" t="s">
        <v>149</v>
      </c>
      <c r="E176" s="248" t="s">
        <v>1</v>
      </c>
      <c r="F176" s="249" t="s">
        <v>312</v>
      </c>
      <c r="G176" s="246"/>
      <c r="H176" s="248" t="s">
        <v>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149</v>
      </c>
      <c r="AU176" s="255" t="s">
        <v>86</v>
      </c>
      <c r="AV176" s="13" t="s">
        <v>84</v>
      </c>
      <c r="AW176" s="13" t="s">
        <v>32</v>
      </c>
      <c r="AX176" s="13" t="s">
        <v>76</v>
      </c>
      <c r="AY176" s="255" t="s">
        <v>138</v>
      </c>
    </row>
    <row r="177" s="13" customFormat="1">
      <c r="A177" s="13"/>
      <c r="B177" s="245"/>
      <c r="C177" s="246"/>
      <c r="D177" s="247" t="s">
        <v>149</v>
      </c>
      <c r="E177" s="248" t="s">
        <v>1</v>
      </c>
      <c r="F177" s="249" t="s">
        <v>313</v>
      </c>
      <c r="G177" s="246"/>
      <c r="H177" s="248" t="s">
        <v>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149</v>
      </c>
      <c r="AU177" s="255" t="s">
        <v>86</v>
      </c>
      <c r="AV177" s="13" t="s">
        <v>84</v>
      </c>
      <c r="AW177" s="13" t="s">
        <v>32</v>
      </c>
      <c r="AX177" s="13" t="s">
        <v>76</v>
      </c>
      <c r="AY177" s="255" t="s">
        <v>138</v>
      </c>
    </row>
    <row r="178" s="14" customFormat="1">
      <c r="A178" s="14"/>
      <c r="B178" s="256"/>
      <c r="C178" s="257"/>
      <c r="D178" s="247" t="s">
        <v>149</v>
      </c>
      <c r="E178" s="258" t="s">
        <v>1</v>
      </c>
      <c r="F178" s="259" t="s">
        <v>314</v>
      </c>
      <c r="G178" s="257"/>
      <c r="H178" s="260">
        <v>30.774000000000001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6" t="s">
        <v>149</v>
      </c>
      <c r="AU178" s="266" t="s">
        <v>86</v>
      </c>
      <c r="AV178" s="14" t="s">
        <v>86</v>
      </c>
      <c r="AW178" s="14" t="s">
        <v>32</v>
      </c>
      <c r="AX178" s="14" t="s">
        <v>76</v>
      </c>
      <c r="AY178" s="266" t="s">
        <v>138</v>
      </c>
    </row>
    <row r="179" s="13" customFormat="1">
      <c r="A179" s="13"/>
      <c r="B179" s="245"/>
      <c r="C179" s="246"/>
      <c r="D179" s="247" t="s">
        <v>149</v>
      </c>
      <c r="E179" s="248" t="s">
        <v>1</v>
      </c>
      <c r="F179" s="249" t="s">
        <v>315</v>
      </c>
      <c r="G179" s="246"/>
      <c r="H179" s="248" t="s">
        <v>1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149</v>
      </c>
      <c r="AU179" s="255" t="s">
        <v>86</v>
      </c>
      <c r="AV179" s="13" t="s">
        <v>84</v>
      </c>
      <c r="AW179" s="13" t="s">
        <v>32</v>
      </c>
      <c r="AX179" s="13" t="s">
        <v>76</v>
      </c>
      <c r="AY179" s="255" t="s">
        <v>138</v>
      </c>
    </row>
    <row r="180" s="14" customFormat="1">
      <c r="A180" s="14"/>
      <c r="B180" s="256"/>
      <c r="C180" s="257"/>
      <c r="D180" s="247" t="s">
        <v>149</v>
      </c>
      <c r="E180" s="258" t="s">
        <v>1</v>
      </c>
      <c r="F180" s="259" t="s">
        <v>316</v>
      </c>
      <c r="G180" s="257"/>
      <c r="H180" s="260">
        <v>4.6159999999999997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6" t="s">
        <v>149</v>
      </c>
      <c r="AU180" s="266" t="s">
        <v>86</v>
      </c>
      <c r="AV180" s="14" t="s">
        <v>86</v>
      </c>
      <c r="AW180" s="14" t="s">
        <v>32</v>
      </c>
      <c r="AX180" s="14" t="s">
        <v>76</v>
      </c>
      <c r="AY180" s="266" t="s">
        <v>138</v>
      </c>
    </row>
    <row r="181" s="15" customFormat="1">
      <c r="A181" s="15"/>
      <c r="B181" s="267"/>
      <c r="C181" s="268"/>
      <c r="D181" s="247" t="s">
        <v>149</v>
      </c>
      <c r="E181" s="269" t="s">
        <v>1</v>
      </c>
      <c r="F181" s="270" t="s">
        <v>154</v>
      </c>
      <c r="G181" s="268"/>
      <c r="H181" s="271">
        <v>35.390000000000001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7" t="s">
        <v>149</v>
      </c>
      <c r="AU181" s="277" t="s">
        <v>86</v>
      </c>
      <c r="AV181" s="15" t="s">
        <v>145</v>
      </c>
      <c r="AW181" s="15" t="s">
        <v>32</v>
      </c>
      <c r="AX181" s="15" t="s">
        <v>84</v>
      </c>
      <c r="AY181" s="277" t="s">
        <v>138</v>
      </c>
    </row>
    <row r="182" s="12" customFormat="1" ht="22.8" customHeight="1">
      <c r="A182" s="12"/>
      <c r="B182" s="211"/>
      <c r="C182" s="212"/>
      <c r="D182" s="213" t="s">
        <v>75</v>
      </c>
      <c r="E182" s="225" t="s">
        <v>242</v>
      </c>
      <c r="F182" s="225" t="s">
        <v>275</v>
      </c>
      <c r="G182" s="212"/>
      <c r="H182" s="212"/>
      <c r="I182" s="215"/>
      <c r="J182" s="226">
        <f>BK182</f>
        <v>0</v>
      </c>
      <c r="K182" s="212"/>
      <c r="L182" s="217"/>
      <c r="M182" s="218"/>
      <c r="N182" s="219"/>
      <c r="O182" s="219"/>
      <c r="P182" s="220">
        <f>SUM(P183:P201)</f>
        <v>0</v>
      </c>
      <c r="Q182" s="219"/>
      <c r="R182" s="220">
        <f>SUM(R183:R201)</f>
        <v>52.533113700000001</v>
      </c>
      <c r="S182" s="219"/>
      <c r="T182" s="221">
        <f>SUM(T183:T201)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2" t="s">
        <v>84</v>
      </c>
      <c r="AT182" s="223" t="s">
        <v>75</v>
      </c>
      <c r="AU182" s="223" t="s">
        <v>84</v>
      </c>
      <c r="AY182" s="222" t="s">
        <v>138</v>
      </c>
      <c r="BK182" s="224">
        <f>SUM(BK183:BK201)</f>
        <v>0</v>
      </c>
    </row>
    <row r="183" s="2" customFormat="1" ht="24.15" customHeight="1">
      <c r="A183" s="39"/>
      <c r="B183" s="40"/>
      <c r="C183" s="227" t="s">
        <v>216</v>
      </c>
      <c r="D183" s="227" t="s">
        <v>140</v>
      </c>
      <c r="E183" s="228" t="s">
        <v>276</v>
      </c>
      <c r="F183" s="229" t="s">
        <v>277</v>
      </c>
      <c r="G183" s="230" t="s">
        <v>143</v>
      </c>
      <c r="H183" s="231">
        <v>222.13</v>
      </c>
      <c r="I183" s="232"/>
      <c r="J183" s="233">
        <f>ROUND(I183*H183,2)</f>
        <v>0</v>
      </c>
      <c r="K183" s="229" t="s">
        <v>144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0.16849</v>
      </c>
      <c r="R183" s="236">
        <f>Q183*H183</f>
        <v>37.426683699999998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145</v>
      </c>
      <c r="AT183" s="238" t="s">
        <v>140</v>
      </c>
      <c r="AU183" s="238" t="s">
        <v>86</v>
      </c>
      <c r="AY183" s="18" t="s">
        <v>138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145</v>
      </c>
      <c r="BM183" s="238" t="s">
        <v>329</v>
      </c>
    </row>
    <row r="184" s="2" customFormat="1">
      <c r="A184" s="39"/>
      <c r="B184" s="40"/>
      <c r="C184" s="41"/>
      <c r="D184" s="240" t="s">
        <v>147</v>
      </c>
      <c r="E184" s="41"/>
      <c r="F184" s="241" t="s">
        <v>279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147</v>
      </c>
      <c r="AU184" s="18" t="s">
        <v>86</v>
      </c>
    </row>
    <row r="185" s="13" customFormat="1">
      <c r="A185" s="13"/>
      <c r="B185" s="245"/>
      <c r="C185" s="246"/>
      <c r="D185" s="247" t="s">
        <v>149</v>
      </c>
      <c r="E185" s="248" t="s">
        <v>1</v>
      </c>
      <c r="F185" s="249" t="s">
        <v>280</v>
      </c>
      <c r="G185" s="246"/>
      <c r="H185" s="248" t="s">
        <v>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149</v>
      </c>
      <c r="AU185" s="255" t="s">
        <v>86</v>
      </c>
      <c r="AV185" s="13" t="s">
        <v>84</v>
      </c>
      <c r="AW185" s="13" t="s">
        <v>32</v>
      </c>
      <c r="AX185" s="13" t="s">
        <v>76</v>
      </c>
      <c r="AY185" s="255" t="s">
        <v>138</v>
      </c>
    </row>
    <row r="186" s="13" customFormat="1">
      <c r="A186" s="13"/>
      <c r="B186" s="245"/>
      <c r="C186" s="246"/>
      <c r="D186" s="247" t="s">
        <v>149</v>
      </c>
      <c r="E186" s="248" t="s">
        <v>1</v>
      </c>
      <c r="F186" s="249" t="s">
        <v>297</v>
      </c>
      <c r="G186" s="246"/>
      <c r="H186" s="248" t="s">
        <v>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149</v>
      </c>
      <c r="AU186" s="255" t="s">
        <v>86</v>
      </c>
      <c r="AV186" s="13" t="s">
        <v>84</v>
      </c>
      <c r="AW186" s="13" t="s">
        <v>32</v>
      </c>
      <c r="AX186" s="13" t="s">
        <v>76</v>
      </c>
      <c r="AY186" s="255" t="s">
        <v>138</v>
      </c>
    </row>
    <row r="187" s="14" customFormat="1">
      <c r="A187" s="14"/>
      <c r="B187" s="256"/>
      <c r="C187" s="257"/>
      <c r="D187" s="247" t="s">
        <v>149</v>
      </c>
      <c r="E187" s="258" t="s">
        <v>1</v>
      </c>
      <c r="F187" s="259" t="s">
        <v>330</v>
      </c>
      <c r="G187" s="257"/>
      <c r="H187" s="260">
        <v>67.409999999999997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6" t="s">
        <v>149</v>
      </c>
      <c r="AU187" s="266" t="s">
        <v>86</v>
      </c>
      <c r="AV187" s="14" t="s">
        <v>86</v>
      </c>
      <c r="AW187" s="14" t="s">
        <v>32</v>
      </c>
      <c r="AX187" s="14" t="s">
        <v>76</v>
      </c>
      <c r="AY187" s="266" t="s">
        <v>138</v>
      </c>
    </row>
    <row r="188" s="14" customFormat="1">
      <c r="A188" s="14"/>
      <c r="B188" s="256"/>
      <c r="C188" s="257"/>
      <c r="D188" s="247" t="s">
        <v>149</v>
      </c>
      <c r="E188" s="258" t="s">
        <v>1</v>
      </c>
      <c r="F188" s="259" t="s">
        <v>331</v>
      </c>
      <c r="G188" s="257"/>
      <c r="H188" s="260">
        <v>52.140000000000001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6" t="s">
        <v>149</v>
      </c>
      <c r="AU188" s="266" t="s">
        <v>86</v>
      </c>
      <c r="AV188" s="14" t="s">
        <v>86</v>
      </c>
      <c r="AW188" s="14" t="s">
        <v>32</v>
      </c>
      <c r="AX188" s="14" t="s">
        <v>76</v>
      </c>
      <c r="AY188" s="266" t="s">
        <v>138</v>
      </c>
    </row>
    <row r="189" s="13" customFormat="1">
      <c r="A189" s="13"/>
      <c r="B189" s="245"/>
      <c r="C189" s="246"/>
      <c r="D189" s="247" t="s">
        <v>149</v>
      </c>
      <c r="E189" s="248" t="s">
        <v>1</v>
      </c>
      <c r="F189" s="249" t="s">
        <v>313</v>
      </c>
      <c r="G189" s="246"/>
      <c r="H189" s="248" t="s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149</v>
      </c>
      <c r="AU189" s="255" t="s">
        <v>86</v>
      </c>
      <c r="AV189" s="13" t="s">
        <v>84</v>
      </c>
      <c r="AW189" s="13" t="s">
        <v>32</v>
      </c>
      <c r="AX189" s="13" t="s">
        <v>76</v>
      </c>
      <c r="AY189" s="255" t="s">
        <v>138</v>
      </c>
    </row>
    <row r="190" s="14" customFormat="1">
      <c r="A190" s="14"/>
      <c r="B190" s="256"/>
      <c r="C190" s="257"/>
      <c r="D190" s="247" t="s">
        <v>149</v>
      </c>
      <c r="E190" s="258" t="s">
        <v>1</v>
      </c>
      <c r="F190" s="259" t="s">
        <v>332</v>
      </c>
      <c r="G190" s="257"/>
      <c r="H190" s="260">
        <v>102.58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149</v>
      </c>
      <c r="AU190" s="266" t="s">
        <v>86</v>
      </c>
      <c r="AV190" s="14" t="s">
        <v>86</v>
      </c>
      <c r="AW190" s="14" t="s">
        <v>32</v>
      </c>
      <c r="AX190" s="14" t="s">
        <v>76</v>
      </c>
      <c r="AY190" s="266" t="s">
        <v>138</v>
      </c>
    </row>
    <row r="191" s="15" customFormat="1">
      <c r="A191" s="15"/>
      <c r="B191" s="267"/>
      <c r="C191" s="268"/>
      <c r="D191" s="247" t="s">
        <v>149</v>
      </c>
      <c r="E191" s="269" t="s">
        <v>1</v>
      </c>
      <c r="F191" s="270" t="s">
        <v>154</v>
      </c>
      <c r="G191" s="268"/>
      <c r="H191" s="271">
        <v>222.13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7" t="s">
        <v>149</v>
      </c>
      <c r="AU191" s="277" t="s">
        <v>86</v>
      </c>
      <c r="AV191" s="15" t="s">
        <v>145</v>
      </c>
      <c r="AW191" s="15" t="s">
        <v>32</v>
      </c>
      <c r="AX191" s="15" t="s">
        <v>84</v>
      </c>
      <c r="AY191" s="277" t="s">
        <v>138</v>
      </c>
    </row>
    <row r="192" s="2" customFormat="1" ht="16.5" customHeight="1">
      <c r="A192" s="39"/>
      <c r="B192" s="40"/>
      <c r="C192" s="294" t="s">
        <v>242</v>
      </c>
      <c r="D192" s="294" t="s">
        <v>213</v>
      </c>
      <c r="E192" s="295" t="s">
        <v>283</v>
      </c>
      <c r="F192" s="296" t="s">
        <v>284</v>
      </c>
      <c r="G192" s="297" t="s">
        <v>143</v>
      </c>
      <c r="H192" s="298">
        <v>231.01499999999999</v>
      </c>
      <c r="I192" s="299"/>
      <c r="J192" s="300">
        <f>ROUND(I192*H192,2)</f>
        <v>0</v>
      </c>
      <c r="K192" s="296" t="s">
        <v>1</v>
      </c>
      <c r="L192" s="301"/>
      <c r="M192" s="302" t="s">
        <v>1</v>
      </c>
      <c r="N192" s="303" t="s">
        <v>41</v>
      </c>
      <c r="O192" s="92"/>
      <c r="P192" s="236">
        <f>O192*H192</f>
        <v>0</v>
      </c>
      <c r="Q192" s="236">
        <v>0.062</v>
      </c>
      <c r="R192" s="236">
        <f>Q192*H192</f>
        <v>14.32293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216</v>
      </c>
      <c r="AT192" s="238" t="s">
        <v>213</v>
      </c>
      <c r="AU192" s="238" t="s">
        <v>86</v>
      </c>
      <c r="AY192" s="18" t="s">
        <v>138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84</v>
      </c>
      <c r="BK192" s="239">
        <f>ROUND(I192*H192,2)</f>
        <v>0</v>
      </c>
      <c r="BL192" s="18" t="s">
        <v>145</v>
      </c>
      <c r="BM192" s="238" t="s">
        <v>333</v>
      </c>
    </row>
    <row r="193" s="2" customFormat="1">
      <c r="A193" s="39"/>
      <c r="B193" s="40"/>
      <c r="C193" s="41"/>
      <c r="D193" s="247" t="s">
        <v>165</v>
      </c>
      <c r="E193" s="41"/>
      <c r="F193" s="278" t="s">
        <v>286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165</v>
      </c>
      <c r="AU193" s="18" t="s">
        <v>86</v>
      </c>
    </row>
    <row r="194" s="14" customFormat="1">
      <c r="A194" s="14"/>
      <c r="B194" s="256"/>
      <c r="C194" s="257"/>
      <c r="D194" s="247" t="s">
        <v>149</v>
      </c>
      <c r="E194" s="257"/>
      <c r="F194" s="259" t="s">
        <v>334</v>
      </c>
      <c r="G194" s="257"/>
      <c r="H194" s="260">
        <v>231.01499999999999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6" t="s">
        <v>149</v>
      </c>
      <c r="AU194" s="266" t="s">
        <v>86</v>
      </c>
      <c r="AV194" s="14" t="s">
        <v>86</v>
      </c>
      <c r="AW194" s="14" t="s">
        <v>4</v>
      </c>
      <c r="AX194" s="14" t="s">
        <v>84</v>
      </c>
      <c r="AY194" s="266" t="s">
        <v>138</v>
      </c>
    </row>
    <row r="195" s="2" customFormat="1" ht="33" customHeight="1">
      <c r="A195" s="39"/>
      <c r="B195" s="40"/>
      <c r="C195" s="227" t="s">
        <v>335</v>
      </c>
      <c r="D195" s="227" t="s">
        <v>140</v>
      </c>
      <c r="E195" s="228" t="s">
        <v>336</v>
      </c>
      <c r="F195" s="229" t="s">
        <v>337</v>
      </c>
      <c r="G195" s="230" t="s">
        <v>143</v>
      </c>
      <c r="H195" s="231">
        <v>156.69999999999999</v>
      </c>
      <c r="I195" s="232"/>
      <c r="J195" s="233">
        <f>ROUND(I195*H195,2)</f>
        <v>0</v>
      </c>
      <c r="K195" s="229" t="s">
        <v>1</v>
      </c>
      <c r="L195" s="45"/>
      <c r="M195" s="234" t="s">
        <v>1</v>
      </c>
      <c r="N195" s="235" t="s">
        <v>41</v>
      </c>
      <c r="O195" s="92"/>
      <c r="P195" s="236">
        <f>O195*H195</f>
        <v>0</v>
      </c>
      <c r="Q195" s="236">
        <v>0.0050000000000000001</v>
      </c>
      <c r="R195" s="236">
        <f>Q195*H195</f>
        <v>0.78349999999999997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145</v>
      </c>
      <c r="AT195" s="238" t="s">
        <v>140</v>
      </c>
      <c r="AU195" s="238" t="s">
        <v>86</v>
      </c>
      <c r="AY195" s="18" t="s">
        <v>138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145</v>
      </c>
      <c r="BM195" s="238" t="s">
        <v>338</v>
      </c>
    </row>
    <row r="196" s="13" customFormat="1">
      <c r="A196" s="13"/>
      <c r="B196" s="245"/>
      <c r="C196" s="246"/>
      <c r="D196" s="247" t="s">
        <v>149</v>
      </c>
      <c r="E196" s="248" t="s">
        <v>1</v>
      </c>
      <c r="F196" s="249" t="s">
        <v>280</v>
      </c>
      <c r="G196" s="246"/>
      <c r="H196" s="248" t="s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149</v>
      </c>
      <c r="AU196" s="255" t="s">
        <v>86</v>
      </c>
      <c r="AV196" s="13" t="s">
        <v>84</v>
      </c>
      <c r="AW196" s="13" t="s">
        <v>32</v>
      </c>
      <c r="AX196" s="13" t="s">
        <v>76</v>
      </c>
      <c r="AY196" s="255" t="s">
        <v>138</v>
      </c>
    </row>
    <row r="197" s="14" customFormat="1">
      <c r="A197" s="14"/>
      <c r="B197" s="256"/>
      <c r="C197" s="257"/>
      <c r="D197" s="247" t="s">
        <v>149</v>
      </c>
      <c r="E197" s="258" t="s">
        <v>1</v>
      </c>
      <c r="F197" s="259" t="s">
        <v>339</v>
      </c>
      <c r="G197" s="257"/>
      <c r="H197" s="260">
        <v>19.300000000000001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6" t="s">
        <v>149</v>
      </c>
      <c r="AU197" s="266" t="s">
        <v>86</v>
      </c>
      <c r="AV197" s="14" t="s">
        <v>86</v>
      </c>
      <c r="AW197" s="14" t="s">
        <v>32</v>
      </c>
      <c r="AX197" s="14" t="s">
        <v>76</v>
      </c>
      <c r="AY197" s="266" t="s">
        <v>138</v>
      </c>
    </row>
    <row r="198" s="14" customFormat="1">
      <c r="A198" s="14"/>
      <c r="B198" s="256"/>
      <c r="C198" s="257"/>
      <c r="D198" s="247" t="s">
        <v>149</v>
      </c>
      <c r="E198" s="258" t="s">
        <v>1</v>
      </c>
      <c r="F198" s="259" t="s">
        <v>340</v>
      </c>
      <c r="G198" s="257"/>
      <c r="H198" s="260">
        <v>63.990000000000002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6" t="s">
        <v>149</v>
      </c>
      <c r="AU198" s="266" t="s">
        <v>86</v>
      </c>
      <c r="AV198" s="14" t="s">
        <v>86</v>
      </c>
      <c r="AW198" s="14" t="s">
        <v>32</v>
      </c>
      <c r="AX198" s="14" t="s">
        <v>76</v>
      </c>
      <c r="AY198" s="266" t="s">
        <v>138</v>
      </c>
    </row>
    <row r="199" s="14" customFormat="1">
      <c r="A199" s="14"/>
      <c r="B199" s="256"/>
      <c r="C199" s="257"/>
      <c r="D199" s="247" t="s">
        <v>149</v>
      </c>
      <c r="E199" s="258" t="s">
        <v>1</v>
      </c>
      <c r="F199" s="259" t="s">
        <v>339</v>
      </c>
      <c r="G199" s="257"/>
      <c r="H199" s="260">
        <v>19.300000000000001</v>
      </c>
      <c r="I199" s="261"/>
      <c r="J199" s="257"/>
      <c r="K199" s="257"/>
      <c r="L199" s="262"/>
      <c r="M199" s="263"/>
      <c r="N199" s="264"/>
      <c r="O199" s="264"/>
      <c r="P199" s="264"/>
      <c r="Q199" s="264"/>
      <c r="R199" s="264"/>
      <c r="S199" s="264"/>
      <c r="T199" s="26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6" t="s">
        <v>149</v>
      </c>
      <c r="AU199" s="266" t="s">
        <v>86</v>
      </c>
      <c r="AV199" s="14" t="s">
        <v>86</v>
      </c>
      <c r="AW199" s="14" t="s">
        <v>32</v>
      </c>
      <c r="AX199" s="14" t="s">
        <v>76</v>
      </c>
      <c r="AY199" s="266" t="s">
        <v>138</v>
      </c>
    </row>
    <row r="200" s="14" customFormat="1">
      <c r="A200" s="14"/>
      <c r="B200" s="256"/>
      <c r="C200" s="257"/>
      <c r="D200" s="247" t="s">
        <v>149</v>
      </c>
      <c r="E200" s="258" t="s">
        <v>1</v>
      </c>
      <c r="F200" s="259" t="s">
        <v>341</v>
      </c>
      <c r="G200" s="257"/>
      <c r="H200" s="260">
        <v>54.109999999999999</v>
      </c>
      <c r="I200" s="261"/>
      <c r="J200" s="257"/>
      <c r="K200" s="257"/>
      <c r="L200" s="262"/>
      <c r="M200" s="263"/>
      <c r="N200" s="264"/>
      <c r="O200" s="264"/>
      <c r="P200" s="264"/>
      <c r="Q200" s="264"/>
      <c r="R200" s="264"/>
      <c r="S200" s="264"/>
      <c r="T200" s="26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6" t="s">
        <v>149</v>
      </c>
      <c r="AU200" s="266" t="s">
        <v>86</v>
      </c>
      <c r="AV200" s="14" t="s">
        <v>86</v>
      </c>
      <c r="AW200" s="14" t="s">
        <v>32</v>
      </c>
      <c r="AX200" s="14" t="s">
        <v>76</v>
      </c>
      <c r="AY200" s="266" t="s">
        <v>138</v>
      </c>
    </row>
    <row r="201" s="15" customFormat="1">
      <c r="A201" s="15"/>
      <c r="B201" s="267"/>
      <c r="C201" s="268"/>
      <c r="D201" s="247" t="s">
        <v>149</v>
      </c>
      <c r="E201" s="269" t="s">
        <v>1</v>
      </c>
      <c r="F201" s="270" t="s">
        <v>154</v>
      </c>
      <c r="G201" s="268"/>
      <c r="H201" s="271">
        <v>156.69999999999999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7" t="s">
        <v>149</v>
      </c>
      <c r="AU201" s="277" t="s">
        <v>86</v>
      </c>
      <c r="AV201" s="15" t="s">
        <v>145</v>
      </c>
      <c r="AW201" s="15" t="s">
        <v>32</v>
      </c>
      <c r="AX201" s="15" t="s">
        <v>84</v>
      </c>
      <c r="AY201" s="277" t="s">
        <v>138</v>
      </c>
    </row>
    <row r="202" s="12" customFormat="1" ht="22.8" customHeight="1">
      <c r="A202" s="12"/>
      <c r="B202" s="211"/>
      <c r="C202" s="212"/>
      <c r="D202" s="213" t="s">
        <v>75</v>
      </c>
      <c r="E202" s="225" t="s">
        <v>232</v>
      </c>
      <c r="F202" s="225" t="s">
        <v>233</v>
      </c>
      <c r="G202" s="212"/>
      <c r="H202" s="212"/>
      <c r="I202" s="215"/>
      <c r="J202" s="226">
        <f>BK202</f>
        <v>0</v>
      </c>
      <c r="K202" s="212"/>
      <c r="L202" s="217"/>
      <c r="M202" s="218"/>
      <c r="N202" s="219"/>
      <c r="O202" s="219"/>
      <c r="P202" s="220">
        <f>SUM(P203:P204)</f>
        <v>0</v>
      </c>
      <c r="Q202" s="219"/>
      <c r="R202" s="220">
        <f>SUM(R203:R204)</f>
        <v>0</v>
      </c>
      <c r="S202" s="219"/>
      <c r="T202" s="221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2" t="s">
        <v>84</v>
      </c>
      <c r="AT202" s="223" t="s">
        <v>75</v>
      </c>
      <c r="AU202" s="223" t="s">
        <v>84</v>
      </c>
      <c r="AY202" s="222" t="s">
        <v>138</v>
      </c>
      <c r="BK202" s="224">
        <f>SUM(BK203:BK204)</f>
        <v>0</v>
      </c>
    </row>
    <row r="203" s="2" customFormat="1" ht="33" customHeight="1">
      <c r="A203" s="39"/>
      <c r="B203" s="40"/>
      <c r="C203" s="227" t="s">
        <v>342</v>
      </c>
      <c r="D203" s="227" t="s">
        <v>140</v>
      </c>
      <c r="E203" s="228" t="s">
        <v>343</v>
      </c>
      <c r="F203" s="229" t="s">
        <v>344</v>
      </c>
      <c r="G203" s="230" t="s">
        <v>163</v>
      </c>
      <c r="H203" s="231">
        <v>273.02300000000002</v>
      </c>
      <c r="I203" s="232"/>
      <c r="J203" s="233">
        <f>ROUND(I203*H203,2)</f>
        <v>0</v>
      </c>
      <c r="K203" s="229" t="s">
        <v>144</v>
      </c>
      <c r="L203" s="45"/>
      <c r="M203" s="234" t="s">
        <v>1</v>
      </c>
      <c r="N203" s="235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145</v>
      </c>
      <c r="AT203" s="238" t="s">
        <v>140</v>
      </c>
      <c r="AU203" s="238" t="s">
        <v>86</v>
      </c>
      <c r="AY203" s="18" t="s">
        <v>138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145</v>
      </c>
      <c r="BM203" s="238" t="s">
        <v>345</v>
      </c>
    </row>
    <row r="204" s="2" customFormat="1">
      <c r="A204" s="39"/>
      <c r="B204" s="40"/>
      <c r="C204" s="41"/>
      <c r="D204" s="240" t="s">
        <v>147</v>
      </c>
      <c r="E204" s="41"/>
      <c r="F204" s="241" t="s">
        <v>346</v>
      </c>
      <c r="G204" s="41"/>
      <c r="H204" s="41"/>
      <c r="I204" s="242"/>
      <c r="J204" s="41"/>
      <c r="K204" s="41"/>
      <c r="L204" s="45"/>
      <c r="M204" s="279"/>
      <c r="N204" s="280"/>
      <c r="O204" s="281"/>
      <c r="P204" s="281"/>
      <c r="Q204" s="281"/>
      <c r="R204" s="281"/>
      <c r="S204" s="281"/>
      <c r="T204" s="282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147</v>
      </c>
      <c r="AU204" s="18" t="s">
        <v>86</v>
      </c>
    </row>
    <row r="205" s="2" customFormat="1" ht="6.96" customHeight="1">
      <c r="A205" s="39"/>
      <c r="B205" s="67"/>
      <c r="C205" s="68"/>
      <c r="D205" s="68"/>
      <c r="E205" s="68"/>
      <c r="F205" s="68"/>
      <c r="G205" s="68"/>
      <c r="H205" s="68"/>
      <c r="I205" s="68"/>
      <c r="J205" s="68"/>
      <c r="K205" s="68"/>
      <c r="L205" s="45"/>
      <c r="M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</sheetData>
  <sheetProtection sheet="1" autoFilter="0" formatColumns="0" formatRows="0" objects="1" scenarios="1" spinCount="100000" saltValue="ngRhN8i34EycxCEZ/a5JT3K5lJPg1h90sS3/KDbtoOnG3oakcl4L4O97OXD9HQLPIt/bKO5YqWvVqXzgH5gcDw==" hashValue="MFNX138dBOHZ6Rv6oFdf24CXaSt4kd5pDD1sV7evcoUAomzmsIFsq1xgCDr3JdcoYomkGxJfl3ZIq8MOSrsV0g==" algorithmName="SHA-512" password="FBEC"/>
  <autoFilter ref="C120:K20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4_01/181951112"/>
    <hyperlink ref="F133" r:id="rId2" display="https://podminky.urs.cz/item/CS_URS_2024_01/564851011"/>
    <hyperlink ref="F140" r:id="rId3" display="https://podminky.urs.cz/item/CS_URS_2024_01/564932111"/>
    <hyperlink ref="F147" r:id="rId4" display="https://podminky.urs.cz/item/CS_URS_2024_01/566901261"/>
    <hyperlink ref="F156" r:id="rId5" display="https://podminky.urs.cz/item/CS_URS_2024_01/572341111"/>
    <hyperlink ref="F165" r:id="rId6" display="https://podminky.urs.cz/item/CS_URS_2024_01/573231107"/>
    <hyperlink ref="F174" r:id="rId7" display="https://podminky.urs.cz/item/CS_URS_2024_01/573231108"/>
    <hyperlink ref="F184" r:id="rId8" display="https://podminky.urs.cz/item/CS_URS_2024_01/916241113"/>
    <hyperlink ref="F204" r:id="rId9" display="https://podminky.urs.cz/item/CS_URS_2024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PŘÍSTUPOVÉ CHODNÍKY K NOVÝM HROBOVÝM MÍSTŮM NA NOVÉM HŘBITOVĚ - I. ETAPA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347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24. 5. 2024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ROUND((SUM(BE118:BE194)),  2)</f>
        <v>0</v>
      </c>
      <c r="G33" s="39"/>
      <c r="H33" s="39"/>
      <c r="I33" s="165">
        <v>0.20999999999999999</v>
      </c>
      <c r="J33" s="164">
        <f>ROUND(((SUM(BE118:BE194))*I33),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ROUND((SUM(BF118:BF194)),  2)</f>
        <v>0</v>
      </c>
      <c r="G34" s="39"/>
      <c r="H34" s="39"/>
      <c r="I34" s="165">
        <v>0.12</v>
      </c>
      <c r="J34" s="164">
        <f>ROUND(((SUM(BF118:BF194))*I34),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ROUND((SUM(BG118:BG194)),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ROUND((SUM(BH118:BH194)),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ROUND((SUM(BI118:BI194)),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PŘÍSTUPOVÉ CHODNÍKY K NOVÝM HROBOVÝM MÍSTŮM NA NOVÉM HŘBITOVĚ -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801 - HRUBÉ TERRÉNNÍ ÚPRAVY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0" t="str">
        <f>IF(J12="","",J12)</f>
        <v>24. 5. 2024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TIŠNOV, NÁMĚSTÍ MÍRU 111, 666 19 TIŠNOV</v>
      </c>
      <c r="G91" s="41"/>
      <c r="H91" s="41"/>
      <c r="I91" s="33" t="s">
        <v>30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116</v>
      </c>
      <c r="D94" s="186"/>
      <c r="E94" s="186"/>
      <c r="F94" s="186"/>
      <c r="G94" s="186"/>
      <c r="H94" s="186"/>
      <c r="I94" s="186"/>
      <c r="J94" s="187" t="s">
        <v>117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118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119</v>
      </c>
    </row>
    <row r="97" s="9" customFormat="1" ht="24.96" customHeight="1">
      <c r="A97" s="9"/>
      <c r="B97" s="189"/>
      <c r="C97" s="190"/>
      <c r="D97" s="191" t="s">
        <v>120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121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123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6.25" customHeight="1">
      <c r="A108" s="39"/>
      <c r="B108" s="40"/>
      <c r="C108" s="41"/>
      <c r="D108" s="41"/>
      <c r="E108" s="184" t="str">
        <f>E7</f>
        <v>PŘÍSTUPOVÉ CHODNÍKY K NOVÝM HROBOVÝM MÍSTŮM NA NOVÉM HŘBITOVĚ - I. ETAPA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113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801 - HRUBÉ TERRÉNNÍ ÚPRAVY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Tišnov</v>
      </c>
      <c r="G112" s="41"/>
      <c r="H112" s="41"/>
      <c r="I112" s="33" t="s">
        <v>22</v>
      </c>
      <c r="J112" s="80" t="str">
        <f>IF(J12="","",J12)</f>
        <v>24. 5. 2024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24</v>
      </c>
      <c r="D114" s="41"/>
      <c r="E114" s="41"/>
      <c r="F114" s="28" t="str">
        <f>E15</f>
        <v>MĚSTO TIŠNOV, NÁMĚSTÍ MÍRU 111, 666 19 TIŠNOV</v>
      </c>
      <c r="G114" s="41"/>
      <c r="H114" s="41"/>
      <c r="I114" s="33" t="s">
        <v>30</v>
      </c>
      <c r="J114" s="37" t="str">
        <f>E21</f>
        <v>ING. ARCH. PAVEL JURA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124</v>
      </c>
      <c r="D117" s="203" t="s">
        <v>61</v>
      </c>
      <c r="E117" s="203" t="s">
        <v>57</v>
      </c>
      <c r="F117" s="203" t="s">
        <v>58</v>
      </c>
      <c r="G117" s="203" t="s">
        <v>125</v>
      </c>
      <c r="H117" s="203" t="s">
        <v>126</v>
      </c>
      <c r="I117" s="203" t="s">
        <v>127</v>
      </c>
      <c r="J117" s="203" t="s">
        <v>117</v>
      </c>
      <c r="K117" s="204" t="s">
        <v>128</v>
      </c>
      <c r="L117" s="205"/>
      <c r="M117" s="101" t="s">
        <v>1</v>
      </c>
      <c r="N117" s="102" t="s">
        <v>40</v>
      </c>
      <c r="O117" s="102" t="s">
        <v>129</v>
      </c>
      <c r="P117" s="102" t="s">
        <v>130</v>
      </c>
      <c r="Q117" s="102" t="s">
        <v>131</v>
      </c>
      <c r="R117" s="102" t="s">
        <v>132</v>
      </c>
      <c r="S117" s="102" t="s">
        <v>133</v>
      </c>
      <c r="T117" s="103" t="s">
        <v>134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135</v>
      </c>
      <c r="D118" s="41"/>
      <c r="E118" s="41"/>
      <c r="F118" s="41"/>
      <c r="G118" s="41"/>
      <c r="H118" s="41"/>
      <c r="I118" s="41"/>
      <c r="J118" s="206">
        <f>BK118</f>
        <v>0</v>
      </c>
      <c r="K118" s="41"/>
      <c r="L118" s="45"/>
      <c r="M118" s="104"/>
      <c r="N118" s="207"/>
      <c r="O118" s="105"/>
      <c r="P118" s="208">
        <f>P119</f>
        <v>0</v>
      </c>
      <c r="Q118" s="105"/>
      <c r="R118" s="208">
        <f>R119</f>
        <v>0.12245200000000001</v>
      </c>
      <c r="S118" s="105"/>
      <c r="T118" s="209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119</v>
      </c>
      <c r="BK118" s="210">
        <f>BK119</f>
        <v>0</v>
      </c>
    </row>
    <row r="119" s="12" customFormat="1" ht="25.92" customHeight="1">
      <c r="A119" s="12"/>
      <c r="B119" s="211"/>
      <c r="C119" s="212"/>
      <c r="D119" s="213" t="s">
        <v>75</v>
      </c>
      <c r="E119" s="214" t="s">
        <v>136</v>
      </c>
      <c r="F119" s="214" t="s">
        <v>137</v>
      </c>
      <c r="G119" s="212"/>
      <c r="H119" s="212"/>
      <c r="I119" s="215"/>
      <c r="J119" s="216">
        <f>BK119</f>
        <v>0</v>
      </c>
      <c r="K119" s="212"/>
      <c r="L119" s="217"/>
      <c r="M119" s="218"/>
      <c r="N119" s="219"/>
      <c r="O119" s="219"/>
      <c r="P119" s="220">
        <f>P120</f>
        <v>0</v>
      </c>
      <c r="Q119" s="219"/>
      <c r="R119" s="220">
        <f>R120</f>
        <v>0.12245200000000001</v>
      </c>
      <c r="S119" s="219"/>
      <c r="T119" s="22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2" t="s">
        <v>84</v>
      </c>
      <c r="AT119" s="223" t="s">
        <v>75</v>
      </c>
      <c r="AU119" s="223" t="s">
        <v>76</v>
      </c>
      <c r="AY119" s="222" t="s">
        <v>138</v>
      </c>
      <c r="BK119" s="224">
        <f>BK120</f>
        <v>0</v>
      </c>
    </row>
    <row r="120" s="12" customFormat="1" ht="22.8" customHeight="1">
      <c r="A120" s="12"/>
      <c r="B120" s="211"/>
      <c r="C120" s="212"/>
      <c r="D120" s="213" t="s">
        <v>75</v>
      </c>
      <c r="E120" s="225" t="s">
        <v>84</v>
      </c>
      <c r="F120" s="225" t="s">
        <v>139</v>
      </c>
      <c r="G120" s="212"/>
      <c r="H120" s="212"/>
      <c r="I120" s="215"/>
      <c r="J120" s="226">
        <f>BK120</f>
        <v>0</v>
      </c>
      <c r="K120" s="212"/>
      <c r="L120" s="217"/>
      <c r="M120" s="218"/>
      <c r="N120" s="219"/>
      <c r="O120" s="219"/>
      <c r="P120" s="220">
        <f>SUM(P121:P194)</f>
        <v>0</v>
      </c>
      <c r="Q120" s="219"/>
      <c r="R120" s="220">
        <f>SUM(R121:R194)</f>
        <v>0.12245200000000001</v>
      </c>
      <c r="S120" s="219"/>
      <c r="T120" s="221">
        <f>SUM(T121:T194)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84</v>
      </c>
      <c r="AT120" s="223" t="s">
        <v>75</v>
      </c>
      <c r="AU120" s="223" t="s">
        <v>84</v>
      </c>
      <c r="AY120" s="222" t="s">
        <v>138</v>
      </c>
      <c r="BK120" s="224">
        <f>SUM(BK121:BK194)</f>
        <v>0</v>
      </c>
    </row>
    <row r="121" s="2" customFormat="1" ht="24.15" customHeight="1">
      <c r="A121" s="39"/>
      <c r="B121" s="40"/>
      <c r="C121" s="227" t="s">
        <v>84</v>
      </c>
      <c r="D121" s="227" t="s">
        <v>140</v>
      </c>
      <c r="E121" s="228" t="s">
        <v>348</v>
      </c>
      <c r="F121" s="229" t="s">
        <v>349</v>
      </c>
      <c r="G121" s="230" t="s">
        <v>221</v>
      </c>
      <c r="H121" s="231">
        <v>985</v>
      </c>
      <c r="I121" s="232"/>
      <c r="J121" s="233">
        <f>ROUND(I121*H121,2)</f>
        <v>0</v>
      </c>
      <c r="K121" s="229" t="s">
        <v>144</v>
      </c>
      <c r="L121" s="45"/>
      <c r="M121" s="234" t="s">
        <v>1</v>
      </c>
      <c r="N121" s="235" t="s">
        <v>41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145</v>
      </c>
      <c r="AT121" s="238" t="s">
        <v>140</v>
      </c>
      <c r="AU121" s="238" t="s">
        <v>86</v>
      </c>
      <c r="AY121" s="18" t="s">
        <v>138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84</v>
      </c>
      <c r="BK121" s="239">
        <f>ROUND(I121*H121,2)</f>
        <v>0</v>
      </c>
      <c r="BL121" s="18" t="s">
        <v>145</v>
      </c>
      <c r="BM121" s="238" t="s">
        <v>350</v>
      </c>
    </row>
    <row r="122" s="2" customFormat="1">
      <c r="A122" s="39"/>
      <c r="B122" s="40"/>
      <c r="C122" s="41"/>
      <c r="D122" s="240" t="s">
        <v>147</v>
      </c>
      <c r="E122" s="41"/>
      <c r="F122" s="241" t="s">
        <v>351</v>
      </c>
      <c r="G122" s="41"/>
      <c r="H122" s="41"/>
      <c r="I122" s="242"/>
      <c r="J122" s="41"/>
      <c r="K122" s="41"/>
      <c r="L122" s="45"/>
      <c r="M122" s="243"/>
      <c r="N122" s="244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147</v>
      </c>
      <c r="AU122" s="18" t="s">
        <v>86</v>
      </c>
    </row>
    <row r="123" s="13" customFormat="1">
      <c r="A123" s="13"/>
      <c r="B123" s="245"/>
      <c r="C123" s="246"/>
      <c r="D123" s="247" t="s">
        <v>149</v>
      </c>
      <c r="E123" s="248" t="s">
        <v>1</v>
      </c>
      <c r="F123" s="249" t="s">
        <v>352</v>
      </c>
      <c r="G123" s="246"/>
      <c r="H123" s="248" t="s">
        <v>1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5" t="s">
        <v>149</v>
      </c>
      <c r="AU123" s="255" t="s">
        <v>86</v>
      </c>
      <c r="AV123" s="13" t="s">
        <v>84</v>
      </c>
      <c r="AW123" s="13" t="s">
        <v>32</v>
      </c>
      <c r="AX123" s="13" t="s">
        <v>76</v>
      </c>
      <c r="AY123" s="255" t="s">
        <v>138</v>
      </c>
    </row>
    <row r="124" s="14" customFormat="1">
      <c r="A124" s="14"/>
      <c r="B124" s="256"/>
      <c r="C124" s="257"/>
      <c r="D124" s="247" t="s">
        <v>149</v>
      </c>
      <c r="E124" s="258" t="s">
        <v>1</v>
      </c>
      <c r="F124" s="259" t="s">
        <v>353</v>
      </c>
      <c r="G124" s="257"/>
      <c r="H124" s="260">
        <v>985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6" t="s">
        <v>149</v>
      </c>
      <c r="AU124" s="266" t="s">
        <v>86</v>
      </c>
      <c r="AV124" s="14" t="s">
        <v>86</v>
      </c>
      <c r="AW124" s="14" t="s">
        <v>32</v>
      </c>
      <c r="AX124" s="14" t="s">
        <v>84</v>
      </c>
      <c r="AY124" s="266" t="s">
        <v>138</v>
      </c>
    </row>
    <row r="125" s="2" customFormat="1" ht="33" customHeight="1">
      <c r="A125" s="39"/>
      <c r="B125" s="40"/>
      <c r="C125" s="227" t="s">
        <v>86</v>
      </c>
      <c r="D125" s="227" t="s">
        <v>140</v>
      </c>
      <c r="E125" s="228" t="s">
        <v>354</v>
      </c>
      <c r="F125" s="229" t="s">
        <v>355</v>
      </c>
      <c r="G125" s="230" t="s">
        <v>186</v>
      </c>
      <c r="H125" s="231">
        <v>262.5</v>
      </c>
      <c r="I125" s="232"/>
      <c r="J125" s="233">
        <f>ROUND(I125*H125,2)</f>
        <v>0</v>
      </c>
      <c r="K125" s="229" t="s">
        <v>144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145</v>
      </c>
      <c r="AT125" s="238" t="s">
        <v>140</v>
      </c>
      <c r="AU125" s="238" t="s">
        <v>86</v>
      </c>
      <c r="AY125" s="18" t="s">
        <v>138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145</v>
      </c>
      <c r="BM125" s="238" t="s">
        <v>356</v>
      </c>
    </row>
    <row r="126" s="2" customFormat="1">
      <c r="A126" s="39"/>
      <c r="B126" s="40"/>
      <c r="C126" s="41"/>
      <c r="D126" s="240" t="s">
        <v>147</v>
      </c>
      <c r="E126" s="41"/>
      <c r="F126" s="241" t="s">
        <v>357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147</v>
      </c>
      <c r="AU126" s="18" t="s">
        <v>86</v>
      </c>
    </row>
    <row r="127" s="13" customFormat="1">
      <c r="A127" s="13"/>
      <c r="B127" s="245"/>
      <c r="C127" s="246"/>
      <c r="D127" s="247" t="s">
        <v>149</v>
      </c>
      <c r="E127" s="248" t="s">
        <v>1</v>
      </c>
      <c r="F127" s="249" t="s">
        <v>352</v>
      </c>
      <c r="G127" s="246"/>
      <c r="H127" s="248" t="s">
        <v>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5" t="s">
        <v>149</v>
      </c>
      <c r="AU127" s="255" t="s">
        <v>86</v>
      </c>
      <c r="AV127" s="13" t="s">
        <v>84</v>
      </c>
      <c r="AW127" s="13" t="s">
        <v>32</v>
      </c>
      <c r="AX127" s="13" t="s">
        <v>76</v>
      </c>
      <c r="AY127" s="255" t="s">
        <v>138</v>
      </c>
    </row>
    <row r="128" s="13" customFormat="1">
      <c r="A128" s="13"/>
      <c r="B128" s="245"/>
      <c r="C128" s="246"/>
      <c r="D128" s="247" t="s">
        <v>149</v>
      </c>
      <c r="E128" s="248" t="s">
        <v>1</v>
      </c>
      <c r="F128" s="249" t="s">
        <v>358</v>
      </c>
      <c r="G128" s="246"/>
      <c r="H128" s="248" t="s">
        <v>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5" t="s">
        <v>149</v>
      </c>
      <c r="AU128" s="255" t="s">
        <v>86</v>
      </c>
      <c r="AV128" s="13" t="s">
        <v>84</v>
      </c>
      <c r="AW128" s="13" t="s">
        <v>32</v>
      </c>
      <c r="AX128" s="13" t="s">
        <v>76</v>
      </c>
      <c r="AY128" s="255" t="s">
        <v>138</v>
      </c>
    </row>
    <row r="129" s="14" customFormat="1">
      <c r="A129" s="14"/>
      <c r="B129" s="256"/>
      <c r="C129" s="257"/>
      <c r="D129" s="247" t="s">
        <v>149</v>
      </c>
      <c r="E129" s="258" t="s">
        <v>1</v>
      </c>
      <c r="F129" s="259" t="s">
        <v>258</v>
      </c>
      <c r="G129" s="257"/>
      <c r="H129" s="260">
        <v>25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6" t="s">
        <v>149</v>
      </c>
      <c r="AU129" s="266" t="s">
        <v>86</v>
      </c>
      <c r="AV129" s="14" t="s">
        <v>86</v>
      </c>
      <c r="AW129" s="14" t="s">
        <v>32</v>
      </c>
      <c r="AX129" s="14" t="s">
        <v>76</v>
      </c>
      <c r="AY129" s="266" t="s">
        <v>138</v>
      </c>
    </row>
    <row r="130" s="13" customFormat="1">
      <c r="A130" s="13"/>
      <c r="B130" s="245"/>
      <c r="C130" s="246"/>
      <c r="D130" s="247" t="s">
        <v>149</v>
      </c>
      <c r="E130" s="248" t="s">
        <v>1</v>
      </c>
      <c r="F130" s="249" t="s">
        <v>359</v>
      </c>
      <c r="G130" s="246"/>
      <c r="H130" s="248" t="s">
        <v>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149</v>
      </c>
      <c r="AU130" s="255" t="s">
        <v>86</v>
      </c>
      <c r="AV130" s="13" t="s">
        <v>84</v>
      </c>
      <c r="AW130" s="13" t="s">
        <v>32</v>
      </c>
      <c r="AX130" s="13" t="s">
        <v>76</v>
      </c>
      <c r="AY130" s="255" t="s">
        <v>138</v>
      </c>
    </row>
    <row r="131" s="14" customFormat="1">
      <c r="A131" s="14"/>
      <c r="B131" s="256"/>
      <c r="C131" s="257"/>
      <c r="D131" s="247" t="s">
        <v>149</v>
      </c>
      <c r="E131" s="258" t="s">
        <v>1</v>
      </c>
      <c r="F131" s="259" t="s">
        <v>360</v>
      </c>
      <c r="G131" s="257"/>
      <c r="H131" s="260">
        <v>336</v>
      </c>
      <c r="I131" s="261"/>
      <c r="J131" s="257"/>
      <c r="K131" s="257"/>
      <c r="L131" s="262"/>
      <c r="M131" s="263"/>
      <c r="N131" s="264"/>
      <c r="O131" s="264"/>
      <c r="P131" s="264"/>
      <c r="Q131" s="264"/>
      <c r="R131" s="264"/>
      <c r="S131" s="264"/>
      <c r="T131" s="26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6" t="s">
        <v>149</v>
      </c>
      <c r="AU131" s="266" t="s">
        <v>86</v>
      </c>
      <c r="AV131" s="14" t="s">
        <v>86</v>
      </c>
      <c r="AW131" s="14" t="s">
        <v>32</v>
      </c>
      <c r="AX131" s="14" t="s">
        <v>76</v>
      </c>
      <c r="AY131" s="266" t="s">
        <v>138</v>
      </c>
    </row>
    <row r="132" s="16" customFormat="1">
      <c r="A132" s="16"/>
      <c r="B132" s="283"/>
      <c r="C132" s="284"/>
      <c r="D132" s="247" t="s">
        <v>149</v>
      </c>
      <c r="E132" s="285" t="s">
        <v>1</v>
      </c>
      <c r="F132" s="286" t="s">
        <v>192</v>
      </c>
      <c r="G132" s="284"/>
      <c r="H132" s="287">
        <v>361</v>
      </c>
      <c r="I132" s="288"/>
      <c r="J132" s="284"/>
      <c r="K132" s="284"/>
      <c r="L132" s="289"/>
      <c r="M132" s="290"/>
      <c r="N132" s="291"/>
      <c r="O132" s="291"/>
      <c r="P132" s="291"/>
      <c r="Q132" s="291"/>
      <c r="R132" s="291"/>
      <c r="S132" s="291"/>
      <c r="T132" s="292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93" t="s">
        <v>149</v>
      </c>
      <c r="AU132" s="293" t="s">
        <v>86</v>
      </c>
      <c r="AV132" s="16" t="s">
        <v>193</v>
      </c>
      <c r="AW132" s="16" t="s">
        <v>32</v>
      </c>
      <c r="AX132" s="16" t="s">
        <v>76</v>
      </c>
      <c r="AY132" s="293" t="s">
        <v>138</v>
      </c>
    </row>
    <row r="133" s="13" customFormat="1">
      <c r="A133" s="13"/>
      <c r="B133" s="245"/>
      <c r="C133" s="246"/>
      <c r="D133" s="247" t="s">
        <v>149</v>
      </c>
      <c r="E133" s="248" t="s">
        <v>1</v>
      </c>
      <c r="F133" s="249" t="s">
        <v>361</v>
      </c>
      <c r="G133" s="246"/>
      <c r="H133" s="248" t="s">
        <v>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149</v>
      </c>
      <c r="AU133" s="255" t="s">
        <v>86</v>
      </c>
      <c r="AV133" s="13" t="s">
        <v>84</v>
      </c>
      <c r="AW133" s="13" t="s">
        <v>32</v>
      </c>
      <c r="AX133" s="13" t="s">
        <v>76</v>
      </c>
      <c r="AY133" s="255" t="s">
        <v>138</v>
      </c>
    </row>
    <row r="134" s="14" customFormat="1">
      <c r="A134" s="14"/>
      <c r="B134" s="256"/>
      <c r="C134" s="257"/>
      <c r="D134" s="247" t="s">
        <v>149</v>
      </c>
      <c r="E134" s="258" t="s">
        <v>1</v>
      </c>
      <c r="F134" s="259" t="s">
        <v>362</v>
      </c>
      <c r="G134" s="257"/>
      <c r="H134" s="260">
        <v>-98.5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6" t="s">
        <v>149</v>
      </c>
      <c r="AU134" s="266" t="s">
        <v>86</v>
      </c>
      <c r="AV134" s="14" t="s">
        <v>86</v>
      </c>
      <c r="AW134" s="14" t="s">
        <v>32</v>
      </c>
      <c r="AX134" s="14" t="s">
        <v>76</v>
      </c>
      <c r="AY134" s="266" t="s">
        <v>138</v>
      </c>
    </row>
    <row r="135" s="15" customFormat="1">
      <c r="A135" s="15"/>
      <c r="B135" s="267"/>
      <c r="C135" s="268"/>
      <c r="D135" s="247" t="s">
        <v>149</v>
      </c>
      <c r="E135" s="269" t="s">
        <v>1</v>
      </c>
      <c r="F135" s="270" t="s">
        <v>154</v>
      </c>
      <c r="G135" s="268"/>
      <c r="H135" s="271">
        <v>262.5</v>
      </c>
      <c r="I135" s="272"/>
      <c r="J135" s="268"/>
      <c r="K135" s="268"/>
      <c r="L135" s="273"/>
      <c r="M135" s="274"/>
      <c r="N135" s="275"/>
      <c r="O135" s="275"/>
      <c r="P135" s="275"/>
      <c r="Q135" s="275"/>
      <c r="R135" s="275"/>
      <c r="S135" s="275"/>
      <c r="T135" s="27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7" t="s">
        <v>149</v>
      </c>
      <c r="AU135" s="277" t="s">
        <v>86</v>
      </c>
      <c r="AV135" s="15" t="s">
        <v>145</v>
      </c>
      <c r="AW135" s="15" t="s">
        <v>32</v>
      </c>
      <c r="AX135" s="15" t="s">
        <v>84</v>
      </c>
      <c r="AY135" s="277" t="s">
        <v>138</v>
      </c>
    </row>
    <row r="136" s="2" customFormat="1" ht="33" customHeight="1">
      <c r="A136" s="39"/>
      <c r="B136" s="40"/>
      <c r="C136" s="227" t="s">
        <v>193</v>
      </c>
      <c r="D136" s="227" t="s">
        <v>140</v>
      </c>
      <c r="E136" s="228" t="s">
        <v>363</v>
      </c>
      <c r="F136" s="229" t="s">
        <v>364</v>
      </c>
      <c r="G136" s="230" t="s">
        <v>186</v>
      </c>
      <c r="H136" s="231">
        <v>3.1349999999999998</v>
      </c>
      <c r="I136" s="232"/>
      <c r="J136" s="233">
        <f>ROUND(I136*H136,2)</f>
        <v>0</v>
      </c>
      <c r="K136" s="229" t="s">
        <v>144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145</v>
      </c>
      <c r="AT136" s="238" t="s">
        <v>140</v>
      </c>
      <c r="AU136" s="238" t="s">
        <v>86</v>
      </c>
      <c r="AY136" s="18" t="s">
        <v>138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145</v>
      </c>
      <c r="BM136" s="238" t="s">
        <v>365</v>
      </c>
    </row>
    <row r="137" s="2" customFormat="1">
      <c r="A137" s="39"/>
      <c r="B137" s="40"/>
      <c r="C137" s="41"/>
      <c r="D137" s="240" t="s">
        <v>147</v>
      </c>
      <c r="E137" s="41"/>
      <c r="F137" s="241" t="s">
        <v>366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147</v>
      </c>
      <c r="AU137" s="18" t="s">
        <v>86</v>
      </c>
    </row>
    <row r="138" s="13" customFormat="1">
      <c r="A138" s="13"/>
      <c r="B138" s="245"/>
      <c r="C138" s="246"/>
      <c r="D138" s="247" t="s">
        <v>149</v>
      </c>
      <c r="E138" s="248" t="s">
        <v>1</v>
      </c>
      <c r="F138" s="249" t="s">
        <v>189</v>
      </c>
      <c r="G138" s="246"/>
      <c r="H138" s="248" t="s">
        <v>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149</v>
      </c>
      <c r="AU138" s="255" t="s">
        <v>86</v>
      </c>
      <c r="AV138" s="13" t="s">
        <v>84</v>
      </c>
      <c r="AW138" s="13" t="s">
        <v>32</v>
      </c>
      <c r="AX138" s="13" t="s">
        <v>76</v>
      </c>
      <c r="AY138" s="255" t="s">
        <v>138</v>
      </c>
    </row>
    <row r="139" s="13" customFormat="1">
      <c r="A139" s="13"/>
      <c r="B139" s="245"/>
      <c r="C139" s="246"/>
      <c r="D139" s="247" t="s">
        <v>149</v>
      </c>
      <c r="E139" s="248" t="s">
        <v>1</v>
      </c>
      <c r="F139" s="249" t="s">
        <v>199</v>
      </c>
      <c r="G139" s="246"/>
      <c r="H139" s="248" t="s">
        <v>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149</v>
      </c>
      <c r="AU139" s="255" t="s">
        <v>86</v>
      </c>
      <c r="AV139" s="13" t="s">
        <v>84</v>
      </c>
      <c r="AW139" s="13" t="s">
        <v>32</v>
      </c>
      <c r="AX139" s="13" t="s">
        <v>76</v>
      </c>
      <c r="AY139" s="255" t="s">
        <v>138</v>
      </c>
    </row>
    <row r="140" s="14" customFormat="1">
      <c r="A140" s="14"/>
      <c r="B140" s="256"/>
      <c r="C140" s="257"/>
      <c r="D140" s="247" t="s">
        <v>149</v>
      </c>
      <c r="E140" s="258" t="s">
        <v>1</v>
      </c>
      <c r="F140" s="259" t="s">
        <v>200</v>
      </c>
      <c r="G140" s="257"/>
      <c r="H140" s="260">
        <v>2.8500000000000001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6" t="s">
        <v>149</v>
      </c>
      <c r="AU140" s="266" t="s">
        <v>86</v>
      </c>
      <c r="AV140" s="14" t="s">
        <v>86</v>
      </c>
      <c r="AW140" s="14" t="s">
        <v>32</v>
      </c>
      <c r="AX140" s="14" t="s">
        <v>76</v>
      </c>
      <c r="AY140" s="266" t="s">
        <v>138</v>
      </c>
    </row>
    <row r="141" s="14" customFormat="1">
      <c r="A141" s="14"/>
      <c r="B141" s="256"/>
      <c r="C141" s="257"/>
      <c r="D141" s="247" t="s">
        <v>149</v>
      </c>
      <c r="E141" s="258" t="s">
        <v>1</v>
      </c>
      <c r="F141" s="259" t="s">
        <v>201</v>
      </c>
      <c r="G141" s="257"/>
      <c r="H141" s="260">
        <v>0.28499999999999998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6" t="s">
        <v>149</v>
      </c>
      <c r="AU141" s="266" t="s">
        <v>86</v>
      </c>
      <c r="AV141" s="14" t="s">
        <v>86</v>
      </c>
      <c r="AW141" s="14" t="s">
        <v>32</v>
      </c>
      <c r="AX141" s="14" t="s">
        <v>76</v>
      </c>
      <c r="AY141" s="266" t="s">
        <v>138</v>
      </c>
    </row>
    <row r="142" s="15" customFormat="1">
      <c r="A142" s="15"/>
      <c r="B142" s="267"/>
      <c r="C142" s="268"/>
      <c r="D142" s="247" t="s">
        <v>149</v>
      </c>
      <c r="E142" s="269" t="s">
        <v>1</v>
      </c>
      <c r="F142" s="270" t="s">
        <v>154</v>
      </c>
      <c r="G142" s="268"/>
      <c r="H142" s="271">
        <v>3.1350000000000002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7" t="s">
        <v>149</v>
      </c>
      <c r="AU142" s="277" t="s">
        <v>86</v>
      </c>
      <c r="AV142" s="15" t="s">
        <v>145</v>
      </c>
      <c r="AW142" s="15" t="s">
        <v>32</v>
      </c>
      <c r="AX142" s="15" t="s">
        <v>84</v>
      </c>
      <c r="AY142" s="277" t="s">
        <v>138</v>
      </c>
    </row>
    <row r="143" s="2" customFormat="1" ht="37.8" customHeight="1">
      <c r="A143" s="39"/>
      <c r="B143" s="40"/>
      <c r="C143" s="227" t="s">
        <v>145</v>
      </c>
      <c r="D143" s="227" t="s">
        <v>140</v>
      </c>
      <c r="E143" s="228" t="s">
        <v>367</v>
      </c>
      <c r="F143" s="229" t="s">
        <v>368</v>
      </c>
      <c r="G143" s="230" t="s">
        <v>186</v>
      </c>
      <c r="H143" s="231">
        <v>294.13499999999999</v>
      </c>
      <c r="I143" s="232"/>
      <c r="J143" s="233">
        <f>ROUND(I143*H143,2)</f>
        <v>0</v>
      </c>
      <c r="K143" s="229" t="s">
        <v>144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145</v>
      </c>
      <c r="AT143" s="238" t="s">
        <v>140</v>
      </c>
      <c r="AU143" s="238" t="s">
        <v>86</v>
      </c>
      <c r="AY143" s="18" t="s">
        <v>138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145</v>
      </c>
      <c r="BM143" s="238" t="s">
        <v>369</v>
      </c>
    </row>
    <row r="144" s="2" customFormat="1">
      <c r="A144" s="39"/>
      <c r="B144" s="40"/>
      <c r="C144" s="41"/>
      <c r="D144" s="240" t="s">
        <v>147</v>
      </c>
      <c r="E144" s="41"/>
      <c r="F144" s="241" t="s">
        <v>370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147</v>
      </c>
      <c r="AU144" s="18" t="s">
        <v>86</v>
      </c>
    </row>
    <row r="145" s="13" customFormat="1">
      <c r="A145" s="13"/>
      <c r="B145" s="245"/>
      <c r="C145" s="246"/>
      <c r="D145" s="247" t="s">
        <v>149</v>
      </c>
      <c r="E145" s="248" t="s">
        <v>1</v>
      </c>
      <c r="F145" s="249" t="s">
        <v>349</v>
      </c>
      <c r="G145" s="246"/>
      <c r="H145" s="248" t="s">
        <v>1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149</v>
      </c>
      <c r="AU145" s="255" t="s">
        <v>86</v>
      </c>
      <c r="AV145" s="13" t="s">
        <v>84</v>
      </c>
      <c r="AW145" s="13" t="s">
        <v>32</v>
      </c>
      <c r="AX145" s="13" t="s">
        <v>76</v>
      </c>
      <c r="AY145" s="255" t="s">
        <v>138</v>
      </c>
    </row>
    <row r="146" s="14" customFormat="1">
      <c r="A146" s="14"/>
      <c r="B146" s="256"/>
      <c r="C146" s="257"/>
      <c r="D146" s="247" t="s">
        <v>149</v>
      </c>
      <c r="E146" s="258" t="s">
        <v>1</v>
      </c>
      <c r="F146" s="259" t="s">
        <v>371</v>
      </c>
      <c r="G146" s="257"/>
      <c r="H146" s="260">
        <v>98.5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6" t="s">
        <v>149</v>
      </c>
      <c r="AU146" s="266" t="s">
        <v>86</v>
      </c>
      <c r="AV146" s="14" t="s">
        <v>86</v>
      </c>
      <c r="AW146" s="14" t="s">
        <v>32</v>
      </c>
      <c r="AX146" s="14" t="s">
        <v>76</v>
      </c>
      <c r="AY146" s="266" t="s">
        <v>138</v>
      </c>
    </row>
    <row r="147" s="13" customFormat="1">
      <c r="A147" s="13"/>
      <c r="B147" s="245"/>
      <c r="C147" s="246"/>
      <c r="D147" s="247" t="s">
        <v>149</v>
      </c>
      <c r="E147" s="248" t="s">
        <v>1</v>
      </c>
      <c r="F147" s="249" t="s">
        <v>372</v>
      </c>
      <c r="G147" s="246"/>
      <c r="H147" s="248" t="s">
        <v>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149</v>
      </c>
      <c r="AU147" s="255" t="s">
        <v>86</v>
      </c>
      <c r="AV147" s="13" t="s">
        <v>84</v>
      </c>
      <c r="AW147" s="13" t="s">
        <v>32</v>
      </c>
      <c r="AX147" s="13" t="s">
        <v>76</v>
      </c>
      <c r="AY147" s="255" t="s">
        <v>138</v>
      </c>
    </row>
    <row r="148" s="14" customFormat="1">
      <c r="A148" s="14"/>
      <c r="B148" s="256"/>
      <c r="C148" s="257"/>
      <c r="D148" s="247" t="s">
        <v>149</v>
      </c>
      <c r="E148" s="258" t="s">
        <v>1</v>
      </c>
      <c r="F148" s="259" t="s">
        <v>373</v>
      </c>
      <c r="G148" s="257"/>
      <c r="H148" s="260">
        <v>-70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6" t="s">
        <v>149</v>
      </c>
      <c r="AU148" s="266" t="s">
        <v>86</v>
      </c>
      <c r="AV148" s="14" t="s">
        <v>86</v>
      </c>
      <c r="AW148" s="14" t="s">
        <v>32</v>
      </c>
      <c r="AX148" s="14" t="s">
        <v>76</v>
      </c>
      <c r="AY148" s="266" t="s">
        <v>138</v>
      </c>
    </row>
    <row r="149" s="13" customFormat="1">
      <c r="A149" s="13"/>
      <c r="B149" s="245"/>
      <c r="C149" s="246"/>
      <c r="D149" s="247" t="s">
        <v>149</v>
      </c>
      <c r="E149" s="248" t="s">
        <v>1</v>
      </c>
      <c r="F149" s="249" t="s">
        <v>355</v>
      </c>
      <c r="G149" s="246"/>
      <c r="H149" s="248" t="s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149</v>
      </c>
      <c r="AU149" s="255" t="s">
        <v>86</v>
      </c>
      <c r="AV149" s="13" t="s">
        <v>84</v>
      </c>
      <c r="AW149" s="13" t="s">
        <v>32</v>
      </c>
      <c r="AX149" s="13" t="s">
        <v>76</v>
      </c>
      <c r="AY149" s="255" t="s">
        <v>138</v>
      </c>
    </row>
    <row r="150" s="14" customFormat="1">
      <c r="A150" s="14"/>
      <c r="B150" s="256"/>
      <c r="C150" s="257"/>
      <c r="D150" s="247" t="s">
        <v>149</v>
      </c>
      <c r="E150" s="258" t="s">
        <v>1</v>
      </c>
      <c r="F150" s="259" t="s">
        <v>374</v>
      </c>
      <c r="G150" s="257"/>
      <c r="H150" s="260">
        <v>262.5</v>
      </c>
      <c r="I150" s="261"/>
      <c r="J150" s="257"/>
      <c r="K150" s="257"/>
      <c r="L150" s="262"/>
      <c r="M150" s="263"/>
      <c r="N150" s="264"/>
      <c r="O150" s="264"/>
      <c r="P150" s="264"/>
      <c r="Q150" s="264"/>
      <c r="R150" s="264"/>
      <c r="S150" s="264"/>
      <c r="T150" s="26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6" t="s">
        <v>149</v>
      </c>
      <c r="AU150" s="266" t="s">
        <v>86</v>
      </c>
      <c r="AV150" s="14" t="s">
        <v>86</v>
      </c>
      <c r="AW150" s="14" t="s">
        <v>32</v>
      </c>
      <c r="AX150" s="14" t="s">
        <v>76</v>
      </c>
      <c r="AY150" s="266" t="s">
        <v>138</v>
      </c>
    </row>
    <row r="151" s="13" customFormat="1">
      <c r="A151" s="13"/>
      <c r="B151" s="245"/>
      <c r="C151" s="246"/>
      <c r="D151" s="247" t="s">
        <v>149</v>
      </c>
      <c r="E151" s="248" t="s">
        <v>1</v>
      </c>
      <c r="F151" s="249" t="s">
        <v>364</v>
      </c>
      <c r="G151" s="246"/>
      <c r="H151" s="248" t="s">
        <v>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149</v>
      </c>
      <c r="AU151" s="255" t="s">
        <v>86</v>
      </c>
      <c r="AV151" s="13" t="s">
        <v>84</v>
      </c>
      <c r="AW151" s="13" t="s">
        <v>32</v>
      </c>
      <c r="AX151" s="13" t="s">
        <v>76</v>
      </c>
      <c r="AY151" s="255" t="s">
        <v>138</v>
      </c>
    </row>
    <row r="152" s="14" customFormat="1">
      <c r="A152" s="14"/>
      <c r="B152" s="256"/>
      <c r="C152" s="257"/>
      <c r="D152" s="247" t="s">
        <v>149</v>
      </c>
      <c r="E152" s="258" t="s">
        <v>1</v>
      </c>
      <c r="F152" s="259" t="s">
        <v>375</v>
      </c>
      <c r="G152" s="257"/>
      <c r="H152" s="260">
        <v>3.1349999999999998</v>
      </c>
      <c r="I152" s="261"/>
      <c r="J152" s="257"/>
      <c r="K152" s="257"/>
      <c r="L152" s="262"/>
      <c r="M152" s="263"/>
      <c r="N152" s="264"/>
      <c r="O152" s="264"/>
      <c r="P152" s="264"/>
      <c r="Q152" s="264"/>
      <c r="R152" s="264"/>
      <c r="S152" s="264"/>
      <c r="T152" s="26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6" t="s">
        <v>149</v>
      </c>
      <c r="AU152" s="266" t="s">
        <v>86</v>
      </c>
      <c r="AV152" s="14" t="s">
        <v>86</v>
      </c>
      <c r="AW152" s="14" t="s">
        <v>32</v>
      </c>
      <c r="AX152" s="14" t="s">
        <v>76</v>
      </c>
      <c r="AY152" s="266" t="s">
        <v>138</v>
      </c>
    </row>
    <row r="153" s="15" customFormat="1">
      <c r="A153" s="15"/>
      <c r="B153" s="267"/>
      <c r="C153" s="268"/>
      <c r="D153" s="247" t="s">
        <v>149</v>
      </c>
      <c r="E153" s="269" t="s">
        <v>1</v>
      </c>
      <c r="F153" s="270" t="s">
        <v>154</v>
      </c>
      <c r="G153" s="268"/>
      <c r="H153" s="271">
        <v>294.13499999999999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7" t="s">
        <v>149</v>
      </c>
      <c r="AU153" s="277" t="s">
        <v>86</v>
      </c>
      <c r="AV153" s="15" t="s">
        <v>145</v>
      </c>
      <c r="AW153" s="15" t="s">
        <v>32</v>
      </c>
      <c r="AX153" s="15" t="s">
        <v>84</v>
      </c>
      <c r="AY153" s="277" t="s">
        <v>138</v>
      </c>
    </row>
    <row r="154" s="2" customFormat="1" ht="24.15" customHeight="1">
      <c r="A154" s="39"/>
      <c r="B154" s="40"/>
      <c r="C154" s="227" t="s">
        <v>167</v>
      </c>
      <c r="D154" s="227" t="s">
        <v>140</v>
      </c>
      <c r="E154" s="228" t="s">
        <v>376</v>
      </c>
      <c r="F154" s="229" t="s">
        <v>377</v>
      </c>
      <c r="G154" s="230" t="s">
        <v>186</v>
      </c>
      <c r="H154" s="231">
        <v>70</v>
      </c>
      <c r="I154" s="232"/>
      <c r="J154" s="233">
        <f>ROUND(I154*H154,2)</f>
        <v>0</v>
      </c>
      <c r="K154" s="229" t="s">
        <v>144</v>
      </c>
      <c r="L154" s="45"/>
      <c r="M154" s="234" t="s">
        <v>1</v>
      </c>
      <c r="N154" s="235" t="s">
        <v>41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145</v>
      </c>
      <c r="AT154" s="238" t="s">
        <v>140</v>
      </c>
      <c r="AU154" s="238" t="s">
        <v>86</v>
      </c>
      <c r="AY154" s="18" t="s">
        <v>138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84</v>
      </c>
      <c r="BK154" s="239">
        <f>ROUND(I154*H154,2)</f>
        <v>0</v>
      </c>
      <c r="BL154" s="18" t="s">
        <v>145</v>
      </c>
      <c r="BM154" s="238" t="s">
        <v>378</v>
      </c>
    </row>
    <row r="155" s="2" customFormat="1">
      <c r="A155" s="39"/>
      <c r="B155" s="40"/>
      <c r="C155" s="41"/>
      <c r="D155" s="240" t="s">
        <v>147</v>
      </c>
      <c r="E155" s="41"/>
      <c r="F155" s="241" t="s">
        <v>379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147</v>
      </c>
      <c r="AU155" s="18" t="s">
        <v>86</v>
      </c>
    </row>
    <row r="156" s="13" customFormat="1">
      <c r="A156" s="13"/>
      <c r="B156" s="245"/>
      <c r="C156" s="246"/>
      <c r="D156" s="247" t="s">
        <v>149</v>
      </c>
      <c r="E156" s="248" t="s">
        <v>1</v>
      </c>
      <c r="F156" s="249" t="s">
        <v>352</v>
      </c>
      <c r="G156" s="246"/>
      <c r="H156" s="248" t="s">
        <v>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149</v>
      </c>
      <c r="AU156" s="255" t="s">
        <v>86</v>
      </c>
      <c r="AV156" s="13" t="s">
        <v>84</v>
      </c>
      <c r="AW156" s="13" t="s">
        <v>32</v>
      </c>
      <c r="AX156" s="13" t="s">
        <v>76</v>
      </c>
      <c r="AY156" s="255" t="s">
        <v>138</v>
      </c>
    </row>
    <row r="157" s="13" customFormat="1">
      <c r="A157" s="13"/>
      <c r="B157" s="245"/>
      <c r="C157" s="246"/>
      <c r="D157" s="247" t="s">
        <v>149</v>
      </c>
      <c r="E157" s="248" t="s">
        <v>1</v>
      </c>
      <c r="F157" s="249" t="s">
        <v>380</v>
      </c>
      <c r="G157" s="246"/>
      <c r="H157" s="248" t="s">
        <v>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149</v>
      </c>
      <c r="AU157" s="255" t="s">
        <v>86</v>
      </c>
      <c r="AV157" s="13" t="s">
        <v>84</v>
      </c>
      <c r="AW157" s="13" t="s">
        <v>32</v>
      </c>
      <c r="AX157" s="13" t="s">
        <v>76</v>
      </c>
      <c r="AY157" s="255" t="s">
        <v>138</v>
      </c>
    </row>
    <row r="158" s="14" customFormat="1">
      <c r="A158" s="14"/>
      <c r="B158" s="256"/>
      <c r="C158" s="257"/>
      <c r="D158" s="247" t="s">
        <v>149</v>
      </c>
      <c r="E158" s="258" t="s">
        <v>1</v>
      </c>
      <c r="F158" s="259" t="s">
        <v>381</v>
      </c>
      <c r="G158" s="257"/>
      <c r="H158" s="260">
        <v>70</v>
      </c>
      <c r="I158" s="261"/>
      <c r="J158" s="257"/>
      <c r="K158" s="257"/>
      <c r="L158" s="262"/>
      <c r="M158" s="263"/>
      <c r="N158" s="264"/>
      <c r="O158" s="264"/>
      <c r="P158" s="264"/>
      <c r="Q158" s="264"/>
      <c r="R158" s="264"/>
      <c r="S158" s="264"/>
      <c r="T158" s="26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6" t="s">
        <v>149</v>
      </c>
      <c r="AU158" s="266" t="s">
        <v>86</v>
      </c>
      <c r="AV158" s="14" t="s">
        <v>86</v>
      </c>
      <c r="AW158" s="14" t="s">
        <v>32</v>
      </c>
      <c r="AX158" s="14" t="s">
        <v>84</v>
      </c>
      <c r="AY158" s="266" t="s">
        <v>138</v>
      </c>
    </row>
    <row r="159" s="2" customFormat="1" ht="33" customHeight="1">
      <c r="A159" s="39"/>
      <c r="B159" s="40"/>
      <c r="C159" s="227" t="s">
        <v>172</v>
      </c>
      <c r="D159" s="227" t="s">
        <v>140</v>
      </c>
      <c r="E159" s="228" t="s">
        <v>382</v>
      </c>
      <c r="F159" s="229" t="s">
        <v>383</v>
      </c>
      <c r="G159" s="230" t="s">
        <v>163</v>
      </c>
      <c r="H159" s="231">
        <v>558.85699999999997</v>
      </c>
      <c r="I159" s="232"/>
      <c r="J159" s="233">
        <f>ROUND(I159*H159,2)</f>
        <v>0</v>
      </c>
      <c r="K159" s="229" t="s">
        <v>144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145</v>
      </c>
      <c r="AT159" s="238" t="s">
        <v>140</v>
      </c>
      <c r="AU159" s="238" t="s">
        <v>86</v>
      </c>
      <c r="AY159" s="18" t="s">
        <v>138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145</v>
      </c>
      <c r="BM159" s="238" t="s">
        <v>384</v>
      </c>
    </row>
    <row r="160" s="2" customFormat="1">
      <c r="A160" s="39"/>
      <c r="B160" s="40"/>
      <c r="C160" s="41"/>
      <c r="D160" s="240" t="s">
        <v>147</v>
      </c>
      <c r="E160" s="41"/>
      <c r="F160" s="241" t="s">
        <v>385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147</v>
      </c>
      <c r="AU160" s="18" t="s">
        <v>86</v>
      </c>
    </row>
    <row r="161" s="14" customFormat="1">
      <c r="A161" s="14"/>
      <c r="B161" s="256"/>
      <c r="C161" s="257"/>
      <c r="D161" s="247" t="s">
        <v>149</v>
      </c>
      <c r="E161" s="257"/>
      <c r="F161" s="259" t="s">
        <v>386</v>
      </c>
      <c r="G161" s="257"/>
      <c r="H161" s="260">
        <v>558.85699999999997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6" t="s">
        <v>149</v>
      </c>
      <c r="AU161" s="266" t="s">
        <v>86</v>
      </c>
      <c r="AV161" s="14" t="s">
        <v>86</v>
      </c>
      <c r="AW161" s="14" t="s">
        <v>4</v>
      </c>
      <c r="AX161" s="14" t="s">
        <v>84</v>
      </c>
      <c r="AY161" s="266" t="s">
        <v>138</v>
      </c>
    </row>
    <row r="162" s="2" customFormat="1" ht="16.5" customHeight="1">
      <c r="A162" s="39"/>
      <c r="B162" s="40"/>
      <c r="C162" s="227" t="s">
        <v>227</v>
      </c>
      <c r="D162" s="227" t="s">
        <v>140</v>
      </c>
      <c r="E162" s="228" t="s">
        <v>387</v>
      </c>
      <c r="F162" s="229" t="s">
        <v>388</v>
      </c>
      <c r="G162" s="230" t="s">
        <v>186</v>
      </c>
      <c r="H162" s="231">
        <v>70</v>
      </c>
      <c r="I162" s="232"/>
      <c r="J162" s="233">
        <f>ROUND(I162*H162,2)</f>
        <v>0</v>
      </c>
      <c r="K162" s="229" t="s">
        <v>144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145</v>
      </c>
      <c r="AT162" s="238" t="s">
        <v>140</v>
      </c>
      <c r="AU162" s="238" t="s">
        <v>86</v>
      </c>
      <c r="AY162" s="18" t="s">
        <v>138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145</v>
      </c>
      <c r="BM162" s="238" t="s">
        <v>389</v>
      </c>
    </row>
    <row r="163" s="2" customFormat="1">
      <c r="A163" s="39"/>
      <c r="B163" s="40"/>
      <c r="C163" s="41"/>
      <c r="D163" s="240" t="s">
        <v>147</v>
      </c>
      <c r="E163" s="41"/>
      <c r="F163" s="241" t="s">
        <v>390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147</v>
      </c>
      <c r="AU163" s="18" t="s">
        <v>86</v>
      </c>
    </row>
    <row r="164" s="13" customFormat="1">
      <c r="A164" s="13"/>
      <c r="B164" s="245"/>
      <c r="C164" s="246"/>
      <c r="D164" s="247" t="s">
        <v>149</v>
      </c>
      <c r="E164" s="248" t="s">
        <v>1</v>
      </c>
      <c r="F164" s="249" t="s">
        <v>352</v>
      </c>
      <c r="G164" s="246"/>
      <c r="H164" s="248" t="s">
        <v>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149</v>
      </c>
      <c r="AU164" s="255" t="s">
        <v>86</v>
      </c>
      <c r="AV164" s="13" t="s">
        <v>84</v>
      </c>
      <c r="AW164" s="13" t="s">
        <v>32</v>
      </c>
      <c r="AX164" s="13" t="s">
        <v>76</v>
      </c>
      <c r="AY164" s="255" t="s">
        <v>138</v>
      </c>
    </row>
    <row r="165" s="13" customFormat="1">
      <c r="A165" s="13"/>
      <c r="B165" s="245"/>
      <c r="C165" s="246"/>
      <c r="D165" s="247" t="s">
        <v>149</v>
      </c>
      <c r="E165" s="248" t="s">
        <v>1</v>
      </c>
      <c r="F165" s="249" t="s">
        <v>380</v>
      </c>
      <c r="G165" s="246"/>
      <c r="H165" s="248" t="s">
        <v>1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149</v>
      </c>
      <c r="AU165" s="255" t="s">
        <v>86</v>
      </c>
      <c r="AV165" s="13" t="s">
        <v>84</v>
      </c>
      <c r="AW165" s="13" t="s">
        <v>32</v>
      </c>
      <c r="AX165" s="13" t="s">
        <v>76</v>
      </c>
      <c r="AY165" s="255" t="s">
        <v>138</v>
      </c>
    </row>
    <row r="166" s="14" customFormat="1">
      <c r="A166" s="14"/>
      <c r="B166" s="256"/>
      <c r="C166" s="257"/>
      <c r="D166" s="247" t="s">
        <v>149</v>
      </c>
      <c r="E166" s="258" t="s">
        <v>1</v>
      </c>
      <c r="F166" s="259" t="s">
        <v>381</v>
      </c>
      <c r="G166" s="257"/>
      <c r="H166" s="260">
        <v>70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6" t="s">
        <v>149</v>
      </c>
      <c r="AU166" s="266" t="s">
        <v>86</v>
      </c>
      <c r="AV166" s="14" t="s">
        <v>86</v>
      </c>
      <c r="AW166" s="14" t="s">
        <v>32</v>
      </c>
      <c r="AX166" s="14" t="s">
        <v>84</v>
      </c>
      <c r="AY166" s="266" t="s">
        <v>138</v>
      </c>
    </row>
    <row r="167" s="2" customFormat="1" ht="33" customHeight="1">
      <c r="A167" s="39"/>
      <c r="B167" s="40"/>
      <c r="C167" s="227" t="s">
        <v>216</v>
      </c>
      <c r="D167" s="227" t="s">
        <v>140</v>
      </c>
      <c r="E167" s="228" t="s">
        <v>391</v>
      </c>
      <c r="F167" s="229" t="s">
        <v>392</v>
      </c>
      <c r="G167" s="230" t="s">
        <v>221</v>
      </c>
      <c r="H167" s="231">
        <v>700</v>
      </c>
      <c r="I167" s="232"/>
      <c r="J167" s="233">
        <f>ROUND(I167*H167,2)</f>
        <v>0</v>
      </c>
      <c r="K167" s="229" t="s">
        <v>144</v>
      </c>
      <c r="L167" s="45"/>
      <c r="M167" s="234" t="s">
        <v>1</v>
      </c>
      <c r="N167" s="235" t="s">
        <v>41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145</v>
      </c>
      <c r="AT167" s="238" t="s">
        <v>140</v>
      </c>
      <c r="AU167" s="238" t="s">
        <v>86</v>
      </c>
      <c r="AY167" s="18" t="s">
        <v>138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84</v>
      </c>
      <c r="BK167" s="239">
        <f>ROUND(I167*H167,2)</f>
        <v>0</v>
      </c>
      <c r="BL167" s="18" t="s">
        <v>145</v>
      </c>
      <c r="BM167" s="238" t="s">
        <v>393</v>
      </c>
    </row>
    <row r="168" s="2" customFormat="1">
      <c r="A168" s="39"/>
      <c r="B168" s="40"/>
      <c r="C168" s="41"/>
      <c r="D168" s="240" t="s">
        <v>147</v>
      </c>
      <c r="E168" s="41"/>
      <c r="F168" s="241" t="s">
        <v>394</v>
      </c>
      <c r="G168" s="41"/>
      <c r="H168" s="41"/>
      <c r="I168" s="242"/>
      <c r="J168" s="41"/>
      <c r="K168" s="41"/>
      <c r="L168" s="45"/>
      <c r="M168" s="243"/>
      <c r="N168" s="244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147</v>
      </c>
      <c r="AU168" s="18" t="s">
        <v>86</v>
      </c>
    </row>
    <row r="169" s="13" customFormat="1">
      <c r="A169" s="13"/>
      <c r="B169" s="245"/>
      <c r="C169" s="246"/>
      <c r="D169" s="247" t="s">
        <v>149</v>
      </c>
      <c r="E169" s="248" t="s">
        <v>1</v>
      </c>
      <c r="F169" s="249" t="s">
        <v>352</v>
      </c>
      <c r="G169" s="246"/>
      <c r="H169" s="248" t="s">
        <v>1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149</v>
      </c>
      <c r="AU169" s="255" t="s">
        <v>86</v>
      </c>
      <c r="AV169" s="13" t="s">
        <v>84</v>
      </c>
      <c r="AW169" s="13" t="s">
        <v>32</v>
      </c>
      <c r="AX169" s="13" t="s">
        <v>76</v>
      </c>
      <c r="AY169" s="255" t="s">
        <v>138</v>
      </c>
    </row>
    <row r="170" s="14" customFormat="1">
      <c r="A170" s="14"/>
      <c r="B170" s="256"/>
      <c r="C170" s="257"/>
      <c r="D170" s="247" t="s">
        <v>149</v>
      </c>
      <c r="E170" s="258" t="s">
        <v>1</v>
      </c>
      <c r="F170" s="259" t="s">
        <v>395</v>
      </c>
      <c r="G170" s="257"/>
      <c r="H170" s="260">
        <v>700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6" t="s">
        <v>149</v>
      </c>
      <c r="AU170" s="266" t="s">
        <v>86</v>
      </c>
      <c r="AV170" s="14" t="s">
        <v>86</v>
      </c>
      <c r="AW170" s="14" t="s">
        <v>32</v>
      </c>
      <c r="AX170" s="14" t="s">
        <v>84</v>
      </c>
      <c r="AY170" s="266" t="s">
        <v>138</v>
      </c>
    </row>
    <row r="171" s="2" customFormat="1" ht="44.25" customHeight="1">
      <c r="A171" s="39"/>
      <c r="B171" s="40"/>
      <c r="C171" s="227" t="s">
        <v>242</v>
      </c>
      <c r="D171" s="227" t="s">
        <v>140</v>
      </c>
      <c r="E171" s="228" t="s">
        <v>396</v>
      </c>
      <c r="F171" s="229" t="s">
        <v>397</v>
      </c>
      <c r="G171" s="230" t="s">
        <v>143</v>
      </c>
      <c r="H171" s="231">
        <v>156.69999999999999</v>
      </c>
      <c r="I171" s="232"/>
      <c r="J171" s="233">
        <f>ROUND(I171*H171,2)</f>
        <v>0</v>
      </c>
      <c r="K171" s="229" t="s">
        <v>144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145</v>
      </c>
      <c r="AT171" s="238" t="s">
        <v>140</v>
      </c>
      <c r="AU171" s="238" t="s">
        <v>86</v>
      </c>
      <c r="AY171" s="18" t="s">
        <v>138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145</v>
      </c>
      <c r="BM171" s="238" t="s">
        <v>398</v>
      </c>
    </row>
    <row r="172" s="2" customFormat="1">
      <c r="A172" s="39"/>
      <c r="B172" s="40"/>
      <c r="C172" s="41"/>
      <c r="D172" s="240" t="s">
        <v>147</v>
      </c>
      <c r="E172" s="41"/>
      <c r="F172" s="241" t="s">
        <v>399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147</v>
      </c>
      <c r="AU172" s="18" t="s">
        <v>86</v>
      </c>
    </row>
    <row r="173" s="13" customFormat="1">
      <c r="A173" s="13"/>
      <c r="B173" s="245"/>
      <c r="C173" s="246"/>
      <c r="D173" s="247" t="s">
        <v>149</v>
      </c>
      <c r="E173" s="248" t="s">
        <v>1</v>
      </c>
      <c r="F173" s="249" t="s">
        <v>280</v>
      </c>
      <c r="G173" s="246"/>
      <c r="H173" s="248" t="s">
        <v>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149</v>
      </c>
      <c r="AU173" s="255" t="s">
        <v>86</v>
      </c>
      <c r="AV173" s="13" t="s">
        <v>84</v>
      </c>
      <c r="AW173" s="13" t="s">
        <v>32</v>
      </c>
      <c r="AX173" s="13" t="s">
        <v>76</v>
      </c>
      <c r="AY173" s="255" t="s">
        <v>138</v>
      </c>
    </row>
    <row r="174" s="14" customFormat="1">
      <c r="A174" s="14"/>
      <c r="B174" s="256"/>
      <c r="C174" s="257"/>
      <c r="D174" s="247" t="s">
        <v>149</v>
      </c>
      <c r="E174" s="258" t="s">
        <v>1</v>
      </c>
      <c r="F174" s="259" t="s">
        <v>400</v>
      </c>
      <c r="G174" s="257"/>
      <c r="H174" s="260">
        <v>19.300000000000001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6" t="s">
        <v>149</v>
      </c>
      <c r="AU174" s="266" t="s">
        <v>86</v>
      </c>
      <c r="AV174" s="14" t="s">
        <v>86</v>
      </c>
      <c r="AW174" s="14" t="s">
        <v>32</v>
      </c>
      <c r="AX174" s="14" t="s">
        <v>76</v>
      </c>
      <c r="AY174" s="266" t="s">
        <v>138</v>
      </c>
    </row>
    <row r="175" s="14" customFormat="1">
      <c r="A175" s="14"/>
      <c r="B175" s="256"/>
      <c r="C175" s="257"/>
      <c r="D175" s="247" t="s">
        <v>149</v>
      </c>
      <c r="E175" s="258" t="s">
        <v>1</v>
      </c>
      <c r="F175" s="259" t="s">
        <v>401</v>
      </c>
      <c r="G175" s="257"/>
      <c r="H175" s="260">
        <v>63.990000000000002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6" t="s">
        <v>149</v>
      </c>
      <c r="AU175" s="266" t="s">
        <v>86</v>
      </c>
      <c r="AV175" s="14" t="s">
        <v>86</v>
      </c>
      <c r="AW175" s="14" t="s">
        <v>32</v>
      </c>
      <c r="AX175" s="14" t="s">
        <v>76</v>
      </c>
      <c r="AY175" s="266" t="s">
        <v>138</v>
      </c>
    </row>
    <row r="176" s="14" customFormat="1">
      <c r="A176" s="14"/>
      <c r="B176" s="256"/>
      <c r="C176" s="257"/>
      <c r="D176" s="247" t="s">
        <v>149</v>
      </c>
      <c r="E176" s="258" t="s">
        <v>1</v>
      </c>
      <c r="F176" s="259" t="s">
        <v>400</v>
      </c>
      <c r="G176" s="257"/>
      <c r="H176" s="260">
        <v>19.300000000000001</v>
      </c>
      <c r="I176" s="261"/>
      <c r="J176" s="257"/>
      <c r="K176" s="257"/>
      <c r="L176" s="262"/>
      <c r="M176" s="263"/>
      <c r="N176" s="264"/>
      <c r="O176" s="264"/>
      <c r="P176" s="264"/>
      <c r="Q176" s="264"/>
      <c r="R176" s="264"/>
      <c r="S176" s="264"/>
      <c r="T176" s="26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6" t="s">
        <v>149</v>
      </c>
      <c r="AU176" s="266" t="s">
        <v>86</v>
      </c>
      <c r="AV176" s="14" t="s">
        <v>86</v>
      </c>
      <c r="AW176" s="14" t="s">
        <v>32</v>
      </c>
      <c r="AX176" s="14" t="s">
        <v>76</v>
      </c>
      <c r="AY176" s="266" t="s">
        <v>138</v>
      </c>
    </row>
    <row r="177" s="14" customFormat="1">
      <c r="A177" s="14"/>
      <c r="B177" s="256"/>
      <c r="C177" s="257"/>
      <c r="D177" s="247" t="s">
        <v>149</v>
      </c>
      <c r="E177" s="258" t="s">
        <v>1</v>
      </c>
      <c r="F177" s="259" t="s">
        <v>402</v>
      </c>
      <c r="G177" s="257"/>
      <c r="H177" s="260">
        <v>54.109999999999999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6" t="s">
        <v>149</v>
      </c>
      <c r="AU177" s="266" t="s">
        <v>86</v>
      </c>
      <c r="AV177" s="14" t="s">
        <v>86</v>
      </c>
      <c r="AW177" s="14" t="s">
        <v>32</v>
      </c>
      <c r="AX177" s="14" t="s">
        <v>76</v>
      </c>
      <c r="AY177" s="266" t="s">
        <v>138</v>
      </c>
    </row>
    <row r="178" s="15" customFormat="1">
      <c r="A178" s="15"/>
      <c r="B178" s="267"/>
      <c r="C178" s="268"/>
      <c r="D178" s="247" t="s">
        <v>149</v>
      </c>
      <c r="E178" s="269" t="s">
        <v>1</v>
      </c>
      <c r="F178" s="270" t="s">
        <v>154</v>
      </c>
      <c r="G178" s="268"/>
      <c r="H178" s="271">
        <v>156.69999999999999</v>
      </c>
      <c r="I178" s="272"/>
      <c r="J178" s="268"/>
      <c r="K178" s="268"/>
      <c r="L178" s="273"/>
      <c r="M178" s="274"/>
      <c r="N178" s="275"/>
      <c r="O178" s="275"/>
      <c r="P178" s="275"/>
      <c r="Q178" s="275"/>
      <c r="R178" s="275"/>
      <c r="S178" s="275"/>
      <c r="T178" s="276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7" t="s">
        <v>149</v>
      </c>
      <c r="AU178" s="277" t="s">
        <v>86</v>
      </c>
      <c r="AV178" s="15" t="s">
        <v>145</v>
      </c>
      <c r="AW178" s="15" t="s">
        <v>32</v>
      </c>
      <c r="AX178" s="15" t="s">
        <v>84</v>
      </c>
      <c r="AY178" s="277" t="s">
        <v>138</v>
      </c>
    </row>
    <row r="179" s="2" customFormat="1" ht="24.15" customHeight="1">
      <c r="A179" s="39"/>
      <c r="B179" s="40"/>
      <c r="C179" s="294" t="s">
        <v>342</v>
      </c>
      <c r="D179" s="294" t="s">
        <v>213</v>
      </c>
      <c r="E179" s="295" t="s">
        <v>403</v>
      </c>
      <c r="F179" s="296" t="s">
        <v>404</v>
      </c>
      <c r="G179" s="297" t="s">
        <v>221</v>
      </c>
      <c r="H179" s="298">
        <v>153.065</v>
      </c>
      <c r="I179" s="299"/>
      <c r="J179" s="300">
        <f>ROUND(I179*H179,2)</f>
        <v>0</v>
      </c>
      <c r="K179" s="296" t="s">
        <v>144</v>
      </c>
      <c r="L179" s="301"/>
      <c r="M179" s="302" t="s">
        <v>1</v>
      </c>
      <c r="N179" s="303" t="s">
        <v>41</v>
      </c>
      <c r="O179" s="92"/>
      <c r="P179" s="236">
        <f>O179*H179</f>
        <v>0</v>
      </c>
      <c r="Q179" s="236">
        <v>0.00080000000000000004</v>
      </c>
      <c r="R179" s="236">
        <f>Q179*H179</f>
        <v>0.12245200000000001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216</v>
      </c>
      <c r="AT179" s="238" t="s">
        <v>213</v>
      </c>
      <c r="AU179" s="238" t="s">
        <v>86</v>
      </c>
      <c r="AY179" s="18" t="s">
        <v>138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145</v>
      </c>
      <c r="BM179" s="238" t="s">
        <v>405</v>
      </c>
    </row>
    <row r="180" s="13" customFormat="1">
      <c r="A180" s="13"/>
      <c r="B180" s="245"/>
      <c r="C180" s="246"/>
      <c r="D180" s="247" t="s">
        <v>149</v>
      </c>
      <c r="E180" s="248" t="s">
        <v>1</v>
      </c>
      <c r="F180" s="249" t="s">
        <v>280</v>
      </c>
      <c r="G180" s="246"/>
      <c r="H180" s="248" t="s">
        <v>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149</v>
      </c>
      <c r="AU180" s="255" t="s">
        <v>86</v>
      </c>
      <c r="AV180" s="13" t="s">
        <v>84</v>
      </c>
      <c r="AW180" s="13" t="s">
        <v>32</v>
      </c>
      <c r="AX180" s="13" t="s">
        <v>76</v>
      </c>
      <c r="AY180" s="255" t="s">
        <v>138</v>
      </c>
    </row>
    <row r="181" s="14" customFormat="1">
      <c r="A181" s="14"/>
      <c r="B181" s="256"/>
      <c r="C181" s="257"/>
      <c r="D181" s="247" t="s">
        <v>149</v>
      </c>
      <c r="E181" s="258" t="s">
        <v>1</v>
      </c>
      <c r="F181" s="259" t="s">
        <v>406</v>
      </c>
      <c r="G181" s="257"/>
      <c r="H181" s="260">
        <v>15.44</v>
      </c>
      <c r="I181" s="261"/>
      <c r="J181" s="257"/>
      <c r="K181" s="257"/>
      <c r="L181" s="262"/>
      <c r="M181" s="263"/>
      <c r="N181" s="264"/>
      <c r="O181" s="264"/>
      <c r="P181" s="264"/>
      <c r="Q181" s="264"/>
      <c r="R181" s="264"/>
      <c r="S181" s="264"/>
      <c r="T181" s="26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6" t="s">
        <v>149</v>
      </c>
      <c r="AU181" s="266" t="s">
        <v>86</v>
      </c>
      <c r="AV181" s="14" t="s">
        <v>86</v>
      </c>
      <c r="AW181" s="14" t="s">
        <v>32</v>
      </c>
      <c r="AX181" s="14" t="s">
        <v>76</v>
      </c>
      <c r="AY181" s="266" t="s">
        <v>138</v>
      </c>
    </row>
    <row r="182" s="14" customFormat="1">
      <c r="A182" s="14"/>
      <c r="B182" s="256"/>
      <c r="C182" s="257"/>
      <c r="D182" s="247" t="s">
        <v>149</v>
      </c>
      <c r="E182" s="258" t="s">
        <v>1</v>
      </c>
      <c r="F182" s="259" t="s">
        <v>407</v>
      </c>
      <c r="G182" s="257"/>
      <c r="H182" s="260">
        <v>51.192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6" t="s">
        <v>149</v>
      </c>
      <c r="AU182" s="266" t="s">
        <v>86</v>
      </c>
      <c r="AV182" s="14" t="s">
        <v>86</v>
      </c>
      <c r="AW182" s="14" t="s">
        <v>32</v>
      </c>
      <c r="AX182" s="14" t="s">
        <v>76</v>
      </c>
      <c r="AY182" s="266" t="s">
        <v>138</v>
      </c>
    </row>
    <row r="183" s="14" customFormat="1">
      <c r="A183" s="14"/>
      <c r="B183" s="256"/>
      <c r="C183" s="257"/>
      <c r="D183" s="247" t="s">
        <v>149</v>
      </c>
      <c r="E183" s="258" t="s">
        <v>1</v>
      </c>
      <c r="F183" s="259" t="s">
        <v>406</v>
      </c>
      <c r="G183" s="257"/>
      <c r="H183" s="260">
        <v>15.44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6" t="s">
        <v>149</v>
      </c>
      <c r="AU183" s="266" t="s">
        <v>86</v>
      </c>
      <c r="AV183" s="14" t="s">
        <v>86</v>
      </c>
      <c r="AW183" s="14" t="s">
        <v>32</v>
      </c>
      <c r="AX183" s="14" t="s">
        <v>76</v>
      </c>
      <c r="AY183" s="266" t="s">
        <v>138</v>
      </c>
    </row>
    <row r="184" s="14" customFormat="1">
      <c r="A184" s="14"/>
      <c r="B184" s="256"/>
      <c r="C184" s="257"/>
      <c r="D184" s="247" t="s">
        <v>149</v>
      </c>
      <c r="E184" s="258" t="s">
        <v>1</v>
      </c>
      <c r="F184" s="259" t="s">
        <v>408</v>
      </c>
      <c r="G184" s="257"/>
      <c r="H184" s="260">
        <v>43.287999999999997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6" t="s">
        <v>149</v>
      </c>
      <c r="AU184" s="266" t="s">
        <v>86</v>
      </c>
      <c r="AV184" s="14" t="s">
        <v>86</v>
      </c>
      <c r="AW184" s="14" t="s">
        <v>32</v>
      </c>
      <c r="AX184" s="14" t="s">
        <v>76</v>
      </c>
      <c r="AY184" s="266" t="s">
        <v>138</v>
      </c>
    </row>
    <row r="185" s="15" customFormat="1">
      <c r="A185" s="15"/>
      <c r="B185" s="267"/>
      <c r="C185" s="268"/>
      <c r="D185" s="247" t="s">
        <v>149</v>
      </c>
      <c r="E185" s="269" t="s">
        <v>1</v>
      </c>
      <c r="F185" s="270" t="s">
        <v>154</v>
      </c>
      <c r="G185" s="268"/>
      <c r="H185" s="271">
        <v>125.36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7" t="s">
        <v>149</v>
      </c>
      <c r="AU185" s="277" t="s">
        <v>86</v>
      </c>
      <c r="AV185" s="15" t="s">
        <v>145</v>
      </c>
      <c r="AW185" s="15" t="s">
        <v>32</v>
      </c>
      <c r="AX185" s="15" t="s">
        <v>84</v>
      </c>
      <c r="AY185" s="277" t="s">
        <v>138</v>
      </c>
    </row>
    <row r="186" s="14" customFormat="1">
      <c r="A186" s="14"/>
      <c r="B186" s="256"/>
      <c r="C186" s="257"/>
      <c r="D186" s="247" t="s">
        <v>149</v>
      </c>
      <c r="E186" s="257"/>
      <c r="F186" s="259" t="s">
        <v>409</v>
      </c>
      <c r="G186" s="257"/>
      <c r="H186" s="260">
        <v>153.065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6" t="s">
        <v>149</v>
      </c>
      <c r="AU186" s="266" t="s">
        <v>86</v>
      </c>
      <c r="AV186" s="14" t="s">
        <v>86</v>
      </c>
      <c r="AW186" s="14" t="s">
        <v>4</v>
      </c>
      <c r="AX186" s="14" t="s">
        <v>84</v>
      </c>
      <c r="AY186" s="266" t="s">
        <v>138</v>
      </c>
    </row>
    <row r="187" s="2" customFormat="1" ht="49.05" customHeight="1">
      <c r="A187" s="39"/>
      <c r="B187" s="40"/>
      <c r="C187" s="227" t="s">
        <v>335</v>
      </c>
      <c r="D187" s="227" t="s">
        <v>140</v>
      </c>
      <c r="E187" s="228" t="s">
        <v>410</v>
      </c>
      <c r="F187" s="229" t="s">
        <v>411</v>
      </c>
      <c r="G187" s="230" t="s">
        <v>143</v>
      </c>
      <c r="H187" s="231">
        <v>156.69999999999999</v>
      </c>
      <c r="I187" s="232"/>
      <c r="J187" s="233">
        <f>ROUND(I187*H187,2)</f>
        <v>0</v>
      </c>
      <c r="K187" s="229" t="s">
        <v>144</v>
      </c>
      <c r="L187" s="45"/>
      <c r="M187" s="234" t="s">
        <v>1</v>
      </c>
      <c r="N187" s="235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145</v>
      </c>
      <c r="AT187" s="238" t="s">
        <v>140</v>
      </c>
      <c r="AU187" s="238" t="s">
        <v>86</v>
      </c>
      <c r="AY187" s="18" t="s">
        <v>138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145</v>
      </c>
      <c r="BM187" s="238" t="s">
        <v>412</v>
      </c>
    </row>
    <row r="188" s="2" customFormat="1">
      <c r="A188" s="39"/>
      <c r="B188" s="40"/>
      <c r="C188" s="41"/>
      <c r="D188" s="240" t="s">
        <v>147</v>
      </c>
      <c r="E188" s="41"/>
      <c r="F188" s="241" t="s">
        <v>413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147</v>
      </c>
      <c r="AU188" s="18" t="s">
        <v>86</v>
      </c>
    </row>
    <row r="189" s="13" customFormat="1">
      <c r="A189" s="13"/>
      <c r="B189" s="245"/>
      <c r="C189" s="246"/>
      <c r="D189" s="247" t="s">
        <v>149</v>
      </c>
      <c r="E189" s="248" t="s">
        <v>1</v>
      </c>
      <c r="F189" s="249" t="s">
        <v>280</v>
      </c>
      <c r="G189" s="246"/>
      <c r="H189" s="248" t="s">
        <v>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149</v>
      </c>
      <c r="AU189" s="255" t="s">
        <v>86</v>
      </c>
      <c r="AV189" s="13" t="s">
        <v>84</v>
      </c>
      <c r="AW189" s="13" t="s">
        <v>32</v>
      </c>
      <c r="AX189" s="13" t="s">
        <v>76</v>
      </c>
      <c r="AY189" s="255" t="s">
        <v>138</v>
      </c>
    </row>
    <row r="190" s="14" customFormat="1">
      <c r="A190" s="14"/>
      <c r="B190" s="256"/>
      <c r="C190" s="257"/>
      <c r="D190" s="247" t="s">
        <v>149</v>
      </c>
      <c r="E190" s="258" t="s">
        <v>1</v>
      </c>
      <c r="F190" s="259" t="s">
        <v>339</v>
      </c>
      <c r="G190" s="257"/>
      <c r="H190" s="260">
        <v>19.300000000000001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6" t="s">
        <v>149</v>
      </c>
      <c r="AU190" s="266" t="s">
        <v>86</v>
      </c>
      <c r="AV190" s="14" t="s">
        <v>86</v>
      </c>
      <c r="AW190" s="14" t="s">
        <v>32</v>
      </c>
      <c r="AX190" s="14" t="s">
        <v>76</v>
      </c>
      <c r="AY190" s="266" t="s">
        <v>138</v>
      </c>
    </row>
    <row r="191" s="14" customFormat="1">
      <c r="A191" s="14"/>
      <c r="B191" s="256"/>
      <c r="C191" s="257"/>
      <c r="D191" s="247" t="s">
        <v>149</v>
      </c>
      <c r="E191" s="258" t="s">
        <v>1</v>
      </c>
      <c r="F191" s="259" t="s">
        <v>340</v>
      </c>
      <c r="G191" s="257"/>
      <c r="H191" s="260">
        <v>63.990000000000002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6" t="s">
        <v>149</v>
      </c>
      <c r="AU191" s="266" t="s">
        <v>86</v>
      </c>
      <c r="AV191" s="14" t="s">
        <v>86</v>
      </c>
      <c r="AW191" s="14" t="s">
        <v>32</v>
      </c>
      <c r="AX191" s="14" t="s">
        <v>76</v>
      </c>
      <c r="AY191" s="266" t="s">
        <v>138</v>
      </c>
    </row>
    <row r="192" s="14" customFormat="1">
      <c r="A192" s="14"/>
      <c r="B192" s="256"/>
      <c r="C192" s="257"/>
      <c r="D192" s="247" t="s">
        <v>149</v>
      </c>
      <c r="E192" s="258" t="s">
        <v>1</v>
      </c>
      <c r="F192" s="259" t="s">
        <v>339</v>
      </c>
      <c r="G192" s="257"/>
      <c r="H192" s="260">
        <v>19.300000000000001</v>
      </c>
      <c r="I192" s="261"/>
      <c r="J192" s="257"/>
      <c r="K192" s="257"/>
      <c r="L192" s="262"/>
      <c r="M192" s="263"/>
      <c r="N192" s="264"/>
      <c r="O192" s="264"/>
      <c r="P192" s="264"/>
      <c r="Q192" s="264"/>
      <c r="R192" s="264"/>
      <c r="S192" s="264"/>
      <c r="T192" s="26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6" t="s">
        <v>149</v>
      </c>
      <c r="AU192" s="266" t="s">
        <v>86</v>
      </c>
      <c r="AV192" s="14" t="s">
        <v>86</v>
      </c>
      <c r="AW192" s="14" t="s">
        <v>32</v>
      </c>
      <c r="AX192" s="14" t="s">
        <v>76</v>
      </c>
      <c r="AY192" s="266" t="s">
        <v>138</v>
      </c>
    </row>
    <row r="193" s="14" customFormat="1">
      <c r="A193" s="14"/>
      <c r="B193" s="256"/>
      <c r="C193" s="257"/>
      <c r="D193" s="247" t="s">
        <v>149</v>
      </c>
      <c r="E193" s="258" t="s">
        <v>1</v>
      </c>
      <c r="F193" s="259" t="s">
        <v>341</v>
      </c>
      <c r="G193" s="257"/>
      <c r="H193" s="260">
        <v>54.109999999999999</v>
      </c>
      <c r="I193" s="261"/>
      <c r="J193" s="257"/>
      <c r="K193" s="257"/>
      <c r="L193" s="262"/>
      <c r="M193" s="263"/>
      <c r="N193" s="264"/>
      <c r="O193" s="264"/>
      <c r="P193" s="264"/>
      <c r="Q193" s="264"/>
      <c r="R193" s="264"/>
      <c r="S193" s="264"/>
      <c r="T193" s="26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6" t="s">
        <v>149</v>
      </c>
      <c r="AU193" s="266" t="s">
        <v>86</v>
      </c>
      <c r="AV193" s="14" t="s">
        <v>86</v>
      </c>
      <c r="AW193" s="14" t="s">
        <v>32</v>
      </c>
      <c r="AX193" s="14" t="s">
        <v>76</v>
      </c>
      <c r="AY193" s="266" t="s">
        <v>138</v>
      </c>
    </row>
    <row r="194" s="15" customFormat="1">
      <c r="A194" s="15"/>
      <c r="B194" s="267"/>
      <c r="C194" s="268"/>
      <c r="D194" s="247" t="s">
        <v>149</v>
      </c>
      <c r="E194" s="269" t="s">
        <v>1</v>
      </c>
      <c r="F194" s="270" t="s">
        <v>154</v>
      </c>
      <c r="G194" s="268"/>
      <c r="H194" s="271">
        <v>156.69999999999999</v>
      </c>
      <c r="I194" s="272"/>
      <c r="J194" s="268"/>
      <c r="K194" s="268"/>
      <c r="L194" s="273"/>
      <c r="M194" s="304"/>
      <c r="N194" s="305"/>
      <c r="O194" s="305"/>
      <c r="P194" s="305"/>
      <c r="Q194" s="305"/>
      <c r="R194" s="305"/>
      <c r="S194" s="305"/>
      <c r="T194" s="30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7" t="s">
        <v>149</v>
      </c>
      <c r="AU194" s="277" t="s">
        <v>86</v>
      </c>
      <c r="AV194" s="15" t="s">
        <v>145</v>
      </c>
      <c r="AW194" s="15" t="s">
        <v>32</v>
      </c>
      <c r="AX194" s="15" t="s">
        <v>84</v>
      </c>
      <c r="AY194" s="277" t="s">
        <v>138</v>
      </c>
    </row>
    <row r="195" s="2" customFormat="1" ht="6.96" customHeight="1">
      <c r="A195" s="39"/>
      <c r="B195" s="67"/>
      <c r="C195" s="68"/>
      <c r="D195" s="68"/>
      <c r="E195" s="68"/>
      <c r="F195" s="68"/>
      <c r="G195" s="68"/>
      <c r="H195" s="68"/>
      <c r="I195" s="68"/>
      <c r="J195" s="68"/>
      <c r="K195" s="68"/>
      <c r="L195" s="45"/>
      <c r="M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</row>
  </sheetData>
  <sheetProtection sheet="1" autoFilter="0" formatColumns="0" formatRows="0" objects="1" scenarios="1" spinCount="100000" saltValue="usy+zkOPKJuQ4aU6uyog/lcfEmS7VKuIp/2/hMbX0GCR0AnS8TkWMU5OAR/xLiY0DqXI6dDkbblolyo3NkNKVg==" hashValue="TxpgU36CSzst64uYUU0KChEyz6q4k3sghZxyvpCx2+P/HPzUzIv528i0UcPpb85TKm+xhL2anp+P/0lSM7X1wQ==" algorithmName="SHA-512" password="FBEC"/>
  <autoFilter ref="C117:K19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hyperlinks>
    <hyperlink ref="F122" r:id="rId1" display="https://podminky.urs.cz/item/CS_URS_2024_01/121151123"/>
    <hyperlink ref="F126" r:id="rId2" display="https://podminky.urs.cz/item/CS_URS_2024_01/131151104"/>
    <hyperlink ref="F137" r:id="rId3" display="https://podminky.urs.cz/item/CS_URS_2024_01/132151101"/>
    <hyperlink ref="F144" r:id="rId4" display="https://podminky.urs.cz/item/CS_URS_2024_01/162651112"/>
    <hyperlink ref="F155" r:id="rId5" display="https://podminky.urs.cz/item/CS_URS_2024_01/167151101"/>
    <hyperlink ref="F160" r:id="rId6" display="https://podminky.urs.cz/item/CS_URS_2024_01/171201231"/>
    <hyperlink ref="F163" r:id="rId7" display="https://podminky.urs.cz/item/CS_URS_2024_01/171251201"/>
    <hyperlink ref="F168" r:id="rId8" display="https://podminky.urs.cz/item/CS_URS_2024_01/181351103"/>
    <hyperlink ref="F172" r:id="rId9" display="https://podminky.urs.cz/item/CS_URS_2024_01/183106613"/>
    <hyperlink ref="F188" r:id="rId10" display="https://podminky.urs.cz/item/CS_URS_2024_01/183117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PŘÍSTUPOVÉ CHODNÍKY K NOVÝM HROBOVÝM MÍSTŮM NA NOVÉM HŘBITOVĚ - I. ETAPA</v>
      </c>
      <c r="F7" s="151"/>
      <c r="G7" s="151"/>
      <c r="H7" s="151"/>
      <c r="L7" s="21"/>
    </row>
    <row r="8" s="1" customFormat="1" ht="12" customHeight="1">
      <c r="B8" s="21"/>
      <c r="D8" s="151" t="s">
        <v>113</v>
      </c>
      <c r="L8" s="21"/>
    </row>
    <row r="9" s="2" customFormat="1" ht="16.5" customHeight="1">
      <c r="A9" s="39"/>
      <c r="B9" s="45"/>
      <c r="C9" s="39"/>
      <c r="D9" s="39"/>
      <c r="E9" s="152" t="s">
        <v>414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415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416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34</v>
      </c>
      <c r="G14" s="39"/>
      <c r="H14" s="39"/>
      <c r="I14" s="151" t="s">
        <v>22</v>
      </c>
      <c r="J14" s="154" t="str">
        <f>'Rekapitulace stavby'!AN8</f>
        <v>24. 5. 2024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TIŠNOV, NÁMĚSTÍ MÍRU 111, 666 19 TIŠNOV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ING. ARCH. PAVEL JURA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ROUND((SUM(BE124:BE265)),  2)</f>
        <v>0</v>
      </c>
      <c r="G35" s="39"/>
      <c r="H35" s="39"/>
      <c r="I35" s="165">
        <v>0.20999999999999999</v>
      </c>
      <c r="J35" s="164">
        <f>ROUND(((SUM(BE124:BE265))*I35),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ROUND((SUM(BF124:BF265)),  2)</f>
        <v>0</v>
      </c>
      <c r="G36" s="39"/>
      <c r="H36" s="39"/>
      <c r="I36" s="165">
        <v>0.12</v>
      </c>
      <c r="J36" s="164">
        <f>ROUND(((SUM(BF124:BF265))*I36),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ROUND((SUM(BG124:BG265)),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ROUND((SUM(BH124:BH265)),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ROUND((SUM(BI124:BI265)),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PŘÍSTUPOVÉ CHODNÍKY K NOVÝM HROBOVÝM MÍSTŮM NA NOVÉM HŘBITOVĚ -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415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 - Sadové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24. 5. 2024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TIŠNOV, NÁMĚSTÍ MÍRU 111, 666 19 TIŠNOV</v>
      </c>
      <c r="G93" s="41"/>
      <c r="H93" s="41"/>
      <c r="I93" s="33" t="s">
        <v>30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116</v>
      </c>
      <c r="D96" s="186"/>
      <c r="E96" s="186"/>
      <c r="F96" s="186"/>
      <c r="G96" s="186"/>
      <c r="H96" s="186"/>
      <c r="I96" s="186"/>
      <c r="J96" s="187" t="s">
        <v>117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118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119</v>
      </c>
    </row>
    <row r="99" s="9" customFormat="1" ht="24.96" customHeight="1">
      <c r="A99" s="9"/>
      <c r="B99" s="189"/>
      <c r="C99" s="190"/>
      <c r="D99" s="191" t="s">
        <v>120</v>
      </c>
      <c r="E99" s="192"/>
      <c r="F99" s="192"/>
      <c r="G99" s="192"/>
      <c r="H99" s="192"/>
      <c r="I99" s="192"/>
      <c r="J99" s="193">
        <f>J125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417</v>
      </c>
      <c r="E100" s="197"/>
      <c r="F100" s="197"/>
      <c r="G100" s="197"/>
      <c r="H100" s="197"/>
      <c r="I100" s="197"/>
      <c r="J100" s="198">
        <f>J126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418</v>
      </c>
      <c r="E101" s="197"/>
      <c r="F101" s="197"/>
      <c r="G101" s="197"/>
      <c r="H101" s="197"/>
      <c r="I101" s="197"/>
      <c r="J101" s="198">
        <f>J136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419</v>
      </c>
      <c r="E102" s="197"/>
      <c r="F102" s="197"/>
      <c r="G102" s="197"/>
      <c r="H102" s="197"/>
      <c r="I102" s="197"/>
      <c r="J102" s="198">
        <f>J250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123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4" t="str">
        <f>E7</f>
        <v>PŘÍSTUPOVÉ CHODNÍKY K NOVÝM HROBOVÝM MÍSTŮM NA NOVÉM HŘBITOVĚ - I. ETAPA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113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4" t="s">
        <v>414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415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S - Sadové úpravy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 xml:space="preserve"> </v>
      </c>
      <c r="G118" s="41"/>
      <c r="H118" s="41"/>
      <c r="I118" s="33" t="s">
        <v>22</v>
      </c>
      <c r="J118" s="80" t="str">
        <f>IF(J14="","",J14)</f>
        <v>24. 5. 2024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E17</f>
        <v>MĚSTO TIŠNOV, NÁMĚSTÍ MÍRU 111, 666 19 TIŠNOV</v>
      </c>
      <c r="G120" s="41"/>
      <c r="H120" s="41"/>
      <c r="I120" s="33" t="s">
        <v>30</v>
      </c>
      <c r="J120" s="37" t="str">
        <f>E23</f>
        <v>ING. ARCH. PAVEL JURA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0"/>
      <c r="B123" s="201"/>
      <c r="C123" s="202" t="s">
        <v>124</v>
      </c>
      <c r="D123" s="203" t="s">
        <v>61</v>
      </c>
      <c r="E123" s="203" t="s">
        <v>57</v>
      </c>
      <c r="F123" s="203" t="s">
        <v>58</v>
      </c>
      <c r="G123" s="203" t="s">
        <v>125</v>
      </c>
      <c r="H123" s="203" t="s">
        <v>126</v>
      </c>
      <c r="I123" s="203" t="s">
        <v>127</v>
      </c>
      <c r="J123" s="203" t="s">
        <v>117</v>
      </c>
      <c r="K123" s="204" t="s">
        <v>128</v>
      </c>
      <c r="L123" s="205"/>
      <c r="M123" s="101" t="s">
        <v>1</v>
      </c>
      <c r="N123" s="102" t="s">
        <v>40</v>
      </c>
      <c r="O123" s="102" t="s">
        <v>129</v>
      </c>
      <c r="P123" s="102" t="s">
        <v>130</v>
      </c>
      <c r="Q123" s="102" t="s">
        <v>131</v>
      </c>
      <c r="R123" s="102" t="s">
        <v>132</v>
      </c>
      <c r="S123" s="102" t="s">
        <v>133</v>
      </c>
      <c r="T123" s="103" t="s">
        <v>134</v>
      </c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</row>
    <row r="124" s="2" customFormat="1" ht="22.8" customHeight="1">
      <c r="A124" s="39"/>
      <c r="B124" s="40"/>
      <c r="C124" s="108" t="s">
        <v>135</v>
      </c>
      <c r="D124" s="41"/>
      <c r="E124" s="41"/>
      <c r="F124" s="41"/>
      <c r="G124" s="41"/>
      <c r="H124" s="41"/>
      <c r="I124" s="41"/>
      <c r="J124" s="206">
        <f>BK124</f>
        <v>0</v>
      </c>
      <c r="K124" s="41"/>
      <c r="L124" s="45"/>
      <c r="M124" s="104"/>
      <c r="N124" s="207"/>
      <c r="O124" s="105"/>
      <c r="P124" s="208">
        <f>P125</f>
        <v>0</v>
      </c>
      <c r="Q124" s="105"/>
      <c r="R124" s="208">
        <f>R125</f>
        <v>0.00088480000000000004</v>
      </c>
      <c r="S124" s="105"/>
      <c r="T124" s="209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119</v>
      </c>
      <c r="BK124" s="210">
        <f>BK125</f>
        <v>0</v>
      </c>
    </row>
    <row r="125" s="12" customFormat="1" ht="25.92" customHeight="1">
      <c r="A125" s="12"/>
      <c r="B125" s="211"/>
      <c r="C125" s="212"/>
      <c r="D125" s="213" t="s">
        <v>75</v>
      </c>
      <c r="E125" s="214" t="s">
        <v>136</v>
      </c>
      <c r="F125" s="214" t="s">
        <v>137</v>
      </c>
      <c r="G125" s="212"/>
      <c r="H125" s="212"/>
      <c r="I125" s="215"/>
      <c r="J125" s="216">
        <f>BK125</f>
        <v>0</v>
      </c>
      <c r="K125" s="212"/>
      <c r="L125" s="217"/>
      <c r="M125" s="218"/>
      <c r="N125" s="219"/>
      <c r="O125" s="219"/>
      <c r="P125" s="220">
        <f>P126+P136+P250</f>
        <v>0</v>
      </c>
      <c r="Q125" s="219"/>
      <c r="R125" s="220">
        <f>R126+R136+R250</f>
        <v>0.00088480000000000004</v>
      </c>
      <c r="S125" s="219"/>
      <c r="T125" s="221">
        <f>T126+T136+T250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2" t="s">
        <v>84</v>
      </c>
      <c r="AT125" s="223" t="s">
        <v>75</v>
      </c>
      <c r="AU125" s="223" t="s">
        <v>76</v>
      </c>
      <c r="AY125" s="222" t="s">
        <v>138</v>
      </c>
      <c r="BK125" s="224">
        <f>BK126+BK136+BK250</f>
        <v>0</v>
      </c>
    </row>
    <row r="126" s="12" customFormat="1" ht="22.8" customHeight="1">
      <c r="A126" s="12"/>
      <c r="B126" s="211"/>
      <c r="C126" s="212"/>
      <c r="D126" s="213" t="s">
        <v>75</v>
      </c>
      <c r="E126" s="225" t="s">
        <v>246</v>
      </c>
      <c r="F126" s="225" t="s">
        <v>420</v>
      </c>
      <c r="G126" s="212"/>
      <c r="H126" s="212"/>
      <c r="I126" s="215"/>
      <c r="J126" s="226">
        <f>BK126</f>
        <v>0</v>
      </c>
      <c r="K126" s="212"/>
      <c r="L126" s="217"/>
      <c r="M126" s="218"/>
      <c r="N126" s="219"/>
      <c r="O126" s="219"/>
      <c r="P126" s="220">
        <f>SUM(P127:P135)</f>
        <v>0</v>
      </c>
      <c r="Q126" s="219"/>
      <c r="R126" s="220">
        <f>SUM(R127:R135)</f>
        <v>0</v>
      </c>
      <c r="S126" s="219"/>
      <c r="T126" s="221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84</v>
      </c>
      <c r="AT126" s="223" t="s">
        <v>75</v>
      </c>
      <c r="AU126" s="223" t="s">
        <v>84</v>
      </c>
      <c r="AY126" s="222" t="s">
        <v>138</v>
      </c>
      <c r="BK126" s="224">
        <f>SUM(BK127:BK135)</f>
        <v>0</v>
      </c>
    </row>
    <row r="127" s="2" customFormat="1" ht="55.5" customHeight="1">
      <c r="A127" s="39"/>
      <c r="B127" s="40"/>
      <c r="C127" s="227" t="s">
        <v>84</v>
      </c>
      <c r="D127" s="227" t="s">
        <v>140</v>
      </c>
      <c r="E127" s="228" t="s">
        <v>421</v>
      </c>
      <c r="F127" s="229" t="s">
        <v>422</v>
      </c>
      <c r="G127" s="230" t="s">
        <v>186</v>
      </c>
      <c r="H127" s="231">
        <v>69.400000000000006</v>
      </c>
      <c r="I127" s="232"/>
      <c r="J127" s="233">
        <f>ROUND(I127*H127,2)</f>
        <v>0</v>
      </c>
      <c r="K127" s="229" t="s">
        <v>144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145</v>
      </c>
      <c r="AT127" s="238" t="s">
        <v>140</v>
      </c>
      <c r="AU127" s="238" t="s">
        <v>86</v>
      </c>
      <c r="AY127" s="18" t="s">
        <v>138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145</v>
      </c>
      <c r="BM127" s="238" t="s">
        <v>86</v>
      </c>
    </row>
    <row r="128" s="2" customFormat="1">
      <c r="A128" s="39"/>
      <c r="B128" s="40"/>
      <c r="C128" s="41"/>
      <c r="D128" s="240" t="s">
        <v>147</v>
      </c>
      <c r="E128" s="41"/>
      <c r="F128" s="241" t="s">
        <v>423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147</v>
      </c>
      <c r="AU128" s="18" t="s">
        <v>86</v>
      </c>
    </row>
    <row r="129" s="2" customFormat="1">
      <c r="A129" s="39"/>
      <c r="B129" s="40"/>
      <c r="C129" s="41"/>
      <c r="D129" s="247" t="s">
        <v>165</v>
      </c>
      <c r="E129" s="41"/>
      <c r="F129" s="278" t="s">
        <v>424</v>
      </c>
      <c r="G129" s="41"/>
      <c r="H129" s="41"/>
      <c r="I129" s="242"/>
      <c r="J129" s="41"/>
      <c r="K129" s="41"/>
      <c r="L129" s="45"/>
      <c r="M129" s="243"/>
      <c r="N129" s="24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165</v>
      </c>
      <c r="AU129" s="18" t="s">
        <v>86</v>
      </c>
    </row>
    <row r="130" s="2" customFormat="1" ht="55.5" customHeight="1">
      <c r="A130" s="39"/>
      <c r="B130" s="40"/>
      <c r="C130" s="227" t="s">
        <v>86</v>
      </c>
      <c r="D130" s="227" t="s">
        <v>140</v>
      </c>
      <c r="E130" s="228" t="s">
        <v>425</v>
      </c>
      <c r="F130" s="229" t="s">
        <v>426</v>
      </c>
      <c r="G130" s="230" t="s">
        <v>186</v>
      </c>
      <c r="H130" s="231">
        <v>277.60000000000002</v>
      </c>
      <c r="I130" s="232"/>
      <c r="J130" s="233">
        <f>ROUND(I130*H130,2)</f>
        <v>0</v>
      </c>
      <c r="K130" s="229" t="s">
        <v>144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145</v>
      </c>
      <c r="AT130" s="238" t="s">
        <v>140</v>
      </c>
      <c r="AU130" s="238" t="s">
        <v>86</v>
      </c>
      <c r="AY130" s="18" t="s">
        <v>138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145</v>
      </c>
      <c r="BM130" s="238" t="s">
        <v>145</v>
      </c>
    </row>
    <row r="131" s="2" customFormat="1">
      <c r="A131" s="39"/>
      <c r="B131" s="40"/>
      <c r="C131" s="41"/>
      <c r="D131" s="240" t="s">
        <v>147</v>
      </c>
      <c r="E131" s="41"/>
      <c r="F131" s="241" t="s">
        <v>427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147</v>
      </c>
      <c r="AU131" s="18" t="s">
        <v>86</v>
      </c>
    </row>
    <row r="132" s="2" customFormat="1">
      <c r="A132" s="39"/>
      <c r="B132" s="40"/>
      <c r="C132" s="41"/>
      <c r="D132" s="247" t="s">
        <v>165</v>
      </c>
      <c r="E132" s="41"/>
      <c r="F132" s="278" t="s">
        <v>428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165</v>
      </c>
      <c r="AU132" s="18" t="s">
        <v>86</v>
      </c>
    </row>
    <row r="133" s="2" customFormat="1" ht="37.8" customHeight="1">
      <c r="A133" s="39"/>
      <c r="B133" s="40"/>
      <c r="C133" s="227" t="s">
        <v>193</v>
      </c>
      <c r="D133" s="227" t="s">
        <v>140</v>
      </c>
      <c r="E133" s="228" t="s">
        <v>429</v>
      </c>
      <c r="F133" s="229" t="s">
        <v>430</v>
      </c>
      <c r="G133" s="230" t="s">
        <v>186</v>
      </c>
      <c r="H133" s="231">
        <v>69.400000000000006</v>
      </c>
      <c r="I133" s="232"/>
      <c r="J133" s="233">
        <f>ROUND(I133*H133,2)</f>
        <v>0</v>
      </c>
      <c r="K133" s="229" t="s">
        <v>144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145</v>
      </c>
      <c r="AT133" s="238" t="s">
        <v>140</v>
      </c>
      <c r="AU133" s="238" t="s">
        <v>86</v>
      </c>
      <c r="AY133" s="18" t="s">
        <v>138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145</v>
      </c>
      <c r="BM133" s="238" t="s">
        <v>172</v>
      </c>
    </row>
    <row r="134" s="2" customFormat="1">
      <c r="A134" s="39"/>
      <c r="B134" s="40"/>
      <c r="C134" s="41"/>
      <c r="D134" s="240" t="s">
        <v>147</v>
      </c>
      <c r="E134" s="41"/>
      <c r="F134" s="241" t="s">
        <v>431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147</v>
      </c>
      <c r="AU134" s="18" t="s">
        <v>86</v>
      </c>
    </row>
    <row r="135" s="2" customFormat="1">
      <c r="A135" s="39"/>
      <c r="B135" s="40"/>
      <c r="C135" s="41"/>
      <c r="D135" s="247" t="s">
        <v>165</v>
      </c>
      <c r="E135" s="41"/>
      <c r="F135" s="278" t="s">
        <v>432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165</v>
      </c>
      <c r="AU135" s="18" t="s">
        <v>86</v>
      </c>
    </row>
    <row r="136" s="12" customFormat="1" ht="22.8" customHeight="1">
      <c r="A136" s="12"/>
      <c r="B136" s="211"/>
      <c r="C136" s="212"/>
      <c r="D136" s="213" t="s">
        <v>75</v>
      </c>
      <c r="E136" s="225" t="s">
        <v>433</v>
      </c>
      <c r="F136" s="225" t="s">
        <v>434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SUM(P137:P249)</f>
        <v>0</v>
      </c>
      <c r="Q136" s="219"/>
      <c r="R136" s="220">
        <f>SUM(R137:R249)</f>
        <v>0.00088480000000000004</v>
      </c>
      <c r="S136" s="219"/>
      <c r="T136" s="221">
        <f>SUM(T137:T249)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84</v>
      </c>
      <c r="AT136" s="223" t="s">
        <v>75</v>
      </c>
      <c r="AU136" s="223" t="s">
        <v>84</v>
      </c>
      <c r="AY136" s="222" t="s">
        <v>138</v>
      </c>
      <c r="BK136" s="224">
        <f>SUM(BK137:BK249)</f>
        <v>0</v>
      </c>
    </row>
    <row r="137" s="2" customFormat="1" ht="33" customHeight="1">
      <c r="A137" s="39"/>
      <c r="B137" s="40"/>
      <c r="C137" s="227" t="s">
        <v>145</v>
      </c>
      <c r="D137" s="227" t="s">
        <v>140</v>
      </c>
      <c r="E137" s="228" t="s">
        <v>435</v>
      </c>
      <c r="F137" s="229" t="s">
        <v>436</v>
      </c>
      <c r="G137" s="230" t="s">
        <v>221</v>
      </c>
      <c r="H137" s="231">
        <v>447</v>
      </c>
      <c r="I137" s="232"/>
      <c r="J137" s="233">
        <f>ROUND(I137*H137,2)</f>
        <v>0</v>
      </c>
      <c r="K137" s="229" t="s">
        <v>144</v>
      </c>
      <c r="L137" s="45"/>
      <c r="M137" s="234" t="s">
        <v>1</v>
      </c>
      <c r="N137" s="235" t="s">
        <v>41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145</v>
      </c>
      <c r="AT137" s="238" t="s">
        <v>140</v>
      </c>
      <c r="AU137" s="238" t="s">
        <v>86</v>
      </c>
      <c r="AY137" s="18" t="s">
        <v>138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84</v>
      </c>
      <c r="BK137" s="239">
        <f>ROUND(I137*H137,2)</f>
        <v>0</v>
      </c>
      <c r="BL137" s="18" t="s">
        <v>145</v>
      </c>
      <c r="BM137" s="238" t="s">
        <v>216</v>
      </c>
    </row>
    <row r="138" s="2" customFormat="1">
      <c r="A138" s="39"/>
      <c r="B138" s="40"/>
      <c r="C138" s="41"/>
      <c r="D138" s="240" t="s">
        <v>147</v>
      </c>
      <c r="E138" s="41"/>
      <c r="F138" s="241" t="s">
        <v>437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147</v>
      </c>
      <c r="AU138" s="18" t="s">
        <v>86</v>
      </c>
    </row>
    <row r="139" s="2" customFormat="1">
      <c r="A139" s="39"/>
      <c r="B139" s="40"/>
      <c r="C139" s="41"/>
      <c r="D139" s="247" t="s">
        <v>165</v>
      </c>
      <c r="E139" s="41"/>
      <c r="F139" s="278" t="s">
        <v>438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165</v>
      </c>
      <c r="AU139" s="18" t="s">
        <v>86</v>
      </c>
    </row>
    <row r="140" s="2" customFormat="1" ht="33" customHeight="1">
      <c r="A140" s="39"/>
      <c r="B140" s="40"/>
      <c r="C140" s="227" t="s">
        <v>167</v>
      </c>
      <c r="D140" s="227" t="s">
        <v>140</v>
      </c>
      <c r="E140" s="228" t="s">
        <v>439</v>
      </c>
      <c r="F140" s="229" t="s">
        <v>440</v>
      </c>
      <c r="G140" s="230" t="s">
        <v>221</v>
      </c>
      <c r="H140" s="231">
        <v>247</v>
      </c>
      <c r="I140" s="232"/>
      <c r="J140" s="233">
        <f>ROUND(I140*H140,2)</f>
        <v>0</v>
      </c>
      <c r="K140" s="229" t="s">
        <v>144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145</v>
      </c>
      <c r="AT140" s="238" t="s">
        <v>140</v>
      </c>
      <c r="AU140" s="238" t="s">
        <v>86</v>
      </c>
      <c r="AY140" s="18" t="s">
        <v>138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145</v>
      </c>
      <c r="BM140" s="238" t="s">
        <v>342</v>
      </c>
    </row>
    <row r="141" s="2" customFormat="1">
      <c r="A141" s="39"/>
      <c r="B141" s="40"/>
      <c r="C141" s="41"/>
      <c r="D141" s="240" t="s">
        <v>147</v>
      </c>
      <c r="E141" s="41"/>
      <c r="F141" s="241" t="s">
        <v>441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147</v>
      </c>
      <c r="AU141" s="18" t="s">
        <v>86</v>
      </c>
    </row>
    <row r="142" s="2" customFormat="1">
      <c r="A142" s="39"/>
      <c r="B142" s="40"/>
      <c r="C142" s="41"/>
      <c r="D142" s="247" t="s">
        <v>165</v>
      </c>
      <c r="E142" s="41"/>
      <c r="F142" s="278" t="s">
        <v>442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165</v>
      </c>
      <c r="AU142" s="18" t="s">
        <v>86</v>
      </c>
    </row>
    <row r="143" s="2" customFormat="1" ht="21.75" customHeight="1">
      <c r="A143" s="39"/>
      <c r="B143" s="40"/>
      <c r="C143" s="227" t="s">
        <v>172</v>
      </c>
      <c r="D143" s="227" t="s">
        <v>140</v>
      </c>
      <c r="E143" s="228" t="s">
        <v>443</v>
      </c>
      <c r="F143" s="229" t="s">
        <v>444</v>
      </c>
      <c r="G143" s="230" t="s">
        <v>221</v>
      </c>
      <c r="H143" s="231">
        <v>447</v>
      </c>
      <c r="I143" s="232"/>
      <c r="J143" s="233">
        <f>ROUND(I143*H143,2)</f>
        <v>0</v>
      </c>
      <c r="K143" s="229" t="s">
        <v>144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145</v>
      </c>
      <c r="AT143" s="238" t="s">
        <v>140</v>
      </c>
      <c r="AU143" s="238" t="s">
        <v>86</v>
      </c>
      <c r="AY143" s="18" t="s">
        <v>138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145</v>
      </c>
      <c r="BM143" s="238" t="s">
        <v>8</v>
      </c>
    </row>
    <row r="144" s="2" customFormat="1">
      <c r="A144" s="39"/>
      <c r="B144" s="40"/>
      <c r="C144" s="41"/>
      <c r="D144" s="240" t="s">
        <v>147</v>
      </c>
      <c r="E144" s="41"/>
      <c r="F144" s="241" t="s">
        <v>445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147</v>
      </c>
      <c r="AU144" s="18" t="s">
        <v>86</v>
      </c>
    </row>
    <row r="145" s="2" customFormat="1">
      <c r="A145" s="39"/>
      <c r="B145" s="40"/>
      <c r="C145" s="41"/>
      <c r="D145" s="247" t="s">
        <v>165</v>
      </c>
      <c r="E145" s="41"/>
      <c r="F145" s="278" t="s">
        <v>446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165</v>
      </c>
      <c r="AU145" s="18" t="s">
        <v>86</v>
      </c>
    </row>
    <row r="146" s="2" customFormat="1" ht="24.15" customHeight="1">
      <c r="A146" s="39"/>
      <c r="B146" s="40"/>
      <c r="C146" s="227" t="s">
        <v>227</v>
      </c>
      <c r="D146" s="227" t="s">
        <v>140</v>
      </c>
      <c r="E146" s="228" t="s">
        <v>447</v>
      </c>
      <c r="F146" s="229" t="s">
        <v>448</v>
      </c>
      <c r="G146" s="230" t="s">
        <v>221</v>
      </c>
      <c r="H146" s="231">
        <v>247</v>
      </c>
      <c r="I146" s="232"/>
      <c r="J146" s="233">
        <f>ROUND(I146*H146,2)</f>
        <v>0</v>
      </c>
      <c r="K146" s="229" t="s">
        <v>144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145</v>
      </c>
      <c r="AT146" s="238" t="s">
        <v>140</v>
      </c>
      <c r="AU146" s="238" t="s">
        <v>86</v>
      </c>
      <c r="AY146" s="18" t="s">
        <v>138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145</v>
      </c>
      <c r="BM146" s="238" t="s">
        <v>449</v>
      </c>
    </row>
    <row r="147" s="2" customFormat="1">
      <c r="A147" s="39"/>
      <c r="B147" s="40"/>
      <c r="C147" s="41"/>
      <c r="D147" s="240" t="s">
        <v>147</v>
      </c>
      <c r="E147" s="41"/>
      <c r="F147" s="241" t="s">
        <v>450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147</v>
      </c>
      <c r="AU147" s="18" t="s">
        <v>86</v>
      </c>
    </row>
    <row r="148" s="2" customFormat="1">
      <c r="A148" s="39"/>
      <c r="B148" s="40"/>
      <c r="C148" s="41"/>
      <c r="D148" s="247" t="s">
        <v>165</v>
      </c>
      <c r="E148" s="41"/>
      <c r="F148" s="278" t="s">
        <v>446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165</v>
      </c>
      <c r="AU148" s="18" t="s">
        <v>86</v>
      </c>
    </row>
    <row r="149" s="2" customFormat="1" ht="37.8" customHeight="1">
      <c r="A149" s="39"/>
      <c r="B149" s="40"/>
      <c r="C149" s="227" t="s">
        <v>216</v>
      </c>
      <c r="D149" s="227" t="s">
        <v>140</v>
      </c>
      <c r="E149" s="228" t="s">
        <v>451</v>
      </c>
      <c r="F149" s="229" t="s">
        <v>452</v>
      </c>
      <c r="G149" s="230" t="s">
        <v>221</v>
      </c>
      <c r="H149" s="231">
        <v>447</v>
      </c>
      <c r="I149" s="232"/>
      <c r="J149" s="233">
        <f>ROUND(I149*H149,2)</f>
        <v>0</v>
      </c>
      <c r="K149" s="229" t="s">
        <v>144</v>
      </c>
      <c r="L149" s="45"/>
      <c r="M149" s="234" t="s">
        <v>1</v>
      </c>
      <c r="N149" s="235" t="s">
        <v>41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145</v>
      </c>
      <c r="AT149" s="238" t="s">
        <v>140</v>
      </c>
      <c r="AU149" s="238" t="s">
        <v>86</v>
      </c>
      <c r="AY149" s="18" t="s">
        <v>138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84</v>
      </c>
      <c r="BK149" s="239">
        <f>ROUND(I149*H149,2)</f>
        <v>0</v>
      </c>
      <c r="BL149" s="18" t="s">
        <v>145</v>
      </c>
      <c r="BM149" s="238" t="s">
        <v>246</v>
      </c>
    </row>
    <row r="150" s="2" customFormat="1">
      <c r="A150" s="39"/>
      <c r="B150" s="40"/>
      <c r="C150" s="41"/>
      <c r="D150" s="240" t="s">
        <v>147</v>
      </c>
      <c r="E150" s="41"/>
      <c r="F150" s="241" t="s">
        <v>453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147</v>
      </c>
      <c r="AU150" s="18" t="s">
        <v>86</v>
      </c>
    </row>
    <row r="151" s="2" customFormat="1">
      <c r="A151" s="39"/>
      <c r="B151" s="40"/>
      <c r="C151" s="41"/>
      <c r="D151" s="247" t="s">
        <v>165</v>
      </c>
      <c r="E151" s="41"/>
      <c r="F151" s="278" t="s">
        <v>454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165</v>
      </c>
      <c r="AU151" s="18" t="s">
        <v>86</v>
      </c>
    </row>
    <row r="152" s="2" customFormat="1" ht="33" customHeight="1">
      <c r="A152" s="39"/>
      <c r="B152" s="40"/>
      <c r="C152" s="227" t="s">
        <v>242</v>
      </c>
      <c r="D152" s="227" t="s">
        <v>140</v>
      </c>
      <c r="E152" s="228" t="s">
        <v>455</v>
      </c>
      <c r="F152" s="229" t="s">
        <v>456</v>
      </c>
      <c r="G152" s="230" t="s">
        <v>221</v>
      </c>
      <c r="H152" s="231">
        <v>247</v>
      </c>
      <c r="I152" s="232"/>
      <c r="J152" s="233">
        <f>ROUND(I152*H152,2)</f>
        <v>0</v>
      </c>
      <c r="K152" s="229" t="s">
        <v>144</v>
      </c>
      <c r="L152" s="45"/>
      <c r="M152" s="234" t="s">
        <v>1</v>
      </c>
      <c r="N152" s="235" t="s">
        <v>41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145</v>
      </c>
      <c r="AT152" s="238" t="s">
        <v>140</v>
      </c>
      <c r="AU152" s="238" t="s">
        <v>86</v>
      </c>
      <c r="AY152" s="18" t="s">
        <v>138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84</v>
      </c>
      <c r="BK152" s="239">
        <f>ROUND(I152*H152,2)</f>
        <v>0</v>
      </c>
      <c r="BL152" s="18" t="s">
        <v>145</v>
      </c>
      <c r="BM152" s="238" t="s">
        <v>457</v>
      </c>
    </row>
    <row r="153" s="2" customFormat="1">
      <c r="A153" s="39"/>
      <c r="B153" s="40"/>
      <c r="C153" s="41"/>
      <c r="D153" s="240" t="s">
        <v>147</v>
      </c>
      <c r="E153" s="41"/>
      <c r="F153" s="241" t="s">
        <v>458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147</v>
      </c>
      <c r="AU153" s="18" t="s">
        <v>86</v>
      </c>
    </row>
    <row r="154" s="2" customFormat="1">
      <c r="A154" s="39"/>
      <c r="B154" s="40"/>
      <c r="C154" s="41"/>
      <c r="D154" s="247" t="s">
        <v>165</v>
      </c>
      <c r="E154" s="41"/>
      <c r="F154" s="278" t="s">
        <v>454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165</v>
      </c>
      <c r="AU154" s="18" t="s">
        <v>86</v>
      </c>
    </row>
    <row r="155" s="2" customFormat="1" ht="21.75" customHeight="1">
      <c r="A155" s="39"/>
      <c r="B155" s="40"/>
      <c r="C155" s="227" t="s">
        <v>342</v>
      </c>
      <c r="D155" s="227" t="s">
        <v>140</v>
      </c>
      <c r="E155" s="228" t="s">
        <v>459</v>
      </c>
      <c r="F155" s="229" t="s">
        <v>460</v>
      </c>
      <c r="G155" s="230" t="s">
        <v>221</v>
      </c>
      <c r="H155" s="231">
        <v>447</v>
      </c>
      <c r="I155" s="232"/>
      <c r="J155" s="233">
        <f>ROUND(I155*H155,2)</f>
        <v>0</v>
      </c>
      <c r="K155" s="229" t="s">
        <v>144</v>
      </c>
      <c r="L155" s="45"/>
      <c r="M155" s="234" t="s">
        <v>1</v>
      </c>
      <c r="N155" s="235" t="s">
        <v>41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145</v>
      </c>
      <c r="AT155" s="238" t="s">
        <v>140</v>
      </c>
      <c r="AU155" s="238" t="s">
        <v>86</v>
      </c>
      <c r="AY155" s="18" t="s">
        <v>138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84</v>
      </c>
      <c r="BK155" s="239">
        <f>ROUND(I155*H155,2)</f>
        <v>0</v>
      </c>
      <c r="BL155" s="18" t="s">
        <v>145</v>
      </c>
      <c r="BM155" s="238" t="s">
        <v>461</v>
      </c>
    </row>
    <row r="156" s="2" customFormat="1">
      <c r="A156" s="39"/>
      <c r="B156" s="40"/>
      <c r="C156" s="41"/>
      <c r="D156" s="240" t="s">
        <v>147</v>
      </c>
      <c r="E156" s="41"/>
      <c r="F156" s="241" t="s">
        <v>462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147</v>
      </c>
      <c r="AU156" s="18" t="s">
        <v>86</v>
      </c>
    </row>
    <row r="157" s="2" customFormat="1" ht="21.75" customHeight="1">
      <c r="A157" s="39"/>
      <c r="B157" s="40"/>
      <c r="C157" s="227" t="s">
        <v>335</v>
      </c>
      <c r="D157" s="227" t="s">
        <v>140</v>
      </c>
      <c r="E157" s="228" t="s">
        <v>463</v>
      </c>
      <c r="F157" s="229" t="s">
        <v>464</v>
      </c>
      <c r="G157" s="230" t="s">
        <v>221</v>
      </c>
      <c r="H157" s="231">
        <v>247</v>
      </c>
      <c r="I157" s="232"/>
      <c r="J157" s="233">
        <f>ROUND(I157*H157,2)</f>
        <v>0</v>
      </c>
      <c r="K157" s="229" t="s">
        <v>144</v>
      </c>
      <c r="L157" s="45"/>
      <c r="M157" s="234" t="s">
        <v>1</v>
      </c>
      <c r="N157" s="235" t="s">
        <v>41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145</v>
      </c>
      <c r="AT157" s="238" t="s">
        <v>140</v>
      </c>
      <c r="AU157" s="238" t="s">
        <v>86</v>
      </c>
      <c r="AY157" s="18" t="s">
        <v>138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84</v>
      </c>
      <c r="BK157" s="239">
        <f>ROUND(I157*H157,2)</f>
        <v>0</v>
      </c>
      <c r="BL157" s="18" t="s">
        <v>145</v>
      </c>
      <c r="BM157" s="238" t="s">
        <v>465</v>
      </c>
    </row>
    <row r="158" s="2" customFormat="1">
      <c r="A158" s="39"/>
      <c r="B158" s="40"/>
      <c r="C158" s="41"/>
      <c r="D158" s="240" t="s">
        <v>147</v>
      </c>
      <c r="E158" s="41"/>
      <c r="F158" s="241" t="s">
        <v>466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147</v>
      </c>
      <c r="AU158" s="18" t="s">
        <v>86</v>
      </c>
    </row>
    <row r="159" s="2" customFormat="1" ht="33" customHeight="1">
      <c r="A159" s="39"/>
      <c r="B159" s="40"/>
      <c r="C159" s="227" t="s">
        <v>8</v>
      </c>
      <c r="D159" s="227" t="s">
        <v>140</v>
      </c>
      <c r="E159" s="228" t="s">
        <v>467</v>
      </c>
      <c r="F159" s="229" t="s">
        <v>468</v>
      </c>
      <c r="G159" s="230" t="s">
        <v>469</v>
      </c>
      <c r="H159" s="231">
        <v>11</v>
      </c>
      <c r="I159" s="232"/>
      <c r="J159" s="233">
        <f>ROUND(I159*H159,2)</f>
        <v>0</v>
      </c>
      <c r="K159" s="229" t="s">
        <v>144</v>
      </c>
      <c r="L159" s="45"/>
      <c r="M159" s="234" t="s">
        <v>1</v>
      </c>
      <c r="N159" s="235" t="s">
        <v>41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145</v>
      </c>
      <c r="AT159" s="238" t="s">
        <v>140</v>
      </c>
      <c r="AU159" s="238" t="s">
        <v>86</v>
      </c>
      <c r="AY159" s="18" t="s">
        <v>138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84</v>
      </c>
      <c r="BK159" s="239">
        <f>ROUND(I159*H159,2)</f>
        <v>0</v>
      </c>
      <c r="BL159" s="18" t="s">
        <v>145</v>
      </c>
      <c r="BM159" s="238" t="s">
        <v>470</v>
      </c>
    </row>
    <row r="160" s="2" customFormat="1">
      <c r="A160" s="39"/>
      <c r="B160" s="40"/>
      <c r="C160" s="41"/>
      <c r="D160" s="240" t="s">
        <v>147</v>
      </c>
      <c r="E160" s="41"/>
      <c r="F160" s="241" t="s">
        <v>471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147</v>
      </c>
      <c r="AU160" s="18" t="s">
        <v>86</v>
      </c>
    </row>
    <row r="161" s="2" customFormat="1">
      <c r="A161" s="39"/>
      <c r="B161" s="40"/>
      <c r="C161" s="41"/>
      <c r="D161" s="247" t="s">
        <v>165</v>
      </c>
      <c r="E161" s="41"/>
      <c r="F161" s="278" t="s">
        <v>472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165</v>
      </c>
      <c r="AU161" s="18" t="s">
        <v>86</v>
      </c>
    </row>
    <row r="162" s="2" customFormat="1" ht="33" customHeight="1">
      <c r="A162" s="39"/>
      <c r="B162" s="40"/>
      <c r="C162" s="227" t="s">
        <v>473</v>
      </c>
      <c r="D162" s="227" t="s">
        <v>140</v>
      </c>
      <c r="E162" s="228" t="s">
        <v>474</v>
      </c>
      <c r="F162" s="229" t="s">
        <v>475</v>
      </c>
      <c r="G162" s="230" t="s">
        <v>469</v>
      </c>
      <c r="H162" s="231">
        <v>2</v>
      </c>
      <c r="I162" s="232"/>
      <c r="J162" s="233">
        <f>ROUND(I162*H162,2)</f>
        <v>0</v>
      </c>
      <c r="K162" s="229" t="s">
        <v>144</v>
      </c>
      <c r="L162" s="45"/>
      <c r="M162" s="234" t="s">
        <v>1</v>
      </c>
      <c r="N162" s="235" t="s">
        <v>41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145</v>
      </c>
      <c r="AT162" s="238" t="s">
        <v>140</v>
      </c>
      <c r="AU162" s="238" t="s">
        <v>86</v>
      </c>
      <c r="AY162" s="18" t="s">
        <v>138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84</v>
      </c>
      <c r="BK162" s="239">
        <f>ROUND(I162*H162,2)</f>
        <v>0</v>
      </c>
      <c r="BL162" s="18" t="s">
        <v>145</v>
      </c>
      <c r="BM162" s="238" t="s">
        <v>476</v>
      </c>
    </row>
    <row r="163" s="2" customFormat="1">
      <c r="A163" s="39"/>
      <c r="B163" s="40"/>
      <c r="C163" s="41"/>
      <c r="D163" s="240" t="s">
        <v>147</v>
      </c>
      <c r="E163" s="41"/>
      <c r="F163" s="241" t="s">
        <v>477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147</v>
      </c>
      <c r="AU163" s="18" t="s">
        <v>86</v>
      </c>
    </row>
    <row r="164" s="2" customFormat="1">
      <c r="A164" s="39"/>
      <c r="B164" s="40"/>
      <c r="C164" s="41"/>
      <c r="D164" s="247" t="s">
        <v>165</v>
      </c>
      <c r="E164" s="41"/>
      <c r="F164" s="278" t="s">
        <v>478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165</v>
      </c>
      <c r="AU164" s="18" t="s">
        <v>86</v>
      </c>
    </row>
    <row r="165" s="2" customFormat="1" ht="33" customHeight="1">
      <c r="A165" s="39"/>
      <c r="B165" s="40"/>
      <c r="C165" s="227" t="s">
        <v>449</v>
      </c>
      <c r="D165" s="227" t="s">
        <v>140</v>
      </c>
      <c r="E165" s="228" t="s">
        <v>479</v>
      </c>
      <c r="F165" s="229" t="s">
        <v>480</v>
      </c>
      <c r="G165" s="230" t="s">
        <v>469</v>
      </c>
      <c r="H165" s="231">
        <v>280</v>
      </c>
      <c r="I165" s="232"/>
      <c r="J165" s="233">
        <f>ROUND(I165*H165,2)</f>
        <v>0</v>
      </c>
      <c r="K165" s="229" t="s">
        <v>144</v>
      </c>
      <c r="L165" s="45"/>
      <c r="M165" s="234" t="s">
        <v>1</v>
      </c>
      <c r="N165" s="235" t="s">
        <v>41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145</v>
      </c>
      <c r="AT165" s="238" t="s">
        <v>140</v>
      </c>
      <c r="AU165" s="238" t="s">
        <v>86</v>
      </c>
      <c r="AY165" s="18" t="s">
        <v>138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84</v>
      </c>
      <c r="BK165" s="239">
        <f>ROUND(I165*H165,2)</f>
        <v>0</v>
      </c>
      <c r="BL165" s="18" t="s">
        <v>145</v>
      </c>
      <c r="BM165" s="238" t="s">
        <v>481</v>
      </c>
    </row>
    <row r="166" s="2" customFormat="1">
      <c r="A166" s="39"/>
      <c r="B166" s="40"/>
      <c r="C166" s="41"/>
      <c r="D166" s="240" t="s">
        <v>147</v>
      </c>
      <c r="E166" s="41"/>
      <c r="F166" s="241" t="s">
        <v>482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147</v>
      </c>
      <c r="AU166" s="18" t="s">
        <v>86</v>
      </c>
    </row>
    <row r="167" s="2" customFormat="1">
      <c r="A167" s="39"/>
      <c r="B167" s="40"/>
      <c r="C167" s="41"/>
      <c r="D167" s="247" t="s">
        <v>165</v>
      </c>
      <c r="E167" s="41"/>
      <c r="F167" s="278" t="s">
        <v>483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165</v>
      </c>
      <c r="AU167" s="18" t="s">
        <v>86</v>
      </c>
    </row>
    <row r="168" s="2" customFormat="1" ht="24.15" customHeight="1">
      <c r="A168" s="39"/>
      <c r="B168" s="40"/>
      <c r="C168" s="227" t="s">
        <v>484</v>
      </c>
      <c r="D168" s="227" t="s">
        <v>140</v>
      </c>
      <c r="E168" s="228" t="s">
        <v>485</v>
      </c>
      <c r="F168" s="229" t="s">
        <v>486</v>
      </c>
      <c r="G168" s="230" t="s">
        <v>469</v>
      </c>
      <c r="H168" s="231">
        <v>11</v>
      </c>
      <c r="I168" s="232"/>
      <c r="J168" s="233">
        <f>ROUND(I168*H168,2)</f>
        <v>0</v>
      </c>
      <c r="K168" s="229" t="s">
        <v>144</v>
      </c>
      <c r="L168" s="45"/>
      <c r="M168" s="234" t="s">
        <v>1</v>
      </c>
      <c r="N168" s="235" t="s">
        <v>41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145</v>
      </c>
      <c r="AT168" s="238" t="s">
        <v>140</v>
      </c>
      <c r="AU168" s="238" t="s">
        <v>86</v>
      </c>
      <c r="AY168" s="18" t="s">
        <v>138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84</v>
      </c>
      <c r="BK168" s="239">
        <f>ROUND(I168*H168,2)</f>
        <v>0</v>
      </c>
      <c r="BL168" s="18" t="s">
        <v>145</v>
      </c>
      <c r="BM168" s="238" t="s">
        <v>487</v>
      </c>
    </row>
    <row r="169" s="2" customFormat="1">
      <c r="A169" s="39"/>
      <c r="B169" s="40"/>
      <c r="C169" s="41"/>
      <c r="D169" s="240" t="s">
        <v>147</v>
      </c>
      <c r="E169" s="41"/>
      <c r="F169" s="241" t="s">
        <v>488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147</v>
      </c>
      <c r="AU169" s="18" t="s">
        <v>86</v>
      </c>
    </row>
    <row r="170" s="2" customFormat="1">
      <c r="A170" s="39"/>
      <c r="B170" s="40"/>
      <c r="C170" s="41"/>
      <c r="D170" s="247" t="s">
        <v>165</v>
      </c>
      <c r="E170" s="41"/>
      <c r="F170" s="278" t="s">
        <v>472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165</v>
      </c>
      <c r="AU170" s="18" t="s">
        <v>86</v>
      </c>
    </row>
    <row r="171" s="2" customFormat="1" ht="33" customHeight="1">
      <c r="A171" s="39"/>
      <c r="B171" s="40"/>
      <c r="C171" s="227" t="s">
        <v>246</v>
      </c>
      <c r="D171" s="227" t="s">
        <v>140</v>
      </c>
      <c r="E171" s="228" t="s">
        <v>489</v>
      </c>
      <c r="F171" s="229" t="s">
        <v>490</v>
      </c>
      <c r="G171" s="230" t="s">
        <v>469</v>
      </c>
      <c r="H171" s="231">
        <v>2</v>
      </c>
      <c r="I171" s="232"/>
      <c r="J171" s="233">
        <f>ROUND(I171*H171,2)</f>
        <v>0</v>
      </c>
      <c r="K171" s="229" t="s">
        <v>144</v>
      </c>
      <c r="L171" s="45"/>
      <c r="M171" s="234" t="s">
        <v>1</v>
      </c>
      <c r="N171" s="235" t="s">
        <v>41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145</v>
      </c>
      <c r="AT171" s="238" t="s">
        <v>140</v>
      </c>
      <c r="AU171" s="238" t="s">
        <v>86</v>
      </c>
      <c r="AY171" s="18" t="s">
        <v>138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84</v>
      </c>
      <c r="BK171" s="239">
        <f>ROUND(I171*H171,2)</f>
        <v>0</v>
      </c>
      <c r="BL171" s="18" t="s">
        <v>145</v>
      </c>
      <c r="BM171" s="238" t="s">
        <v>491</v>
      </c>
    </row>
    <row r="172" s="2" customFormat="1">
      <c r="A172" s="39"/>
      <c r="B172" s="40"/>
      <c r="C172" s="41"/>
      <c r="D172" s="240" t="s">
        <v>147</v>
      </c>
      <c r="E172" s="41"/>
      <c r="F172" s="241" t="s">
        <v>492</v>
      </c>
      <c r="G172" s="41"/>
      <c r="H172" s="41"/>
      <c r="I172" s="242"/>
      <c r="J172" s="41"/>
      <c r="K172" s="41"/>
      <c r="L172" s="45"/>
      <c r="M172" s="243"/>
      <c r="N172" s="244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147</v>
      </c>
      <c r="AU172" s="18" t="s">
        <v>86</v>
      </c>
    </row>
    <row r="173" s="2" customFormat="1">
      <c r="A173" s="39"/>
      <c r="B173" s="40"/>
      <c r="C173" s="41"/>
      <c r="D173" s="247" t="s">
        <v>165</v>
      </c>
      <c r="E173" s="41"/>
      <c r="F173" s="278" t="s">
        <v>478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165</v>
      </c>
      <c r="AU173" s="18" t="s">
        <v>86</v>
      </c>
    </row>
    <row r="174" s="2" customFormat="1" ht="33" customHeight="1">
      <c r="A174" s="39"/>
      <c r="B174" s="40"/>
      <c r="C174" s="227" t="s">
        <v>493</v>
      </c>
      <c r="D174" s="227" t="s">
        <v>140</v>
      </c>
      <c r="E174" s="228" t="s">
        <v>494</v>
      </c>
      <c r="F174" s="229" t="s">
        <v>495</v>
      </c>
      <c r="G174" s="230" t="s">
        <v>469</v>
      </c>
      <c r="H174" s="231">
        <v>280</v>
      </c>
      <c r="I174" s="232"/>
      <c r="J174" s="233">
        <f>ROUND(I174*H174,2)</f>
        <v>0</v>
      </c>
      <c r="K174" s="229" t="s">
        <v>144</v>
      </c>
      <c r="L174" s="45"/>
      <c r="M174" s="234" t="s">
        <v>1</v>
      </c>
      <c r="N174" s="235" t="s">
        <v>41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145</v>
      </c>
      <c r="AT174" s="238" t="s">
        <v>140</v>
      </c>
      <c r="AU174" s="238" t="s">
        <v>86</v>
      </c>
      <c r="AY174" s="18" t="s">
        <v>138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84</v>
      </c>
      <c r="BK174" s="239">
        <f>ROUND(I174*H174,2)</f>
        <v>0</v>
      </c>
      <c r="BL174" s="18" t="s">
        <v>145</v>
      </c>
      <c r="BM174" s="238" t="s">
        <v>496</v>
      </c>
    </row>
    <row r="175" s="2" customFormat="1">
      <c r="A175" s="39"/>
      <c r="B175" s="40"/>
      <c r="C175" s="41"/>
      <c r="D175" s="240" t="s">
        <v>147</v>
      </c>
      <c r="E175" s="41"/>
      <c r="F175" s="241" t="s">
        <v>497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147</v>
      </c>
      <c r="AU175" s="18" t="s">
        <v>86</v>
      </c>
    </row>
    <row r="176" s="2" customFormat="1">
      <c r="A176" s="39"/>
      <c r="B176" s="40"/>
      <c r="C176" s="41"/>
      <c r="D176" s="247" t="s">
        <v>165</v>
      </c>
      <c r="E176" s="41"/>
      <c r="F176" s="278" t="s">
        <v>483</v>
      </c>
      <c r="G176" s="41"/>
      <c r="H176" s="41"/>
      <c r="I176" s="242"/>
      <c r="J176" s="41"/>
      <c r="K176" s="41"/>
      <c r="L176" s="45"/>
      <c r="M176" s="243"/>
      <c r="N176" s="244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165</v>
      </c>
      <c r="AU176" s="18" t="s">
        <v>86</v>
      </c>
    </row>
    <row r="177" s="2" customFormat="1" ht="33" customHeight="1">
      <c r="A177" s="39"/>
      <c r="B177" s="40"/>
      <c r="C177" s="227" t="s">
        <v>457</v>
      </c>
      <c r="D177" s="227" t="s">
        <v>140</v>
      </c>
      <c r="E177" s="228" t="s">
        <v>498</v>
      </c>
      <c r="F177" s="229" t="s">
        <v>499</v>
      </c>
      <c r="G177" s="230" t="s">
        <v>221</v>
      </c>
      <c r="H177" s="231">
        <v>447</v>
      </c>
      <c r="I177" s="232"/>
      <c r="J177" s="233">
        <f>ROUND(I177*H177,2)</f>
        <v>0</v>
      </c>
      <c r="K177" s="229" t="s">
        <v>144</v>
      </c>
      <c r="L177" s="45"/>
      <c r="M177" s="234" t="s">
        <v>1</v>
      </c>
      <c r="N177" s="235" t="s">
        <v>41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145</v>
      </c>
      <c r="AT177" s="238" t="s">
        <v>140</v>
      </c>
      <c r="AU177" s="238" t="s">
        <v>86</v>
      </c>
      <c r="AY177" s="18" t="s">
        <v>138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84</v>
      </c>
      <c r="BK177" s="239">
        <f>ROUND(I177*H177,2)</f>
        <v>0</v>
      </c>
      <c r="BL177" s="18" t="s">
        <v>145</v>
      </c>
      <c r="BM177" s="238" t="s">
        <v>500</v>
      </c>
    </row>
    <row r="178" s="2" customFormat="1">
      <c r="A178" s="39"/>
      <c r="B178" s="40"/>
      <c r="C178" s="41"/>
      <c r="D178" s="240" t="s">
        <v>147</v>
      </c>
      <c r="E178" s="41"/>
      <c r="F178" s="241" t="s">
        <v>501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147</v>
      </c>
      <c r="AU178" s="18" t="s">
        <v>86</v>
      </c>
    </row>
    <row r="179" s="2" customFormat="1" ht="33" customHeight="1">
      <c r="A179" s="39"/>
      <c r="B179" s="40"/>
      <c r="C179" s="227" t="s">
        <v>502</v>
      </c>
      <c r="D179" s="227" t="s">
        <v>140</v>
      </c>
      <c r="E179" s="228" t="s">
        <v>503</v>
      </c>
      <c r="F179" s="229" t="s">
        <v>504</v>
      </c>
      <c r="G179" s="230" t="s">
        <v>221</v>
      </c>
      <c r="H179" s="231">
        <v>247</v>
      </c>
      <c r="I179" s="232"/>
      <c r="J179" s="233">
        <f>ROUND(I179*H179,2)</f>
        <v>0</v>
      </c>
      <c r="K179" s="229" t="s">
        <v>144</v>
      </c>
      <c r="L179" s="45"/>
      <c r="M179" s="234" t="s">
        <v>1</v>
      </c>
      <c r="N179" s="235" t="s">
        <v>41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145</v>
      </c>
      <c r="AT179" s="238" t="s">
        <v>140</v>
      </c>
      <c r="AU179" s="238" t="s">
        <v>86</v>
      </c>
      <c r="AY179" s="18" t="s">
        <v>138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84</v>
      </c>
      <c r="BK179" s="239">
        <f>ROUND(I179*H179,2)</f>
        <v>0</v>
      </c>
      <c r="BL179" s="18" t="s">
        <v>145</v>
      </c>
      <c r="BM179" s="238" t="s">
        <v>505</v>
      </c>
    </row>
    <row r="180" s="2" customFormat="1">
      <c r="A180" s="39"/>
      <c r="B180" s="40"/>
      <c r="C180" s="41"/>
      <c r="D180" s="240" t="s">
        <v>147</v>
      </c>
      <c r="E180" s="41"/>
      <c r="F180" s="241" t="s">
        <v>506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147</v>
      </c>
      <c r="AU180" s="18" t="s">
        <v>86</v>
      </c>
    </row>
    <row r="181" s="2" customFormat="1" ht="16.5" customHeight="1">
      <c r="A181" s="39"/>
      <c r="B181" s="40"/>
      <c r="C181" s="294" t="s">
        <v>461</v>
      </c>
      <c r="D181" s="294" t="s">
        <v>213</v>
      </c>
      <c r="E181" s="295" t="s">
        <v>507</v>
      </c>
      <c r="F181" s="296" t="s">
        <v>508</v>
      </c>
      <c r="G181" s="297" t="s">
        <v>509</v>
      </c>
      <c r="H181" s="298">
        <v>0.20899999999999999</v>
      </c>
      <c r="I181" s="299"/>
      <c r="J181" s="300">
        <f>ROUND(I181*H181,2)</f>
        <v>0</v>
      </c>
      <c r="K181" s="296" t="s">
        <v>1</v>
      </c>
      <c r="L181" s="301"/>
      <c r="M181" s="302" t="s">
        <v>1</v>
      </c>
      <c r="N181" s="303" t="s">
        <v>41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216</v>
      </c>
      <c r="AT181" s="238" t="s">
        <v>213</v>
      </c>
      <c r="AU181" s="238" t="s">
        <v>86</v>
      </c>
      <c r="AY181" s="18" t="s">
        <v>138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84</v>
      </c>
      <c r="BK181" s="239">
        <f>ROUND(I181*H181,2)</f>
        <v>0</v>
      </c>
      <c r="BL181" s="18" t="s">
        <v>145</v>
      </c>
      <c r="BM181" s="238" t="s">
        <v>510</v>
      </c>
    </row>
    <row r="182" s="2" customFormat="1">
      <c r="A182" s="39"/>
      <c r="B182" s="40"/>
      <c r="C182" s="41"/>
      <c r="D182" s="247" t="s">
        <v>165</v>
      </c>
      <c r="E182" s="41"/>
      <c r="F182" s="278" t="s">
        <v>511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165</v>
      </c>
      <c r="AU182" s="18" t="s">
        <v>86</v>
      </c>
    </row>
    <row r="183" s="2" customFormat="1" ht="37.8" customHeight="1">
      <c r="A183" s="39"/>
      <c r="B183" s="40"/>
      <c r="C183" s="227" t="s">
        <v>7</v>
      </c>
      <c r="D183" s="227" t="s">
        <v>140</v>
      </c>
      <c r="E183" s="228" t="s">
        <v>512</v>
      </c>
      <c r="F183" s="229" t="s">
        <v>513</v>
      </c>
      <c r="G183" s="230" t="s">
        <v>163</v>
      </c>
      <c r="H183" s="231">
        <v>0.001</v>
      </c>
      <c r="I183" s="232"/>
      <c r="J183" s="233">
        <f>ROUND(I183*H183,2)</f>
        <v>0</v>
      </c>
      <c r="K183" s="229" t="s">
        <v>144</v>
      </c>
      <c r="L183" s="45"/>
      <c r="M183" s="234" t="s">
        <v>1</v>
      </c>
      <c r="N183" s="235" t="s">
        <v>41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145</v>
      </c>
      <c r="AT183" s="238" t="s">
        <v>140</v>
      </c>
      <c r="AU183" s="238" t="s">
        <v>86</v>
      </c>
      <c r="AY183" s="18" t="s">
        <v>138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84</v>
      </c>
      <c r="BK183" s="239">
        <f>ROUND(I183*H183,2)</f>
        <v>0</v>
      </c>
      <c r="BL183" s="18" t="s">
        <v>145</v>
      </c>
      <c r="BM183" s="238" t="s">
        <v>514</v>
      </c>
    </row>
    <row r="184" s="2" customFormat="1">
      <c r="A184" s="39"/>
      <c r="B184" s="40"/>
      <c r="C184" s="41"/>
      <c r="D184" s="240" t="s">
        <v>147</v>
      </c>
      <c r="E184" s="41"/>
      <c r="F184" s="241" t="s">
        <v>515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147</v>
      </c>
      <c r="AU184" s="18" t="s">
        <v>86</v>
      </c>
    </row>
    <row r="185" s="2" customFormat="1" ht="24.15" customHeight="1">
      <c r="A185" s="39"/>
      <c r="B185" s="40"/>
      <c r="C185" s="294" t="s">
        <v>465</v>
      </c>
      <c r="D185" s="294" t="s">
        <v>213</v>
      </c>
      <c r="E185" s="295" t="s">
        <v>516</v>
      </c>
      <c r="F185" s="296" t="s">
        <v>517</v>
      </c>
      <c r="G185" s="297" t="s">
        <v>518</v>
      </c>
      <c r="H185" s="298">
        <v>1.1000000000000001</v>
      </c>
      <c r="I185" s="299"/>
      <c r="J185" s="300">
        <f>ROUND(I185*H185,2)</f>
        <v>0</v>
      </c>
      <c r="K185" s="296" t="s">
        <v>1</v>
      </c>
      <c r="L185" s="301"/>
      <c r="M185" s="302" t="s">
        <v>1</v>
      </c>
      <c r="N185" s="303" t="s">
        <v>41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216</v>
      </c>
      <c r="AT185" s="238" t="s">
        <v>213</v>
      </c>
      <c r="AU185" s="238" t="s">
        <v>86</v>
      </c>
      <c r="AY185" s="18" t="s">
        <v>138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84</v>
      </c>
      <c r="BK185" s="239">
        <f>ROUND(I185*H185,2)</f>
        <v>0</v>
      </c>
      <c r="BL185" s="18" t="s">
        <v>145</v>
      </c>
      <c r="BM185" s="238" t="s">
        <v>519</v>
      </c>
    </row>
    <row r="186" s="2" customFormat="1">
      <c r="A186" s="39"/>
      <c r="B186" s="40"/>
      <c r="C186" s="41"/>
      <c r="D186" s="247" t="s">
        <v>165</v>
      </c>
      <c r="E186" s="41"/>
      <c r="F186" s="278" t="s">
        <v>520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165</v>
      </c>
      <c r="AU186" s="18" t="s">
        <v>86</v>
      </c>
    </row>
    <row r="187" s="2" customFormat="1" ht="33" customHeight="1">
      <c r="A187" s="39"/>
      <c r="B187" s="40"/>
      <c r="C187" s="227" t="s">
        <v>521</v>
      </c>
      <c r="D187" s="227" t="s">
        <v>140</v>
      </c>
      <c r="E187" s="228" t="s">
        <v>522</v>
      </c>
      <c r="F187" s="229" t="s">
        <v>523</v>
      </c>
      <c r="G187" s="230" t="s">
        <v>163</v>
      </c>
      <c r="H187" s="231">
        <v>0.0030000000000000001</v>
      </c>
      <c r="I187" s="232"/>
      <c r="J187" s="233">
        <f>ROUND(I187*H187,2)</f>
        <v>0</v>
      </c>
      <c r="K187" s="229" t="s">
        <v>144</v>
      </c>
      <c r="L187" s="45"/>
      <c r="M187" s="234" t="s">
        <v>1</v>
      </c>
      <c r="N187" s="235" t="s">
        <v>41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145</v>
      </c>
      <c r="AT187" s="238" t="s">
        <v>140</v>
      </c>
      <c r="AU187" s="238" t="s">
        <v>86</v>
      </c>
      <c r="AY187" s="18" t="s">
        <v>138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84</v>
      </c>
      <c r="BK187" s="239">
        <f>ROUND(I187*H187,2)</f>
        <v>0</v>
      </c>
      <c r="BL187" s="18" t="s">
        <v>145</v>
      </c>
      <c r="BM187" s="238" t="s">
        <v>524</v>
      </c>
    </row>
    <row r="188" s="2" customFormat="1">
      <c r="A188" s="39"/>
      <c r="B188" s="40"/>
      <c r="C188" s="41"/>
      <c r="D188" s="240" t="s">
        <v>147</v>
      </c>
      <c r="E188" s="41"/>
      <c r="F188" s="241" t="s">
        <v>525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147</v>
      </c>
      <c r="AU188" s="18" t="s">
        <v>86</v>
      </c>
    </row>
    <row r="189" s="2" customFormat="1" ht="24.15" customHeight="1">
      <c r="A189" s="39"/>
      <c r="B189" s="40"/>
      <c r="C189" s="294" t="s">
        <v>470</v>
      </c>
      <c r="D189" s="294" t="s">
        <v>213</v>
      </c>
      <c r="E189" s="295" t="s">
        <v>516</v>
      </c>
      <c r="F189" s="296" t="s">
        <v>517</v>
      </c>
      <c r="G189" s="297" t="s">
        <v>518</v>
      </c>
      <c r="H189" s="298">
        <v>3</v>
      </c>
      <c r="I189" s="299"/>
      <c r="J189" s="300">
        <f>ROUND(I189*H189,2)</f>
        <v>0</v>
      </c>
      <c r="K189" s="296" t="s">
        <v>1</v>
      </c>
      <c r="L189" s="301"/>
      <c r="M189" s="302" t="s">
        <v>1</v>
      </c>
      <c r="N189" s="303" t="s">
        <v>41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216</v>
      </c>
      <c r="AT189" s="238" t="s">
        <v>213</v>
      </c>
      <c r="AU189" s="238" t="s">
        <v>86</v>
      </c>
      <c r="AY189" s="18" t="s">
        <v>138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84</v>
      </c>
      <c r="BK189" s="239">
        <f>ROUND(I189*H189,2)</f>
        <v>0</v>
      </c>
      <c r="BL189" s="18" t="s">
        <v>145</v>
      </c>
      <c r="BM189" s="238" t="s">
        <v>526</v>
      </c>
    </row>
    <row r="190" s="2" customFormat="1">
      <c r="A190" s="39"/>
      <c r="B190" s="40"/>
      <c r="C190" s="41"/>
      <c r="D190" s="247" t="s">
        <v>165</v>
      </c>
      <c r="E190" s="41"/>
      <c r="F190" s="278" t="s">
        <v>527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165</v>
      </c>
      <c r="AU190" s="18" t="s">
        <v>86</v>
      </c>
    </row>
    <row r="191" s="2" customFormat="1" ht="37.8" customHeight="1">
      <c r="A191" s="39"/>
      <c r="B191" s="40"/>
      <c r="C191" s="227" t="s">
        <v>258</v>
      </c>
      <c r="D191" s="227" t="s">
        <v>140</v>
      </c>
      <c r="E191" s="228" t="s">
        <v>512</v>
      </c>
      <c r="F191" s="229" t="s">
        <v>513</v>
      </c>
      <c r="G191" s="230" t="s">
        <v>163</v>
      </c>
      <c r="H191" s="231">
        <v>0.001</v>
      </c>
      <c r="I191" s="232"/>
      <c r="J191" s="233">
        <f>ROUND(I191*H191,2)</f>
        <v>0</v>
      </c>
      <c r="K191" s="229" t="s">
        <v>144</v>
      </c>
      <c r="L191" s="45"/>
      <c r="M191" s="234" t="s">
        <v>1</v>
      </c>
      <c r="N191" s="235" t="s">
        <v>41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145</v>
      </c>
      <c r="AT191" s="238" t="s">
        <v>140</v>
      </c>
      <c r="AU191" s="238" t="s">
        <v>86</v>
      </c>
      <c r="AY191" s="18" t="s">
        <v>138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84</v>
      </c>
      <c r="BK191" s="239">
        <f>ROUND(I191*H191,2)</f>
        <v>0</v>
      </c>
      <c r="BL191" s="18" t="s">
        <v>145</v>
      </c>
      <c r="BM191" s="238" t="s">
        <v>528</v>
      </c>
    </row>
    <row r="192" s="2" customFormat="1">
      <c r="A192" s="39"/>
      <c r="B192" s="40"/>
      <c r="C192" s="41"/>
      <c r="D192" s="240" t="s">
        <v>147</v>
      </c>
      <c r="E192" s="41"/>
      <c r="F192" s="241" t="s">
        <v>515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147</v>
      </c>
      <c r="AU192" s="18" t="s">
        <v>86</v>
      </c>
    </row>
    <row r="193" s="2" customFormat="1" ht="24.15" customHeight="1">
      <c r="A193" s="39"/>
      <c r="B193" s="40"/>
      <c r="C193" s="294" t="s">
        <v>476</v>
      </c>
      <c r="D193" s="294" t="s">
        <v>213</v>
      </c>
      <c r="E193" s="295" t="s">
        <v>529</v>
      </c>
      <c r="F193" s="296" t="s">
        <v>530</v>
      </c>
      <c r="G193" s="297" t="s">
        <v>518</v>
      </c>
      <c r="H193" s="298">
        <v>1.1000000000000001</v>
      </c>
      <c r="I193" s="299"/>
      <c r="J193" s="300">
        <f>ROUND(I193*H193,2)</f>
        <v>0</v>
      </c>
      <c r="K193" s="296" t="s">
        <v>1</v>
      </c>
      <c r="L193" s="301"/>
      <c r="M193" s="302" t="s">
        <v>1</v>
      </c>
      <c r="N193" s="303" t="s">
        <v>41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216</v>
      </c>
      <c r="AT193" s="238" t="s">
        <v>213</v>
      </c>
      <c r="AU193" s="238" t="s">
        <v>86</v>
      </c>
      <c r="AY193" s="18" t="s">
        <v>138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84</v>
      </c>
      <c r="BK193" s="239">
        <f>ROUND(I193*H193,2)</f>
        <v>0</v>
      </c>
      <c r="BL193" s="18" t="s">
        <v>145</v>
      </c>
      <c r="BM193" s="238" t="s">
        <v>531</v>
      </c>
    </row>
    <row r="194" s="2" customFormat="1">
      <c r="A194" s="39"/>
      <c r="B194" s="40"/>
      <c r="C194" s="41"/>
      <c r="D194" s="247" t="s">
        <v>165</v>
      </c>
      <c r="E194" s="41"/>
      <c r="F194" s="278" t="s">
        <v>532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165</v>
      </c>
      <c r="AU194" s="18" t="s">
        <v>86</v>
      </c>
    </row>
    <row r="195" s="2" customFormat="1" ht="33" customHeight="1">
      <c r="A195" s="39"/>
      <c r="B195" s="40"/>
      <c r="C195" s="227" t="s">
        <v>533</v>
      </c>
      <c r="D195" s="227" t="s">
        <v>140</v>
      </c>
      <c r="E195" s="228" t="s">
        <v>522</v>
      </c>
      <c r="F195" s="229" t="s">
        <v>523</v>
      </c>
      <c r="G195" s="230" t="s">
        <v>163</v>
      </c>
      <c r="H195" s="231">
        <v>0.014</v>
      </c>
      <c r="I195" s="232"/>
      <c r="J195" s="233">
        <f>ROUND(I195*H195,2)</f>
        <v>0</v>
      </c>
      <c r="K195" s="229" t="s">
        <v>144</v>
      </c>
      <c r="L195" s="45"/>
      <c r="M195" s="234" t="s">
        <v>1</v>
      </c>
      <c r="N195" s="235" t="s">
        <v>41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145</v>
      </c>
      <c r="AT195" s="238" t="s">
        <v>140</v>
      </c>
      <c r="AU195" s="238" t="s">
        <v>86</v>
      </c>
      <c r="AY195" s="18" t="s">
        <v>138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84</v>
      </c>
      <c r="BK195" s="239">
        <f>ROUND(I195*H195,2)</f>
        <v>0</v>
      </c>
      <c r="BL195" s="18" t="s">
        <v>145</v>
      </c>
      <c r="BM195" s="238" t="s">
        <v>534</v>
      </c>
    </row>
    <row r="196" s="2" customFormat="1">
      <c r="A196" s="39"/>
      <c r="B196" s="40"/>
      <c r="C196" s="41"/>
      <c r="D196" s="240" t="s">
        <v>147</v>
      </c>
      <c r="E196" s="41"/>
      <c r="F196" s="241" t="s">
        <v>525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147</v>
      </c>
      <c r="AU196" s="18" t="s">
        <v>86</v>
      </c>
    </row>
    <row r="197" s="2" customFormat="1" ht="24.15" customHeight="1">
      <c r="A197" s="39"/>
      <c r="B197" s="40"/>
      <c r="C197" s="294" t="s">
        <v>481</v>
      </c>
      <c r="D197" s="294" t="s">
        <v>213</v>
      </c>
      <c r="E197" s="295" t="s">
        <v>529</v>
      </c>
      <c r="F197" s="296" t="s">
        <v>530</v>
      </c>
      <c r="G197" s="297" t="s">
        <v>518</v>
      </c>
      <c r="H197" s="298">
        <v>14.199999999999999</v>
      </c>
      <c r="I197" s="299"/>
      <c r="J197" s="300">
        <f>ROUND(I197*H197,2)</f>
        <v>0</v>
      </c>
      <c r="K197" s="296" t="s">
        <v>1</v>
      </c>
      <c r="L197" s="301"/>
      <c r="M197" s="302" t="s">
        <v>1</v>
      </c>
      <c r="N197" s="303" t="s">
        <v>41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216</v>
      </c>
      <c r="AT197" s="238" t="s">
        <v>213</v>
      </c>
      <c r="AU197" s="238" t="s">
        <v>86</v>
      </c>
      <c r="AY197" s="18" t="s">
        <v>138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84</v>
      </c>
      <c r="BK197" s="239">
        <f>ROUND(I197*H197,2)</f>
        <v>0</v>
      </c>
      <c r="BL197" s="18" t="s">
        <v>145</v>
      </c>
      <c r="BM197" s="238" t="s">
        <v>535</v>
      </c>
    </row>
    <row r="198" s="2" customFormat="1">
      <c r="A198" s="39"/>
      <c r="B198" s="40"/>
      <c r="C198" s="41"/>
      <c r="D198" s="247" t="s">
        <v>165</v>
      </c>
      <c r="E198" s="41"/>
      <c r="F198" s="278" t="s">
        <v>536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165</v>
      </c>
      <c r="AU198" s="18" t="s">
        <v>86</v>
      </c>
    </row>
    <row r="199" s="2" customFormat="1" ht="37.8" customHeight="1">
      <c r="A199" s="39"/>
      <c r="B199" s="40"/>
      <c r="C199" s="227" t="s">
        <v>537</v>
      </c>
      <c r="D199" s="227" t="s">
        <v>140</v>
      </c>
      <c r="E199" s="228" t="s">
        <v>512</v>
      </c>
      <c r="F199" s="229" t="s">
        <v>513</v>
      </c>
      <c r="G199" s="230" t="s">
        <v>163</v>
      </c>
      <c r="H199" s="231">
        <v>0.033000000000000002</v>
      </c>
      <c r="I199" s="232"/>
      <c r="J199" s="233">
        <f>ROUND(I199*H199,2)</f>
        <v>0</v>
      </c>
      <c r="K199" s="229" t="s">
        <v>144</v>
      </c>
      <c r="L199" s="45"/>
      <c r="M199" s="234" t="s">
        <v>1</v>
      </c>
      <c r="N199" s="235" t="s">
        <v>41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145</v>
      </c>
      <c r="AT199" s="238" t="s">
        <v>140</v>
      </c>
      <c r="AU199" s="238" t="s">
        <v>86</v>
      </c>
      <c r="AY199" s="18" t="s">
        <v>138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84</v>
      </c>
      <c r="BK199" s="239">
        <f>ROUND(I199*H199,2)</f>
        <v>0</v>
      </c>
      <c r="BL199" s="18" t="s">
        <v>145</v>
      </c>
      <c r="BM199" s="238" t="s">
        <v>538</v>
      </c>
    </row>
    <row r="200" s="2" customFormat="1">
      <c r="A200" s="39"/>
      <c r="B200" s="40"/>
      <c r="C200" s="41"/>
      <c r="D200" s="240" t="s">
        <v>147</v>
      </c>
      <c r="E200" s="41"/>
      <c r="F200" s="241" t="s">
        <v>515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147</v>
      </c>
      <c r="AU200" s="18" t="s">
        <v>86</v>
      </c>
    </row>
    <row r="201" s="2" customFormat="1" ht="16.5" customHeight="1">
      <c r="A201" s="39"/>
      <c r="B201" s="40"/>
      <c r="C201" s="294" t="s">
        <v>487</v>
      </c>
      <c r="D201" s="294" t="s">
        <v>213</v>
      </c>
      <c r="E201" s="295" t="s">
        <v>539</v>
      </c>
      <c r="F201" s="296" t="s">
        <v>540</v>
      </c>
      <c r="G201" s="297" t="s">
        <v>518</v>
      </c>
      <c r="H201" s="298">
        <v>33</v>
      </c>
      <c r="I201" s="299"/>
      <c r="J201" s="300">
        <f>ROUND(I201*H201,2)</f>
        <v>0</v>
      </c>
      <c r="K201" s="296" t="s">
        <v>1</v>
      </c>
      <c r="L201" s="301"/>
      <c r="M201" s="302" t="s">
        <v>1</v>
      </c>
      <c r="N201" s="303" t="s">
        <v>41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216</v>
      </c>
      <c r="AT201" s="238" t="s">
        <v>213</v>
      </c>
      <c r="AU201" s="238" t="s">
        <v>86</v>
      </c>
      <c r="AY201" s="18" t="s">
        <v>138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84</v>
      </c>
      <c r="BK201" s="239">
        <f>ROUND(I201*H201,2)</f>
        <v>0</v>
      </c>
      <c r="BL201" s="18" t="s">
        <v>145</v>
      </c>
      <c r="BM201" s="238" t="s">
        <v>541</v>
      </c>
    </row>
    <row r="202" s="2" customFormat="1">
      <c r="A202" s="39"/>
      <c r="B202" s="40"/>
      <c r="C202" s="41"/>
      <c r="D202" s="247" t="s">
        <v>165</v>
      </c>
      <c r="E202" s="41"/>
      <c r="F202" s="278" t="s">
        <v>542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165</v>
      </c>
      <c r="AU202" s="18" t="s">
        <v>86</v>
      </c>
    </row>
    <row r="203" s="2" customFormat="1" ht="33" customHeight="1">
      <c r="A203" s="39"/>
      <c r="B203" s="40"/>
      <c r="C203" s="227" t="s">
        <v>543</v>
      </c>
      <c r="D203" s="227" t="s">
        <v>140</v>
      </c>
      <c r="E203" s="228" t="s">
        <v>522</v>
      </c>
      <c r="F203" s="229" t="s">
        <v>523</v>
      </c>
      <c r="G203" s="230" t="s">
        <v>163</v>
      </c>
      <c r="H203" s="231">
        <v>0.062</v>
      </c>
      <c r="I203" s="232"/>
      <c r="J203" s="233">
        <f>ROUND(I203*H203,2)</f>
        <v>0</v>
      </c>
      <c r="K203" s="229" t="s">
        <v>144</v>
      </c>
      <c r="L203" s="45"/>
      <c r="M203" s="234" t="s">
        <v>1</v>
      </c>
      <c r="N203" s="235" t="s">
        <v>41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145</v>
      </c>
      <c r="AT203" s="238" t="s">
        <v>140</v>
      </c>
      <c r="AU203" s="238" t="s">
        <v>86</v>
      </c>
      <c r="AY203" s="18" t="s">
        <v>138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84</v>
      </c>
      <c r="BK203" s="239">
        <f>ROUND(I203*H203,2)</f>
        <v>0</v>
      </c>
      <c r="BL203" s="18" t="s">
        <v>145</v>
      </c>
      <c r="BM203" s="238" t="s">
        <v>544</v>
      </c>
    </row>
    <row r="204" s="2" customFormat="1">
      <c r="A204" s="39"/>
      <c r="B204" s="40"/>
      <c r="C204" s="41"/>
      <c r="D204" s="240" t="s">
        <v>147</v>
      </c>
      <c r="E204" s="41"/>
      <c r="F204" s="241" t="s">
        <v>525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147</v>
      </c>
      <c r="AU204" s="18" t="s">
        <v>86</v>
      </c>
    </row>
    <row r="205" s="2" customFormat="1" ht="16.5" customHeight="1">
      <c r="A205" s="39"/>
      <c r="B205" s="40"/>
      <c r="C205" s="294" t="s">
        <v>491</v>
      </c>
      <c r="D205" s="294" t="s">
        <v>213</v>
      </c>
      <c r="E205" s="295" t="s">
        <v>539</v>
      </c>
      <c r="F205" s="296" t="s">
        <v>540</v>
      </c>
      <c r="G205" s="297" t="s">
        <v>518</v>
      </c>
      <c r="H205" s="298">
        <v>62</v>
      </c>
      <c r="I205" s="299"/>
      <c r="J205" s="300">
        <f>ROUND(I205*H205,2)</f>
        <v>0</v>
      </c>
      <c r="K205" s="296" t="s">
        <v>1</v>
      </c>
      <c r="L205" s="301"/>
      <c r="M205" s="302" t="s">
        <v>1</v>
      </c>
      <c r="N205" s="303" t="s">
        <v>41</v>
      </c>
      <c r="O205" s="92"/>
      <c r="P205" s="236">
        <f>O205*H205</f>
        <v>0</v>
      </c>
      <c r="Q205" s="236">
        <v>0</v>
      </c>
      <c r="R205" s="236">
        <f>Q205*H205</f>
        <v>0</v>
      </c>
      <c r="S205" s="236">
        <v>0</v>
      </c>
      <c r="T205" s="23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8" t="s">
        <v>216</v>
      </c>
      <c r="AT205" s="238" t="s">
        <v>213</v>
      </c>
      <c r="AU205" s="238" t="s">
        <v>86</v>
      </c>
      <c r="AY205" s="18" t="s">
        <v>138</v>
      </c>
      <c r="BE205" s="239">
        <f>IF(N205="základní",J205,0)</f>
        <v>0</v>
      </c>
      <c r="BF205" s="239">
        <f>IF(N205="snížená",J205,0)</f>
        <v>0</v>
      </c>
      <c r="BG205" s="239">
        <f>IF(N205="zákl. přenesená",J205,0)</f>
        <v>0</v>
      </c>
      <c r="BH205" s="239">
        <f>IF(N205="sníž. přenesená",J205,0)</f>
        <v>0</v>
      </c>
      <c r="BI205" s="239">
        <f>IF(N205="nulová",J205,0)</f>
        <v>0</v>
      </c>
      <c r="BJ205" s="18" t="s">
        <v>84</v>
      </c>
      <c r="BK205" s="239">
        <f>ROUND(I205*H205,2)</f>
        <v>0</v>
      </c>
      <c r="BL205" s="18" t="s">
        <v>145</v>
      </c>
      <c r="BM205" s="238" t="s">
        <v>545</v>
      </c>
    </row>
    <row r="206" s="2" customFormat="1">
      <c r="A206" s="39"/>
      <c r="B206" s="40"/>
      <c r="C206" s="41"/>
      <c r="D206" s="247" t="s">
        <v>165</v>
      </c>
      <c r="E206" s="41"/>
      <c r="F206" s="278" t="s">
        <v>546</v>
      </c>
      <c r="G206" s="41"/>
      <c r="H206" s="41"/>
      <c r="I206" s="242"/>
      <c r="J206" s="41"/>
      <c r="K206" s="41"/>
      <c r="L206" s="45"/>
      <c r="M206" s="243"/>
      <c r="N206" s="244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165</v>
      </c>
      <c r="AU206" s="18" t="s">
        <v>86</v>
      </c>
    </row>
    <row r="207" s="2" customFormat="1" ht="16.5" customHeight="1">
      <c r="A207" s="39"/>
      <c r="B207" s="40"/>
      <c r="C207" s="294" t="s">
        <v>547</v>
      </c>
      <c r="D207" s="294" t="s">
        <v>213</v>
      </c>
      <c r="E207" s="295" t="s">
        <v>548</v>
      </c>
      <c r="F207" s="296" t="s">
        <v>549</v>
      </c>
      <c r="G207" s="297" t="s">
        <v>469</v>
      </c>
      <c r="H207" s="298">
        <v>11</v>
      </c>
      <c r="I207" s="299"/>
      <c r="J207" s="300">
        <f>ROUND(I207*H207,2)</f>
        <v>0</v>
      </c>
      <c r="K207" s="296" t="s">
        <v>1</v>
      </c>
      <c r="L207" s="301"/>
      <c r="M207" s="302" t="s">
        <v>1</v>
      </c>
      <c r="N207" s="303" t="s">
        <v>41</v>
      </c>
      <c r="O207" s="92"/>
      <c r="P207" s="236">
        <f>O207*H207</f>
        <v>0</v>
      </c>
      <c r="Q207" s="236">
        <v>0</v>
      </c>
      <c r="R207" s="236">
        <f>Q207*H207</f>
        <v>0</v>
      </c>
      <c r="S207" s="236">
        <v>0</v>
      </c>
      <c r="T207" s="23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8" t="s">
        <v>216</v>
      </c>
      <c r="AT207" s="238" t="s">
        <v>213</v>
      </c>
      <c r="AU207" s="238" t="s">
        <v>86</v>
      </c>
      <c r="AY207" s="18" t="s">
        <v>138</v>
      </c>
      <c r="BE207" s="239">
        <f>IF(N207="základní",J207,0)</f>
        <v>0</v>
      </c>
      <c r="BF207" s="239">
        <f>IF(N207="snížená",J207,0)</f>
        <v>0</v>
      </c>
      <c r="BG207" s="239">
        <f>IF(N207="zákl. přenesená",J207,0)</f>
        <v>0</v>
      </c>
      <c r="BH207" s="239">
        <f>IF(N207="sníž. přenesená",J207,0)</f>
        <v>0</v>
      </c>
      <c r="BI207" s="239">
        <f>IF(N207="nulová",J207,0)</f>
        <v>0</v>
      </c>
      <c r="BJ207" s="18" t="s">
        <v>84</v>
      </c>
      <c r="BK207" s="239">
        <f>ROUND(I207*H207,2)</f>
        <v>0</v>
      </c>
      <c r="BL207" s="18" t="s">
        <v>145</v>
      </c>
      <c r="BM207" s="238" t="s">
        <v>550</v>
      </c>
    </row>
    <row r="208" s="2" customFormat="1">
      <c r="A208" s="39"/>
      <c r="B208" s="40"/>
      <c r="C208" s="41"/>
      <c r="D208" s="247" t="s">
        <v>165</v>
      </c>
      <c r="E208" s="41"/>
      <c r="F208" s="278" t="s">
        <v>551</v>
      </c>
      <c r="G208" s="41"/>
      <c r="H208" s="41"/>
      <c r="I208" s="242"/>
      <c r="J208" s="41"/>
      <c r="K208" s="41"/>
      <c r="L208" s="45"/>
      <c r="M208" s="243"/>
      <c r="N208" s="244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165</v>
      </c>
      <c r="AU208" s="18" t="s">
        <v>86</v>
      </c>
    </row>
    <row r="209" s="2" customFormat="1" ht="16.5" customHeight="1">
      <c r="A209" s="39"/>
      <c r="B209" s="40"/>
      <c r="C209" s="294" t="s">
        <v>496</v>
      </c>
      <c r="D209" s="294" t="s">
        <v>213</v>
      </c>
      <c r="E209" s="295" t="s">
        <v>552</v>
      </c>
      <c r="F209" s="296" t="s">
        <v>553</v>
      </c>
      <c r="G209" s="297" t="s">
        <v>469</v>
      </c>
      <c r="H209" s="298">
        <v>2</v>
      </c>
      <c r="I209" s="299"/>
      <c r="J209" s="300">
        <f>ROUND(I209*H209,2)</f>
        <v>0</v>
      </c>
      <c r="K209" s="296" t="s">
        <v>1</v>
      </c>
      <c r="L209" s="301"/>
      <c r="M209" s="302" t="s">
        <v>1</v>
      </c>
      <c r="N209" s="303" t="s">
        <v>41</v>
      </c>
      <c r="O209" s="92"/>
      <c r="P209" s="236">
        <f>O209*H209</f>
        <v>0</v>
      </c>
      <c r="Q209" s="236">
        <v>0</v>
      </c>
      <c r="R209" s="236">
        <f>Q209*H209</f>
        <v>0</v>
      </c>
      <c r="S209" s="236">
        <v>0</v>
      </c>
      <c r="T209" s="23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8" t="s">
        <v>216</v>
      </c>
      <c r="AT209" s="238" t="s">
        <v>213</v>
      </c>
      <c r="AU209" s="238" t="s">
        <v>86</v>
      </c>
      <c r="AY209" s="18" t="s">
        <v>138</v>
      </c>
      <c r="BE209" s="239">
        <f>IF(N209="základní",J209,0)</f>
        <v>0</v>
      </c>
      <c r="BF209" s="239">
        <f>IF(N209="snížená",J209,0)</f>
        <v>0</v>
      </c>
      <c r="BG209" s="239">
        <f>IF(N209="zákl. přenesená",J209,0)</f>
        <v>0</v>
      </c>
      <c r="BH209" s="239">
        <f>IF(N209="sníž. přenesená",J209,0)</f>
        <v>0</v>
      </c>
      <c r="BI209" s="239">
        <f>IF(N209="nulová",J209,0)</f>
        <v>0</v>
      </c>
      <c r="BJ209" s="18" t="s">
        <v>84</v>
      </c>
      <c r="BK209" s="239">
        <f>ROUND(I209*H209,2)</f>
        <v>0</v>
      </c>
      <c r="BL209" s="18" t="s">
        <v>145</v>
      </c>
      <c r="BM209" s="238" t="s">
        <v>554</v>
      </c>
    </row>
    <row r="210" s="2" customFormat="1">
      <c r="A210" s="39"/>
      <c r="B210" s="40"/>
      <c r="C210" s="41"/>
      <c r="D210" s="247" t="s">
        <v>165</v>
      </c>
      <c r="E210" s="41"/>
      <c r="F210" s="278" t="s">
        <v>555</v>
      </c>
      <c r="G210" s="41"/>
      <c r="H210" s="41"/>
      <c r="I210" s="242"/>
      <c r="J210" s="41"/>
      <c r="K210" s="41"/>
      <c r="L210" s="45"/>
      <c r="M210" s="243"/>
      <c r="N210" s="244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165</v>
      </c>
      <c r="AU210" s="18" t="s">
        <v>86</v>
      </c>
    </row>
    <row r="211" s="2" customFormat="1" ht="16.5" customHeight="1">
      <c r="A211" s="39"/>
      <c r="B211" s="40"/>
      <c r="C211" s="294" t="s">
        <v>556</v>
      </c>
      <c r="D211" s="294" t="s">
        <v>213</v>
      </c>
      <c r="E211" s="295" t="s">
        <v>557</v>
      </c>
      <c r="F211" s="296" t="s">
        <v>558</v>
      </c>
      <c r="G211" s="297" t="s">
        <v>469</v>
      </c>
      <c r="H211" s="298">
        <v>142</v>
      </c>
      <c r="I211" s="299"/>
      <c r="J211" s="300">
        <f>ROUND(I211*H211,2)</f>
        <v>0</v>
      </c>
      <c r="K211" s="296" t="s">
        <v>1</v>
      </c>
      <c r="L211" s="301"/>
      <c r="M211" s="302" t="s">
        <v>1</v>
      </c>
      <c r="N211" s="303" t="s">
        <v>41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216</v>
      </c>
      <c r="AT211" s="238" t="s">
        <v>213</v>
      </c>
      <c r="AU211" s="238" t="s">
        <v>86</v>
      </c>
      <c r="AY211" s="18" t="s">
        <v>138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84</v>
      </c>
      <c r="BK211" s="239">
        <f>ROUND(I211*H211,2)</f>
        <v>0</v>
      </c>
      <c r="BL211" s="18" t="s">
        <v>145</v>
      </c>
      <c r="BM211" s="238" t="s">
        <v>559</v>
      </c>
    </row>
    <row r="212" s="2" customFormat="1">
      <c r="A212" s="39"/>
      <c r="B212" s="40"/>
      <c r="C212" s="41"/>
      <c r="D212" s="247" t="s">
        <v>165</v>
      </c>
      <c r="E212" s="41"/>
      <c r="F212" s="278" t="s">
        <v>560</v>
      </c>
      <c r="G212" s="41"/>
      <c r="H212" s="41"/>
      <c r="I212" s="242"/>
      <c r="J212" s="41"/>
      <c r="K212" s="41"/>
      <c r="L212" s="45"/>
      <c r="M212" s="243"/>
      <c r="N212" s="244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165</v>
      </c>
      <c r="AU212" s="18" t="s">
        <v>86</v>
      </c>
    </row>
    <row r="213" s="2" customFormat="1" ht="16.5" customHeight="1">
      <c r="A213" s="39"/>
      <c r="B213" s="40"/>
      <c r="C213" s="294" t="s">
        <v>514</v>
      </c>
      <c r="D213" s="294" t="s">
        <v>213</v>
      </c>
      <c r="E213" s="295" t="s">
        <v>561</v>
      </c>
      <c r="F213" s="296" t="s">
        <v>562</v>
      </c>
      <c r="G213" s="297" t="s">
        <v>469</v>
      </c>
      <c r="H213" s="298">
        <v>138</v>
      </c>
      <c r="I213" s="299"/>
      <c r="J213" s="300">
        <f>ROUND(I213*H213,2)</f>
        <v>0</v>
      </c>
      <c r="K213" s="296" t="s">
        <v>1</v>
      </c>
      <c r="L213" s="301"/>
      <c r="M213" s="302" t="s">
        <v>1</v>
      </c>
      <c r="N213" s="303" t="s">
        <v>41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216</v>
      </c>
      <c r="AT213" s="238" t="s">
        <v>213</v>
      </c>
      <c r="AU213" s="238" t="s">
        <v>86</v>
      </c>
      <c r="AY213" s="18" t="s">
        <v>138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84</v>
      </c>
      <c r="BK213" s="239">
        <f>ROUND(I213*H213,2)</f>
        <v>0</v>
      </c>
      <c r="BL213" s="18" t="s">
        <v>145</v>
      </c>
      <c r="BM213" s="238" t="s">
        <v>563</v>
      </c>
    </row>
    <row r="214" s="2" customFormat="1">
      <c r="A214" s="39"/>
      <c r="B214" s="40"/>
      <c r="C214" s="41"/>
      <c r="D214" s="247" t="s">
        <v>165</v>
      </c>
      <c r="E214" s="41"/>
      <c r="F214" s="278" t="s">
        <v>564</v>
      </c>
      <c r="G214" s="41"/>
      <c r="H214" s="41"/>
      <c r="I214" s="242"/>
      <c r="J214" s="41"/>
      <c r="K214" s="41"/>
      <c r="L214" s="45"/>
      <c r="M214" s="243"/>
      <c r="N214" s="244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165</v>
      </c>
      <c r="AU214" s="18" t="s">
        <v>86</v>
      </c>
    </row>
    <row r="215" s="2" customFormat="1" ht="24.15" customHeight="1">
      <c r="A215" s="39"/>
      <c r="B215" s="40"/>
      <c r="C215" s="227" t="s">
        <v>565</v>
      </c>
      <c r="D215" s="227" t="s">
        <v>140</v>
      </c>
      <c r="E215" s="228" t="s">
        <v>566</v>
      </c>
      <c r="F215" s="229" t="s">
        <v>567</v>
      </c>
      <c r="G215" s="230" t="s">
        <v>469</v>
      </c>
      <c r="H215" s="231">
        <v>11</v>
      </c>
      <c r="I215" s="232"/>
      <c r="J215" s="233">
        <f>ROUND(I215*H215,2)</f>
        <v>0</v>
      </c>
      <c r="K215" s="229" t="s">
        <v>144</v>
      </c>
      <c r="L215" s="45"/>
      <c r="M215" s="234" t="s">
        <v>1</v>
      </c>
      <c r="N215" s="235" t="s">
        <v>41</v>
      </c>
      <c r="O215" s="92"/>
      <c r="P215" s="236">
        <f>O215*H215</f>
        <v>0</v>
      </c>
      <c r="Q215" s="236">
        <v>6.0000000000000002E-05</v>
      </c>
      <c r="R215" s="236">
        <f>Q215*H215</f>
        <v>0.00066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145</v>
      </c>
      <c r="AT215" s="238" t="s">
        <v>140</v>
      </c>
      <c r="AU215" s="238" t="s">
        <v>86</v>
      </c>
      <c r="AY215" s="18" t="s">
        <v>138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84</v>
      </c>
      <c r="BK215" s="239">
        <f>ROUND(I215*H215,2)</f>
        <v>0</v>
      </c>
      <c r="BL215" s="18" t="s">
        <v>145</v>
      </c>
      <c r="BM215" s="238" t="s">
        <v>568</v>
      </c>
    </row>
    <row r="216" s="2" customFormat="1">
      <c r="A216" s="39"/>
      <c r="B216" s="40"/>
      <c r="C216" s="41"/>
      <c r="D216" s="240" t="s">
        <v>147</v>
      </c>
      <c r="E216" s="41"/>
      <c r="F216" s="241" t="s">
        <v>569</v>
      </c>
      <c r="G216" s="41"/>
      <c r="H216" s="41"/>
      <c r="I216" s="242"/>
      <c r="J216" s="41"/>
      <c r="K216" s="41"/>
      <c r="L216" s="45"/>
      <c r="M216" s="243"/>
      <c r="N216" s="244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147</v>
      </c>
      <c r="AU216" s="18" t="s">
        <v>86</v>
      </c>
    </row>
    <row r="217" s="2" customFormat="1" ht="24.15" customHeight="1">
      <c r="A217" s="39"/>
      <c r="B217" s="40"/>
      <c r="C217" s="227" t="s">
        <v>519</v>
      </c>
      <c r="D217" s="227" t="s">
        <v>140</v>
      </c>
      <c r="E217" s="228" t="s">
        <v>570</v>
      </c>
      <c r="F217" s="229" t="s">
        <v>571</v>
      </c>
      <c r="G217" s="230" t="s">
        <v>469</v>
      </c>
      <c r="H217" s="231">
        <v>2</v>
      </c>
      <c r="I217" s="232"/>
      <c r="J217" s="233">
        <f>ROUND(I217*H217,2)</f>
        <v>0</v>
      </c>
      <c r="K217" s="229" t="s">
        <v>144</v>
      </c>
      <c r="L217" s="45"/>
      <c r="M217" s="234" t="s">
        <v>1</v>
      </c>
      <c r="N217" s="235" t="s">
        <v>41</v>
      </c>
      <c r="O217" s="92"/>
      <c r="P217" s="236">
        <f>O217*H217</f>
        <v>0</v>
      </c>
      <c r="Q217" s="236">
        <v>5.0000000000000002E-05</v>
      </c>
      <c r="R217" s="236">
        <f>Q217*H217</f>
        <v>0.00010000000000000001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145</v>
      </c>
      <c r="AT217" s="238" t="s">
        <v>140</v>
      </c>
      <c r="AU217" s="238" t="s">
        <v>86</v>
      </c>
      <c r="AY217" s="18" t="s">
        <v>138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84</v>
      </c>
      <c r="BK217" s="239">
        <f>ROUND(I217*H217,2)</f>
        <v>0</v>
      </c>
      <c r="BL217" s="18" t="s">
        <v>145</v>
      </c>
      <c r="BM217" s="238" t="s">
        <v>572</v>
      </c>
    </row>
    <row r="218" s="2" customFormat="1">
      <c r="A218" s="39"/>
      <c r="B218" s="40"/>
      <c r="C218" s="41"/>
      <c r="D218" s="240" t="s">
        <v>147</v>
      </c>
      <c r="E218" s="41"/>
      <c r="F218" s="241" t="s">
        <v>573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147</v>
      </c>
      <c r="AU218" s="18" t="s">
        <v>86</v>
      </c>
    </row>
    <row r="219" s="2" customFormat="1">
      <c r="A219" s="39"/>
      <c r="B219" s="40"/>
      <c r="C219" s="41"/>
      <c r="D219" s="247" t="s">
        <v>165</v>
      </c>
      <c r="E219" s="41"/>
      <c r="F219" s="278" t="s">
        <v>574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165</v>
      </c>
      <c r="AU219" s="18" t="s">
        <v>86</v>
      </c>
    </row>
    <row r="220" s="2" customFormat="1" ht="33" customHeight="1">
      <c r="A220" s="39"/>
      <c r="B220" s="40"/>
      <c r="C220" s="227" t="s">
        <v>575</v>
      </c>
      <c r="D220" s="227" t="s">
        <v>140</v>
      </c>
      <c r="E220" s="228" t="s">
        <v>576</v>
      </c>
      <c r="F220" s="229" t="s">
        <v>577</v>
      </c>
      <c r="G220" s="230" t="s">
        <v>221</v>
      </c>
      <c r="H220" s="231">
        <v>3.52</v>
      </c>
      <c r="I220" s="232"/>
      <c r="J220" s="233">
        <f>ROUND(I220*H220,2)</f>
        <v>0</v>
      </c>
      <c r="K220" s="229" t="s">
        <v>144</v>
      </c>
      <c r="L220" s="45"/>
      <c r="M220" s="234" t="s">
        <v>1</v>
      </c>
      <c r="N220" s="235" t="s">
        <v>41</v>
      </c>
      <c r="O220" s="92"/>
      <c r="P220" s="236">
        <f>O220*H220</f>
        <v>0</v>
      </c>
      <c r="Q220" s="236">
        <v>3.0000000000000001E-05</v>
      </c>
      <c r="R220" s="236">
        <f>Q220*H220</f>
        <v>0.00010560000000000001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145</v>
      </c>
      <c r="AT220" s="238" t="s">
        <v>140</v>
      </c>
      <c r="AU220" s="238" t="s">
        <v>86</v>
      </c>
      <c r="AY220" s="18" t="s">
        <v>138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84</v>
      </c>
      <c r="BK220" s="239">
        <f>ROUND(I220*H220,2)</f>
        <v>0</v>
      </c>
      <c r="BL220" s="18" t="s">
        <v>145</v>
      </c>
      <c r="BM220" s="238" t="s">
        <v>578</v>
      </c>
    </row>
    <row r="221" s="2" customFormat="1">
      <c r="A221" s="39"/>
      <c r="B221" s="40"/>
      <c r="C221" s="41"/>
      <c r="D221" s="240" t="s">
        <v>147</v>
      </c>
      <c r="E221" s="41"/>
      <c r="F221" s="241" t="s">
        <v>579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147</v>
      </c>
      <c r="AU221" s="18" t="s">
        <v>86</v>
      </c>
    </row>
    <row r="222" s="2" customFormat="1">
      <c r="A222" s="39"/>
      <c r="B222" s="40"/>
      <c r="C222" s="41"/>
      <c r="D222" s="247" t="s">
        <v>165</v>
      </c>
      <c r="E222" s="41"/>
      <c r="F222" s="278" t="s">
        <v>580</v>
      </c>
      <c r="G222" s="41"/>
      <c r="H222" s="41"/>
      <c r="I222" s="242"/>
      <c r="J222" s="41"/>
      <c r="K222" s="41"/>
      <c r="L222" s="45"/>
      <c r="M222" s="243"/>
      <c r="N222" s="244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165</v>
      </c>
      <c r="AU222" s="18" t="s">
        <v>86</v>
      </c>
    </row>
    <row r="223" s="2" customFormat="1" ht="24.15" customHeight="1">
      <c r="A223" s="39"/>
      <c r="B223" s="40"/>
      <c r="C223" s="227" t="s">
        <v>524</v>
      </c>
      <c r="D223" s="227" t="s">
        <v>140</v>
      </c>
      <c r="E223" s="228" t="s">
        <v>581</v>
      </c>
      <c r="F223" s="229" t="s">
        <v>582</v>
      </c>
      <c r="G223" s="230" t="s">
        <v>221</v>
      </c>
      <c r="H223" s="231">
        <v>0.64000000000000001</v>
      </c>
      <c r="I223" s="232"/>
      <c r="J223" s="233">
        <f>ROUND(I223*H223,2)</f>
        <v>0</v>
      </c>
      <c r="K223" s="229" t="s">
        <v>144</v>
      </c>
      <c r="L223" s="45"/>
      <c r="M223" s="234" t="s">
        <v>1</v>
      </c>
      <c r="N223" s="235" t="s">
        <v>41</v>
      </c>
      <c r="O223" s="92"/>
      <c r="P223" s="236">
        <f>O223*H223</f>
        <v>0</v>
      </c>
      <c r="Q223" s="236">
        <v>3.0000000000000001E-05</v>
      </c>
      <c r="R223" s="236">
        <f>Q223*H223</f>
        <v>1.9200000000000003E-05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145</v>
      </c>
      <c r="AT223" s="238" t="s">
        <v>140</v>
      </c>
      <c r="AU223" s="238" t="s">
        <v>86</v>
      </c>
      <c r="AY223" s="18" t="s">
        <v>138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84</v>
      </c>
      <c r="BK223" s="239">
        <f>ROUND(I223*H223,2)</f>
        <v>0</v>
      </c>
      <c r="BL223" s="18" t="s">
        <v>145</v>
      </c>
      <c r="BM223" s="238" t="s">
        <v>583</v>
      </c>
    </row>
    <row r="224" s="2" customFormat="1">
      <c r="A224" s="39"/>
      <c r="B224" s="40"/>
      <c r="C224" s="41"/>
      <c r="D224" s="240" t="s">
        <v>147</v>
      </c>
      <c r="E224" s="41"/>
      <c r="F224" s="241" t="s">
        <v>584</v>
      </c>
      <c r="G224" s="41"/>
      <c r="H224" s="41"/>
      <c r="I224" s="242"/>
      <c r="J224" s="41"/>
      <c r="K224" s="41"/>
      <c r="L224" s="45"/>
      <c r="M224" s="243"/>
      <c r="N224" s="244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147</v>
      </c>
      <c r="AU224" s="18" t="s">
        <v>86</v>
      </c>
    </row>
    <row r="225" s="2" customFormat="1">
      <c r="A225" s="39"/>
      <c r="B225" s="40"/>
      <c r="C225" s="41"/>
      <c r="D225" s="247" t="s">
        <v>165</v>
      </c>
      <c r="E225" s="41"/>
      <c r="F225" s="278" t="s">
        <v>585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165</v>
      </c>
      <c r="AU225" s="18" t="s">
        <v>86</v>
      </c>
    </row>
    <row r="226" s="2" customFormat="1" ht="16.5" customHeight="1">
      <c r="A226" s="39"/>
      <c r="B226" s="40"/>
      <c r="C226" s="294" t="s">
        <v>586</v>
      </c>
      <c r="D226" s="294" t="s">
        <v>213</v>
      </c>
      <c r="E226" s="295" t="s">
        <v>587</v>
      </c>
      <c r="F226" s="296" t="s">
        <v>588</v>
      </c>
      <c r="G226" s="297" t="s">
        <v>221</v>
      </c>
      <c r="H226" s="298">
        <v>4.1600000000000001</v>
      </c>
      <c r="I226" s="299"/>
      <c r="J226" s="300">
        <f>ROUND(I226*H226,2)</f>
        <v>0</v>
      </c>
      <c r="K226" s="296" t="s">
        <v>1</v>
      </c>
      <c r="L226" s="301"/>
      <c r="M226" s="302" t="s">
        <v>1</v>
      </c>
      <c r="N226" s="303" t="s">
        <v>41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216</v>
      </c>
      <c r="AT226" s="238" t="s">
        <v>213</v>
      </c>
      <c r="AU226" s="238" t="s">
        <v>86</v>
      </c>
      <c r="AY226" s="18" t="s">
        <v>138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84</v>
      </c>
      <c r="BK226" s="239">
        <f>ROUND(I226*H226,2)</f>
        <v>0</v>
      </c>
      <c r="BL226" s="18" t="s">
        <v>145</v>
      </c>
      <c r="BM226" s="238" t="s">
        <v>589</v>
      </c>
    </row>
    <row r="227" s="2" customFormat="1">
      <c r="A227" s="39"/>
      <c r="B227" s="40"/>
      <c r="C227" s="41"/>
      <c r="D227" s="247" t="s">
        <v>165</v>
      </c>
      <c r="E227" s="41"/>
      <c r="F227" s="278" t="s">
        <v>590</v>
      </c>
      <c r="G227" s="41"/>
      <c r="H227" s="41"/>
      <c r="I227" s="242"/>
      <c r="J227" s="41"/>
      <c r="K227" s="41"/>
      <c r="L227" s="45"/>
      <c r="M227" s="243"/>
      <c r="N227" s="244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165</v>
      </c>
      <c r="AU227" s="18" t="s">
        <v>86</v>
      </c>
    </row>
    <row r="228" s="2" customFormat="1" ht="24.15" customHeight="1">
      <c r="A228" s="39"/>
      <c r="B228" s="40"/>
      <c r="C228" s="227" t="s">
        <v>526</v>
      </c>
      <c r="D228" s="227" t="s">
        <v>140</v>
      </c>
      <c r="E228" s="228" t="s">
        <v>591</v>
      </c>
      <c r="F228" s="229" t="s">
        <v>592</v>
      </c>
      <c r="G228" s="230" t="s">
        <v>469</v>
      </c>
      <c r="H228" s="231">
        <v>11</v>
      </c>
      <c r="I228" s="232"/>
      <c r="J228" s="233">
        <f>ROUND(I228*H228,2)</f>
        <v>0</v>
      </c>
      <c r="K228" s="229" t="s">
        <v>144</v>
      </c>
      <c r="L228" s="45"/>
      <c r="M228" s="234" t="s">
        <v>1</v>
      </c>
      <c r="N228" s="235" t="s">
        <v>41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145</v>
      </c>
      <c r="AT228" s="238" t="s">
        <v>140</v>
      </c>
      <c r="AU228" s="238" t="s">
        <v>86</v>
      </c>
      <c r="AY228" s="18" t="s">
        <v>138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84</v>
      </c>
      <c r="BK228" s="239">
        <f>ROUND(I228*H228,2)</f>
        <v>0</v>
      </c>
      <c r="BL228" s="18" t="s">
        <v>145</v>
      </c>
      <c r="BM228" s="238" t="s">
        <v>593</v>
      </c>
    </row>
    <row r="229" s="2" customFormat="1">
      <c r="A229" s="39"/>
      <c r="B229" s="40"/>
      <c r="C229" s="41"/>
      <c r="D229" s="240" t="s">
        <v>147</v>
      </c>
      <c r="E229" s="41"/>
      <c r="F229" s="241" t="s">
        <v>594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147</v>
      </c>
      <c r="AU229" s="18" t="s">
        <v>86</v>
      </c>
    </row>
    <row r="230" s="2" customFormat="1" ht="24.15" customHeight="1">
      <c r="A230" s="39"/>
      <c r="B230" s="40"/>
      <c r="C230" s="227" t="s">
        <v>595</v>
      </c>
      <c r="D230" s="227" t="s">
        <v>140</v>
      </c>
      <c r="E230" s="228" t="s">
        <v>596</v>
      </c>
      <c r="F230" s="229" t="s">
        <v>597</v>
      </c>
      <c r="G230" s="230" t="s">
        <v>469</v>
      </c>
      <c r="H230" s="231">
        <v>2</v>
      </c>
      <c r="I230" s="232"/>
      <c r="J230" s="233">
        <f>ROUND(I230*H230,2)</f>
        <v>0</v>
      </c>
      <c r="K230" s="229" t="s">
        <v>144</v>
      </c>
      <c r="L230" s="45"/>
      <c r="M230" s="234" t="s">
        <v>1</v>
      </c>
      <c r="N230" s="235" t="s">
        <v>41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145</v>
      </c>
      <c r="AT230" s="238" t="s">
        <v>140</v>
      </c>
      <c r="AU230" s="238" t="s">
        <v>86</v>
      </c>
      <c r="AY230" s="18" t="s">
        <v>138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84</v>
      </c>
      <c r="BK230" s="239">
        <f>ROUND(I230*H230,2)</f>
        <v>0</v>
      </c>
      <c r="BL230" s="18" t="s">
        <v>145</v>
      </c>
      <c r="BM230" s="238" t="s">
        <v>598</v>
      </c>
    </row>
    <row r="231" s="2" customFormat="1">
      <c r="A231" s="39"/>
      <c r="B231" s="40"/>
      <c r="C231" s="41"/>
      <c r="D231" s="240" t="s">
        <v>147</v>
      </c>
      <c r="E231" s="41"/>
      <c r="F231" s="241" t="s">
        <v>599</v>
      </c>
      <c r="G231" s="41"/>
      <c r="H231" s="41"/>
      <c r="I231" s="242"/>
      <c r="J231" s="41"/>
      <c r="K231" s="41"/>
      <c r="L231" s="45"/>
      <c r="M231" s="243"/>
      <c r="N231" s="244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147</v>
      </c>
      <c r="AU231" s="18" t="s">
        <v>86</v>
      </c>
    </row>
    <row r="232" s="2" customFormat="1" ht="21.75" customHeight="1">
      <c r="A232" s="39"/>
      <c r="B232" s="40"/>
      <c r="C232" s="227" t="s">
        <v>528</v>
      </c>
      <c r="D232" s="227" t="s">
        <v>140</v>
      </c>
      <c r="E232" s="228" t="s">
        <v>600</v>
      </c>
      <c r="F232" s="229" t="s">
        <v>601</v>
      </c>
      <c r="G232" s="230" t="s">
        <v>469</v>
      </c>
      <c r="H232" s="231">
        <v>13</v>
      </c>
      <c r="I232" s="232"/>
      <c r="J232" s="233">
        <f>ROUND(I232*H232,2)</f>
        <v>0</v>
      </c>
      <c r="K232" s="229" t="s">
        <v>144</v>
      </c>
      <c r="L232" s="45"/>
      <c r="M232" s="234" t="s">
        <v>1</v>
      </c>
      <c r="N232" s="235" t="s">
        <v>41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145</v>
      </c>
      <c r="AT232" s="238" t="s">
        <v>140</v>
      </c>
      <c r="AU232" s="238" t="s">
        <v>86</v>
      </c>
      <c r="AY232" s="18" t="s">
        <v>138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84</v>
      </c>
      <c r="BK232" s="239">
        <f>ROUND(I232*H232,2)</f>
        <v>0</v>
      </c>
      <c r="BL232" s="18" t="s">
        <v>145</v>
      </c>
      <c r="BM232" s="238" t="s">
        <v>602</v>
      </c>
    </row>
    <row r="233" s="2" customFormat="1">
      <c r="A233" s="39"/>
      <c r="B233" s="40"/>
      <c r="C233" s="41"/>
      <c r="D233" s="240" t="s">
        <v>147</v>
      </c>
      <c r="E233" s="41"/>
      <c r="F233" s="241" t="s">
        <v>603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147</v>
      </c>
      <c r="AU233" s="18" t="s">
        <v>86</v>
      </c>
    </row>
    <row r="234" s="2" customFormat="1">
      <c r="A234" s="39"/>
      <c r="B234" s="40"/>
      <c r="C234" s="41"/>
      <c r="D234" s="247" t="s">
        <v>165</v>
      </c>
      <c r="E234" s="41"/>
      <c r="F234" s="278" t="s">
        <v>604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165</v>
      </c>
      <c r="AU234" s="18" t="s">
        <v>86</v>
      </c>
    </row>
    <row r="235" s="2" customFormat="1" ht="33" customHeight="1">
      <c r="A235" s="39"/>
      <c r="B235" s="40"/>
      <c r="C235" s="227" t="s">
        <v>605</v>
      </c>
      <c r="D235" s="227" t="s">
        <v>140</v>
      </c>
      <c r="E235" s="228" t="s">
        <v>606</v>
      </c>
      <c r="F235" s="229" t="s">
        <v>607</v>
      </c>
      <c r="G235" s="230" t="s">
        <v>469</v>
      </c>
      <c r="H235" s="231">
        <v>11</v>
      </c>
      <c r="I235" s="232"/>
      <c r="J235" s="233">
        <f>ROUND(I235*H235,2)</f>
        <v>0</v>
      </c>
      <c r="K235" s="229" t="s">
        <v>144</v>
      </c>
      <c r="L235" s="45"/>
      <c r="M235" s="234" t="s">
        <v>1</v>
      </c>
      <c r="N235" s="235" t="s">
        <v>41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145</v>
      </c>
      <c r="AT235" s="238" t="s">
        <v>140</v>
      </c>
      <c r="AU235" s="238" t="s">
        <v>86</v>
      </c>
      <c r="AY235" s="18" t="s">
        <v>138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84</v>
      </c>
      <c r="BK235" s="239">
        <f>ROUND(I235*H235,2)</f>
        <v>0</v>
      </c>
      <c r="BL235" s="18" t="s">
        <v>145</v>
      </c>
      <c r="BM235" s="238" t="s">
        <v>608</v>
      </c>
    </row>
    <row r="236" s="2" customFormat="1">
      <c r="A236" s="39"/>
      <c r="B236" s="40"/>
      <c r="C236" s="41"/>
      <c r="D236" s="240" t="s">
        <v>147</v>
      </c>
      <c r="E236" s="41"/>
      <c r="F236" s="241" t="s">
        <v>609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147</v>
      </c>
      <c r="AU236" s="18" t="s">
        <v>86</v>
      </c>
    </row>
    <row r="237" s="2" customFormat="1" ht="33" customHeight="1">
      <c r="A237" s="39"/>
      <c r="B237" s="40"/>
      <c r="C237" s="227" t="s">
        <v>531</v>
      </c>
      <c r="D237" s="227" t="s">
        <v>140</v>
      </c>
      <c r="E237" s="228" t="s">
        <v>610</v>
      </c>
      <c r="F237" s="229" t="s">
        <v>611</v>
      </c>
      <c r="G237" s="230" t="s">
        <v>469</v>
      </c>
      <c r="H237" s="231">
        <v>2</v>
      </c>
      <c r="I237" s="232"/>
      <c r="J237" s="233">
        <f>ROUND(I237*H237,2)</f>
        <v>0</v>
      </c>
      <c r="K237" s="229" t="s">
        <v>144</v>
      </c>
      <c r="L237" s="45"/>
      <c r="M237" s="234" t="s">
        <v>1</v>
      </c>
      <c r="N237" s="235" t="s">
        <v>41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145</v>
      </c>
      <c r="AT237" s="238" t="s">
        <v>140</v>
      </c>
      <c r="AU237" s="238" t="s">
        <v>86</v>
      </c>
      <c r="AY237" s="18" t="s">
        <v>138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84</v>
      </c>
      <c r="BK237" s="239">
        <f>ROUND(I237*H237,2)</f>
        <v>0</v>
      </c>
      <c r="BL237" s="18" t="s">
        <v>145</v>
      </c>
      <c r="BM237" s="238" t="s">
        <v>612</v>
      </c>
    </row>
    <row r="238" s="2" customFormat="1">
      <c r="A238" s="39"/>
      <c r="B238" s="40"/>
      <c r="C238" s="41"/>
      <c r="D238" s="240" t="s">
        <v>147</v>
      </c>
      <c r="E238" s="41"/>
      <c r="F238" s="241" t="s">
        <v>613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147</v>
      </c>
      <c r="AU238" s="18" t="s">
        <v>86</v>
      </c>
    </row>
    <row r="239" s="2" customFormat="1" ht="24.15" customHeight="1">
      <c r="A239" s="39"/>
      <c r="B239" s="40"/>
      <c r="C239" s="227" t="s">
        <v>614</v>
      </c>
      <c r="D239" s="227" t="s">
        <v>140</v>
      </c>
      <c r="E239" s="228" t="s">
        <v>615</v>
      </c>
      <c r="F239" s="229" t="s">
        <v>616</v>
      </c>
      <c r="G239" s="230" t="s">
        <v>221</v>
      </c>
      <c r="H239" s="231">
        <v>103</v>
      </c>
      <c r="I239" s="232"/>
      <c r="J239" s="233">
        <f>ROUND(I239*H239,2)</f>
        <v>0</v>
      </c>
      <c r="K239" s="229" t="s">
        <v>144</v>
      </c>
      <c r="L239" s="45"/>
      <c r="M239" s="234" t="s">
        <v>1</v>
      </c>
      <c r="N239" s="235" t="s">
        <v>41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145</v>
      </c>
      <c r="AT239" s="238" t="s">
        <v>140</v>
      </c>
      <c r="AU239" s="238" t="s">
        <v>86</v>
      </c>
      <c r="AY239" s="18" t="s">
        <v>138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84</v>
      </c>
      <c r="BK239" s="239">
        <f>ROUND(I239*H239,2)</f>
        <v>0</v>
      </c>
      <c r="BL239" s="18" t="s">
        <v>145</v>
      </c>
      <c r="BM239" s="238" t="s">
        <v>617</v>
      </c>
    </row>
    <row r="240" s="2" customFormat="1">
      <c r="A240" s="39"/>
      <c r="B240" s="40"/>
      <c r="C240" s="41"/>
      <c r="D240" s="240" t="s">
        <v>147</v>
      </c>
      <c r="E240" s="41"/>
      <c r="F240" s="241" t="s">
        <v>618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147</v>
      </c>
      <c r="AU240" s="18" t="s">
        <v>86</v>
      </c>
    </row>
    <row r="241" s="2" customFormat="1">
      <c r="A241" s="39"/>
      <c r="B241" s="40"/>
      <c r="C241" s="41"/>
      <c r="D241" s="247" t="s">
        <v>165</v>
      </c>
      <c r="E241" s="41"/>
      <c r="F241" s="278" t="s">
        <v>619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165</v>
      </c>
      <c r="AU241" s="18" t="s">
        <v>86</v>
      </c>
    </row>
    <row r="242" s="2" customFormat="1" ht="16.5" customHeight="1">
      <c r="A242" s="39"/>
      <c r="B242" s="40"/>
      <c r="C242" s="294" t="s">
        <v>534</v>
      </c>
      <c r="D242" s="294" t="s">
        <v>213</v>
      </c>
      <c r="E242" s="295" t="s">
        <v>620</v>
      </c>
      <c r="F242" s="296" t="s">
        <v>621</v>
      </c>
      <c r="G242" s="297" t="s">
        <v>186</v>
      </c>
      <c r="H242" s="298">
        <v>11.34</v>
      </c>
      <c r="I242" s="299"/>
      <c r="J242" s="300">
        <f>ROUND(I242*H242,2)</f>
        <v>0</v>
      </c>
      <c r="K242" s="296" t="s">
        <v>1</v>
      </c>
      <c r="L242" s="301"/>
      <c r="M242" s="302" t="s">
        <v>1</v>
      </c>
      <c r="N242" s="303" t="s">
        <v>41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216</v>
      </c>
      <c r="AT242" s="238" t="s">
        <v>213</v>
      </c>
      <c r="AU242" s="238" t="s">
        <v>86</v>
      </c>
      <c r="AY242" s="18" t="s">
        <v>138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84</v>
      </c>
      <c r="BK242" s="239">
        <f>ROUND(I242*H242,2)</f>
        <v>0</v>
      </c>
      <c r="BL242" s="18" t="s">
        <v>145</v>
      </c>
      <c r="BM242" s="238" t="s">
        <v>622</v>
      </c>
    </row>
    <row r="243" s="2" customFormat="1">
      <c r="A243" s="39"/>
      <c r="B243" s="40"/>
      <c r="C243" s="41"/>
      <c r="D243" s="247" t="s">
        <v>165</v>
      </c>
      <c r="E243" s="41"/>
      <c r="F243" s="278" t="s">
        <v>623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165</v>
      </c>
      <c r="AU243" s="18" t="s">
        <v>86</v>
      </c>
    </row>
    <row r="244" s="2" customFormat="1" ht="16.5" customHeight="1">
      <c r="A244" s="39"/>
      <c r="B244" s="40"/>
      <c r="C244" s="227" t="s">
        <v>624</v>
      </c>
      <c r="D244" s="227" t="s">
        <v>140</v>
      </c>
      <c r="E244" s="228" t="s">
        <v>625</v>
      </c>
      <c r="F244" s="229" t="s">
        <v>626</v>
      </c>
      <c r="G244" s="230" t="s">
        <v>186</v>
      </c>
      <c r="H244" s="231">
        <v>3.5800000000000001</v>
      </c>
      <c r="I244" s="232"/>
      <c r="J244" s="233">
        <f>ROUND(I244*H244,2)</f>
        <v>0</v>
      </c>
      <c r="K244" s="229" t="s">
        <v>144</v>
      </c>
      <c r="L244" s="45"/>
      <c r="M244" s="234" t="s">
        <v>1</v>
      </c>
      <c r="N244" s="235" t="s">
        <v>41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145</v>
      </c>
      <c r="AT244" s="238" t="s">
        <v>140</v>
      </c>
      <c r="AU244" s="238" t="s">
        <v>86</v>
      </c>
      <c r="AY244" s="18" t="s">
        <v>138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84</v>
      </c>
      <c r="BK244" s="239">
        <f>ROUND(I244*H244,2)</f>
        <v>0</v>
      </c>
      <c r="BL244" s="18" t="s">
        <v>145</v>
      </c>
      <c r="BM244" s="238" t="s">
        <v>627</v>
      </c>
    </row>
    <row r="245" s="2" customFormat="1">
      <c r="A245" s="39"/>
      <c r="B245" s="40"/>
      <c r="C245" s="41"/>
      <c r="D245" s="240" t="s">
        <v>147</v>
      </c>
      <c r="E245" s="41"/>
      <c r="F245" s="241" t="s">
        <v>628</v>
      </c>
      <c r="G245" s="41"/>
      <c r="H245" s="41"/>
      <c r="I245" s="242"/>
      <c r="J245" s="41"/>
      <c r="K245" s="41"/>
      <c r="L245" s="45"/>
      <c r="M245" s="243"/>
      <c r="N245" s="24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147</v>
      </c>
      <c r="AU245" s="18" t="s">
        <v>86</v>
      </c>
    </row>
    <row r="246" s="2" customFormat="1">
      <c r="A246" s="39"/>
      <c r="B246" s="40"/>
      <c r="C246" s="41"/>
      <c r="D246" s="247" t="s">
        <v>165</v>
      </c>
      <c r="E246" s="41"/>
      <c r="F246" s="278" t="s">
        <v>629</v>
      </c>
      <c r="G246" s="41"/>
      <c r="H246" s="41"/>
      <c r="I246" s="242"/>
      <c r="J246" s="41"/>
      <c r="K246" s="41"/>
      <c r="L246" s="45"/>
      <c r="M246" s="243"/>
      <c r="N246" s="24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165</v>
      </c>
      <c r="AU246" s="18" t="s">
        <v>86</v>
      </c>
    </row>
    <row r="247" s="2" customFormat="1" ht="21.75" customHeight="1">
      <c r="A247" s="39"/>
      <c r="B247" s="40"/>
      <c r="C247" s="227" t="s">
        <v>535</v>
      </c>
      <c r="D247" s="227" t="s">
        <v>140</v>
      </c>
      <c r="E247" s="228" t="s">
        <v>630</v>
      </c>
      <c r="F247" s="229" t="s">
        <v>631</v>
      </c>
      <c r="G247" s="230" t="s">
        <v>186</v>
      </c>
      <c r="H247" s="231">
        <v>3.5800000000000001</v>
      </c>
      <c r="I247" s="232"/>
      <c r="J247" s="233">
        <f>ROUND(I247*H247,2)</f>
        <v>0</v>
      </c>
      <c r="K247" s="229" t="s">
        <v>144</v>
      </c>
      <c r="L247" s="45"/>
      <c r="M247" s="234" t="s">
        <v>1</v>
      </c>
      <c r="N247" s="235" t="s">
        <v>41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145</v>
      </c>
      <c r="AT247" s="238" t="s">
        <v>140</v>
      </c>
      <c r="AU247" s="238" t="s">
        <v>86</v>
      </c>
      <c r="AY247" s="18" t="s">
        <v>138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84</v>
      </c>
      <c r="BK247" s="239">
        <f>ROUND(I247*H247,2)</f>
        <v>0</v>
      </c>
      <c r="BL247" s="18" t="s">
        <v>145</v>
      </c>
      <c r="BM247" s="238" t="s">
        <v>632</v>
      </c>
    </row>
    <row r="248" s="2" customFormat="1">
      <c r="A248" s="39"/>
      <c r="B248" s="40"/>
      <c r="C248" s="41"/>
      <c r="D248" s="240" t="s">
        <v>147</v>
      </c>
      <c r="E248" s="41"/>
      <c r="F248" s="241" t="s">
        <v>633</v>
      </c>
      <c r="G248" s="41"/>
      <c r="H248" s="41"/>
      <c r="I248" s="242"/>
      <c r="J248" s="41"/>
      <c r="K248" s="41"/>
      <c r="L248" s="45"/>
      <c r="M248" s="243"/>
      <c r="N248" s="24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147</v>
      </c>
      <c r="AU248" s="18" t="s">
        <v>86</v>
      </c>
    </row>
    <row r="249" s="2" customFormat="1" ht="21.75" customHeight="1">
      <c r="A249" s="39"/>
      <c r="B249" s="40"/>
      <c r="C249" s="294" t="s">
        <v>634</v>
      </c>
      <c r="D249" s="294" t="s">
        <v>213</v>
      </c>
      <c r="E249" s="295" t="s">
        <v>635</v>
      </c>
      <c r="F249" s="296" t="s">
        <v>636</v>
      </c>
      <c r="G249" s="297" t="s">
        <v>186</v>
      </c>
      <c r="H249" s="298">
        <v>3.5800000000000001</v>
      </c>
      <c r="I249" s="299"/>
      <c r="J249" s="300">
        <f>ROUND(I249*H249,2)</f>
        <v>0</v>
      </c>
      <c r="K249" s="296" t="s">
        <v>1</v>
      </c>
      <c r="L249" s="301"/>
      <c r="M249" s="302" t="s">
        <v>1</v>
      </c>
      <c r="N249" s="303" t="s">
        <v>41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216</v>
      </c>
      <c r="AT249" s="238" t="s">
        <v>213</v>
      </c>
      <c r="AU249" s="238" t="s">
        <v>86</v>
      </c>
      <c r="AY249" s="18" t="s">
        <v>138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84</v>
      </c>
      <c r="BK249" s="239">
        <f>ROUND(I249*H249,2)</f>
        <v>0</v>
      </c>
      <c r="BL249" s="18" t="s">
        <v>145</v>
      </c>
      <c r="BM249" s="238" t="s">
        <v>637</v>
      </c>
    </row>
    <row r="250" s="12" customFormat="1" ht="22.8" customHeight="1">
      <c r="A250" s="12"/>
      <c r="B250" s="211"/>
      <c r="C250" s="212"/>
      <c r="D250" s="213" t="s">
        <v>75</v>
      </c>
      <c r="E250" s="225" t="s">
        <v>638</v>
      </c>
      <c r="F250" s="225" t="s">
        <v>639</v>
      </c>
      <c r="G250" s="212"/>
      <c r="H250" s="212"/>
      <c r="I250" s="215"/>
      <c r="J250" s="226">
        <f>BK250</f>
        <v>0</v>
      </c>
      <c r="K250" s="212"/>
      <c r="L250" s="217"/>
      <c r="M250" s="218"/>
      <c r="N250" s="219"/>
      <c r="O250" s="219"/>
      <c r="P250" s="220">
        <f>SUM(P251:P265)</f>
        <v>0</v>
      </c>
      <c r="Q250" s="219"/>
      <c r="R250" s="220">
        <f>SUM(R251:R265)</f>
        <v>0</v>
      </c>
      <c r="S250" s="219"/>
      <c r="T250" s="221">
        <f>SUM(T251:T265)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2" t="s">
        <v>84</v>
      </c>
      <c r="AT250" s="223" t="s">
        <v>75</v>
      </c>
      <c r="AU250" s="223" t="s">
        <v>84</v>
      </c>
      <c r="AY250" s="222" t="s">
        <v>138</v>
      </c>
      <c r="BK250" s="224">
        <f>SUM(BK251:BK265)</f>
        <v>0</v>
      </c>
    </row>
    <row r="251" s="2" customFormat="1" ht="24.15" customHeight="1">
      <c r="A251" s="39"/>
      <c r="B251" s="40"/>
      <c r="C251" s="227" t="s">
        <v>538</v>
      </c>
      <c r="D251" s="227" t="s">
        <v>140</v>
      </c>
      <c r="E251" s="228" t="s">
        <v>640</v>
      </c>
      <c r="F251" s="229" t="s">
        <v>641</v>
      </c>
      <c r="G251" s="230" t="s">
        <v>221</v>
      </c>
      <c r="H251" s="231">
        <v>447</v>
      </c>
      <c r="I251" s="232"/>
      <c r="J251" s="233">
        <f>ROUND(I251*H251,2)</f>
        <v>0</v>
      </c>
      <c r="K251" s="229" t="s">
        <v>144</v>
      </c>
      <c r="L251" s="45"/>
      <c r="M251" s="234" t="s">
        <v>1</v>
      </c>
      <c r="N251" s="235" t="s">
        <v>41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145</v>
      </c>
      <c r="AT251" s="238" t="s">
        <v>140</v>
      </c>
      <c r="AU251" s="238" t="s">
        <v>86</v>
      </c>
      <c r="AY251" s="18" t="s">
        <v>138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84</v>
      </c>
      <c r="BK251" s="239">
        <f>ROUND(I251*H251,2)</f>
        <v>0</v>
      </c>
      <c r="BL251" s="18" t="s">
        <v>145</v>
      </c>
      <c r="BM251" s="238" t="s">
        <v>642</v>
      </c>
    </row>
    <row r="252" s="2" customFormat="1">
      <c r="A252" s="39"/>
      <c r="B252" s="40"/>
      <c r="C252" s="41"/>
      <c r="D252" s="240" t="s">
        <v>147</v>
      </c>
      <c r="E252" s="41"/>
      <c r="F252" s="241" t="s">
        <v>643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147</v>
      </c>
      <c r="AU252" s="18" t="s">
        <v>86</v>
      </c>
    </row>
    <row r="253" s="2" customFormat="1" ht="24.15" customHeight="1">
      <c r="A253" s="39"/>
      <c r="B253" s="40"/>
      <c r="C253" s="227" t="s">
        <v>644</v>
      </c>
      <c r="D253" s="227" t="s">
        <v>140</v>
      </c>
      <c r="E253" s="228" t="s">
        <v>645</v>
      </c>
      <c r="F253" s="229" t="s">
        <v>646</v>
      </c>
      <c r="G253" s="230" t="s">
        <v>221</v>
      </c>
      <c r="H253" s="231">
        <v>144</v>
      </c>
      <c r="I253" s="232"/>
      <c r="J253" s="233">
        <f>ROUND(I253*H253,2)</f>
        <v>0</v>
      </c>
      <c r="K253" s="229" t="s">
        <v>144</v>
      </c>
      <c r="L253" s="45"/>
      <c r="M253" s="234" t="s">
        <v>1</v>
      </c>
      <c r="N253" s="235" t="s">
        <v>41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145</v>
      </c>
      <c r="AT253" s="238" t="s">
        <v>140</v>
      </c>
      <c r="AU253" s="238" t="s">
        <v>86</v>
      </c>
      <c r="AY253" s="18" t="s">
        <v>138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84</v>
      </c>
      <c r="BK253" s="239">
        <f>ROUND(I253*H253,2)</f>
        <v>0</v>
      </c>
      <c r="BL253" s="18" t="s">
        <v>145</v>
      </c>
      <c r="BM253" s="238" t="s">
        <v>647</v>
      </c>
    </row>
    <row r="254" s="2" customFormat="1">
      <c r="A254" s="39"/>
      <c r="B254" s="40"/>
      <c r="C254" s="41"/>
      <c r="D254" s="240" t="s">
        <v>147</v>
      </c>
      <c r="E254" s="41"/>
      <c r="F254" s="241" t="s">
        <v>648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147</v>
      </c>
      <c r="AU254" s="18" t="s">
        <v>86</v>
      </c>
    </row>
    <row r="255" s="2" customFormat="1" ht="16.5" customHeight="1">
      <c r="A255" s="39"/>
      <c r="B255" s="40"/>
      <c r="C255" s="294" t="s">
        <v>541</v>
      </c>
      <c r="D255" s="294" t="s">
        <v>213</v>
      </c>
      <c r="E255" s="295" t="s">
        <v>649</v>
      </c>
      <c r="F255" s="296" t="s">
        <v>650</v>
      </c>
      <c r="G255" s="297" t="s">
        <v>518</v>
      </c>
      <c r="H255" s="298">
        <v>17.73</v>
      </c>
      <c r="I255" s="299"/>
      <c r="J255" s="300">
        <f>ROUND(I255*H255,2)</f>
        <v>0</v>
      </c>
      <c r="K255" s="296" t="s">
        <v>1</v>
      </c>
      <c r="L255" s="301"/>
      <c r="M255" s="302" t="s">
        <v>1</v>
      </c>
      <c r="N255" s="303" t="s">
        <v>41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216</v>
      </c>
      <c r="AT255" s="238" t="s">
        <v>213</v>
      </c>
      <c r="AU255" s="238" t="s">
        <v>86</v>
      </c>
      <c r="AY255" s="18" t="s">
        <v>138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84</v>
      </c>
      <c r="BK255" s="239">
        <f>ROUND(I255*H255,2)</f>
        <v>0</v>
      </c>
      <c r="BL255" s="18" t="s">
        <v>145</v>
      </c>
      <c r="BM255" s="238" t="s">
        <v>651</v>
      </c>
    </row>
    <row r="256" s="2" customFormat="1">
      <c r="A256" s="39"/>
      <c r="B256" s="40"/>
      <c r="C256" s="41"/>
      <c r="D256" s="247" t="s">
        <v>165</v>
      </c>
      <c r="E256" s="41"/>
      <c r="F256" s="278" t="s">
        <v>652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165</v>
      </c>
      <c r="AU256" s="18" t="s">
        <v>86</v>
      </c>
    </row>
    <row r="257" s="2" customFormat="1" ht="21.75" customHeight="1">
      <c r="A257" s="39"/>
      <c r="B257" s="40"/>
      <c r="C257" s="227" t="s">
        <v>653</v>
      </c>
      <c r="D257" s="227" t="s">
        <v>140</v>
      </c>
      <c r="E257" s="228" t="s">
        <v>654</v>
      </c>
      <c r="F257" s="229" t="s">
        <v>655</v>
      </c>
      <c r="G257" s="230" t="s">
        <v>221</v>
      </c>
      <c r="H257" s="231">
        <v>447</v>
      </c>
      <c r="I257" s="232"/>
      <c r="J257" s="233">
        <f>ROUND(I257*H257,2)</f>
        <v>0</v>
      </c>
      <c r="K257" s="229" t="s">
        <v>144</v>
      </c>
      <c r="L257" s="45"/>
      <c r="M257" s="234" t="s">
        <v>1</v>
      </c>
      <c r="N257" s="235" t="s">
        <v>41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145</v>
      </c>
      <c r="AT257" s="238" t="s">
        <v>140</v>
      </c>
      <c r="AU257" s="238" t="s">
        <v>86</v>
      </c>
      <c r="AY257" s="18" t="s">
        <v>138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84</v>
      </c>
      <c r="BK257" s="239">
        <f>ROUND(I257*H257,2)</f>
        <v>0</v>
      </c>
      <c r="BL257" s="18" t="s">
        <v>145</v>
      </c>
      <c r="BM257" s="238" t="s">
        <v>656</v>
      </c>
    </row>
    <row r="258" s="2" customFormat="1">
      <c r="A258" s="39"/>
      <c r="B258" s="40"/>
      <c r="C258" s="41"/>
      <c r="D258" s="240" t="s">
        <v>147</v>
      </c>
      <c r="E258" s="41"/>
      <c r="F258" s="241" t="s">
        <v>657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147</v>
      </c>
      <c r="AU258" s="18" t="s">
        <v>86</v>
      </c>
    </row>
    <row r="259" s="2" customFormat="1" ht="21.75" customHeight="1">
      <c r="A259" s="39"/>
      <c r="B259" s="40"/>
      <c r="C259" s="227" t="s">
        <v>544</v>
      </c>
      <c r="D259" s="227" t="s">
        <v>140</v>
      </c>
      <c r="E259" s="228" t="s">
        <v>658</v>
      </c>
      <c r="F259" s="229" t="s">
        <v>659</v>
      </c>
      <c r="G259" s="230" t="s">
        <v>221</v>
      </c>
      <c r="H259" s="231">
        <v>144</v>
      </c>
      <c r="I259" s="232"/>
      <c r="J259" s="233">
        <f>ROUND(I259*H259,2)</f>
        <v>0</v>
      </c>
      <c r="K259" s="229" t="s">
        <v>144</v>
      </c>
      <c r="L259" s="45"/>
      <c r="M259" s="234" t="s">
        <v>1</v>
      </c>
      <c r="N259" s="235" t="s">
        <v>41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145</v>
      </c>
      <c r="AT259" s="238" t="s">
        <v>140</v>
      </c>
      <c r="AU259" s="238" t="s">
        <v>86</v>
      </c>
      <c r="AY259" s="18" t="s">
        <v>138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84</v>
      </c>
      <c r="BK259" s="239">
        <f>ROUND(I259*H259,2)</f>
        <v>0</v>
      </c>
      <c r="BL259" s="18" t="s">
        <v>145</v>
      </c>
      <c r="BM259" s="238" t="s">
        <v>660</v>
      </c>
    </row>
    <row r="260" s="2" customFormat="1">
      <c r="A260" s="39"/>
      <c r="B260" s="40"/>
      <c r="C260" s="41"/>
      <c r="D260" s="240" t="s">
        <v>147</v>
      </c>
      <c r="E260" s="41"/>
      <c r="F260" s="241" t="s">
        <v>661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147</v>
      </c>
      <c r="AU260" s="18" t="s">
        <v>86</v>
      </c>
    </row>
    <row r="261" s="2" customFormat="1" ht="33" customHeight="1">
      <c r="A261" s="39"/>
      <c r="B261" s="40"/>
      <c r="C261" s="227" t="s">
        <v>662</v>
      </c>
      <c r="D261" s="227" t="s">
        <v>140</v>
      </c>
      <c r="E261" s="228" t="s">
        <v>663</v>
      </c>
      <c r="F261" s="229" t="s">
        <v>664</v>
      </c>
      <c r="G261" s="230" t="s">
        <v>221</v>
      </c>
      <c r="H261" s="231">
        <v>894</v>
      </c>
      <c r="I261" s="232"/>
      <c r="J261" s="233">
        <f>ROUND(I261*H261,2)</f>
        <v>0</v>
      </c>
      <c r="K261" s="229" t="s">
        <v>144</v>
      </c>
      <c r="L261" s="45"/>
      <c r="M261" s="234" t="s">
        <v>1</v>
      </c>
      <c r="N261" s="235" t="s">
        <v>41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145</v>
      </c>
      <c r="AT261" s="238" t="s">
        <v>140</v>
      </c>
      <c r="AU261" s="238" t="s">
        <v>86</v>
      </c>
      <c r="AY261" s="18" t="s">
        <v>138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84</v>
      </c>
      <c r="BK261" s="239">
        <f>ROUND(I261*H261,2)</f>
        <v>0</v>
      </c>
      <c r="BL261" s="18" t="s">
        <v>145</v>
      </c>
      <c r="BM261" s="238" t="s">
        <v>665</v>
      </c>
    </row>
    <row r="262" s="2" customFormat="1">
      <c r="A262" s="39"/>
      <c r="B262" s="40"/>
      <c r="C262" s="41"/>
      <c r="D262" s="240" t="s">
        <v>147</v>
      </c>
      <c r="E262" s="41"/>
      <c r="F262" s="241" t="s">
        <v>666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147</v>
      </c>
      <c r="AU262" s="18" t="s">
        <v>86</v>
      </c>
    </row>
    <row r="263" s="2" customFormat="1" ht="33" customHeight="1">
      <c r="A263" s="39"/>
      <c r="B263" s="40"/>
      <c r="C263" s="227" t="s">
        <v>545</v>
      </c>
      <c r="D263" s="227" t="s">
        <v>140</v>
      </c>
      <c r="E263" s="228" t="s">
        <v>667</v>
      </c>
      <c r="F263" s="229" t="s">
        <v>668</v>
      </c>
      <c r="G263" s="230" t="s">
        <v>221</v>
      </c>
      <c r="H263" s="231">
        <v>288</v>
      </c>
      <c r="I263" s="232"/>
      <c r="J263" s="233">
        <f>ROUND(I263*H263,2)</f>
        <v>0</v>
      </c>
      <c r="K263" s="229" t="s">
        <v>144</v>
      </c>
      <c r="L263" s="45"/>
      <c r="M263" s="234" t="s">
        <v>1</v>
      </c>
      <c r="N263" s="235" t="s">
        <v>41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145</v>
      </c>
      <c r="AT263" s="238" t="s">
        <v>140</v>
      </c>
      <c r="AU263" s="238" t="s">
        <v>86</v>
      </c>
      <c r="AY263" s="18" t="s">
        <v>138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84</v>
      </c>
      <c r="BK263" s="239">
        <f>ROUND(I263*H263,2)</f>
        <v>0</v>
      </c>
      <c r="BL263" s="18" t="s">
        <v>145</v>
      </c>
      <c r="BM263" s="238" t="s">
        <v>669</v>
      </c>
    </row>
    <row r="264" s="2" customFormat="1">
      <c r="A264" s="39"/>
      <c r="B264" s="40"/>
      <c r="C264" s="41"/>
      <c r="D264" s="240" t="s">
        <v>147</v>
      </c>
      <c r="E264" s="41"/>
      <c r="F264" s="241" t="s">
        <v>670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147</v>
      </c>
      <c r="AU264" s="18" t="s">
        <v>86</v>
      </c>
    </row>
    <row r="265" s="2" customFormat="1" ht="16.5" customHeight="1">
      <c r="A265" s="39"/>
      <c r="B265" s="40"/>
      <c r="C265" s="227" t="s">
        <v>671</v>
      </c>
      <c r="D265" s="227" t="s">
        <v>140</v>
      </c>
      <c r="E265" s="228" t="s">
        <v>672</v>
      </c>
      <c r="F265" s="229" t="s">
        <v>673</v>
      </c>
      <c r="G265" s="230" t="s">
        <v>163</v>
      </c>
      <c r="H265" s="231">
        <v>2.165</v>
      </c>
      <c r="I265" s="232"/>
      <c r="J265" s="233">
        <f>ROUND(I265*H265,2)</f>
        <v>0</v>
      </c>
      <c r="K265" s="229" t="s">
        <v>1</v>
      </c>
      <c r="L265" s="45"/>
      <c r="M265" s="307" t="s">
        <v>1</v>
      </c>
      <c r="N265" s="308" t="s">
        <v>41</v>
      </c>
      <c r="O265" s="281"/>
      <c r="P265" s="309">
        <f>O265*H265</f>
        <v>0</v>
      </c>
      <c r="Q265" s="309">
        <v>0</v>
      </c>
      <c r="R265" s="309">
        <f>Q265*H265</f>
        <v>0</v>
      </c>
      <c r="S265" s="309">
        <v>0</v>
      </c>
      <c r="T265" s="31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145</v>
      </c>
      <c r="AT265" s="238" t="s">
        <v>140</v>
      </c>
      <c r="AU265" s="238" t="s">
        <v>86</v>
      </c>
      <c r="AY265" s="18" t="s">
        <v>138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84</v>
      </c>
      <c r="BK265" s="239">
        <f>ROUND(I265*H265,2)</f>
        <v>0</v>
      </c>
      <c r="BL265" s="18" t="s">
        <v>145</v>
      </c>
      <c r="BM265" s="238" t="s">
        <v>674</v>
      </c>
    </row>
    <row r="266" s="2" customFormat="1" ht="6.96" customHeight="1">
      <c r="A266" s="39"/>
      <c r="B266" s="67"/>
      <c r="C266" s="68"/>
      <c r="D266" s="68"/>
      <c r="E266" s="68"/>
      <c r="F266" s="68"/>
      <c r="G266" s="68"/>
      <c r="H266" s="68"/>
      <c r="I266" s="68"/>
      <c r="J266" s="68"/>
      <c r="K266" s="68"/>
      <c r="L266" s="45"/>
      <c r="M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</sheetData>
  <sheetProtection sheet="1" autoFilter="0" formatColumns="0" formatRows="0" objects="1" scenarios="1" spinCount="100000" saltValue="brfl301C+7VRnnEUGf1is2ykwJApp80VVdli2qapZxD46kILy9RJTP9RSBozKYeyjk60pFCCFugB6dTj6Cx93A==" hashValue="Q4rVFAdDycuphWBJv4kG5KSzLy5PSOHEIrpu+4IMmQCvj+PxMTF4poEOzRTKN+3VS0uEc4tyBmCOrG6lTpYFzw==" algorithmName="SHA-512" password="FBEC"/>
  <autoFilter ref="C123:K2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hyperlinks>
    <hyperlink ref="F128" r:id="rId1" display="https://podminky.urs.cz/item/CS_URS_2024_01/162211311"/>
    <hyperlink ref="F131" r:id="rId2" display="https://podminky.urs.cz/item/CS_URS_2024_01/162211319"/>
    <hyperlink ref="F134" r:id="rId3" display="https://podminky.urs.cz/item/CS_URS_2024_01/167111101"/>
    <hyperlink ref="F138" r:id="rId4" display="https://podminky.urs.cz/item/CS_URS_2024_01/111111321"/>
    <hyperlink ref="F141" r:id="rId5" display="https://podminky.urs.cz/item/CS_URS_2024_01/111111322"/>
    <hyperlink ref="F144" r:id="rId6" display="https://podminky.urs.cz/item/CS_URS_2024_01/183403114"/>
    <hyperlink ref="F147" r:id="rId7" display="https://podminky.urs.cz/item/CS_URS_2024_01/183403115"/>
    <hyperlink ref="F150" r:id="rId8" display="https://podminky.urs.cz/item/CS_URS_2024_01/181311103"/>
    <hyperlink ref="F153" r:id="rId9" display="https://podminky.urs.cz/item/CS_URS_2024_01/182311123"/>
    <hyperlink ref="F156" r:id="rId10" display="https://podminky.urs.cz/item/CS_URS_2024_01/183403153"/>
    <hyperlink ref="F158" r:id="rId11" display="https://podminky.urs.cz/item/CS_URS_2024_01/183403253"/>
    <hyperlink ref="F160" r:id="rId12" display="https://podminky.urs.cz/item/CS_URS_2024_01/183101115"/>
    <hyperlink ref="F163" r:id="rId13" display="https://podminky.urs.cz/item/CS_URS_2024_01/183102135"/>
    <hyperlink ref="F166" r:id="rId14" display="https://podminky.urs.cz/item/CS_URS_2024_01/183112131"/>
    <hyperlink ref="F169" r:id="rId15" display="https://podminky.urs.cz/item/CS_URS_2024_01/184102116"/>
    <hyperlink ref="F172" r:id="rId16" display="https://podminky.urs.cz/item/CS_URS_2024_01/184102126"/>
    <hyperlink ref="F175" r:id="rId17" display="https://podminky.urs.cz/item/CS_URS_2024_01/184102123"/>
    <hyperlink ref="F178" r:id="rId18" display="https://podminky.urs.cz/item/CS_URS_2024_01/184813511"/>
    <hyperlink ref="F180" r:id="rId19" display="https://podminky.urs.cz/item/CS_URS_2024_01/184813512"/>
    <hyperlink ref="F184" r:id="rId20" display="https://podminky.urs.cz/item/CS_URS_2024_01/185802114"/>
    <hyperlink ref="F188" r:id="rId21" display="https://podminky.urs.cz/item/CS_URS_2024_01/185802124"/>
    <hyperlink ref="F192" r:id="rId22" display="https://podminky.urs.cz/item/CS_URS_2024_01/185802114"/>
    <hyperlink ref="F196" r:id="rId23" display="https://podminky.urs.cz/item/CS_URS_2024_01/185802124"/>
    <hyperlink ref="F200" r:id="rId24" display="https://podminky.urs.cz/item/CS_URS_2024_01/185802114"/>
    <hyperlink ref="F204" r:id="rId25" display="https://podminky.urs.cz/item/CS_URS_2024_01/185802124"/>
    <hyperlink ref="F216" r:id="rId26" display="https://podminky.urs.cz/item/CS_URS_2024_01/184215133"/>
    <hyperlink ref="F218" r:id="rId27" display="https://podminky.urs.cz/item/CS_URS_2024_01/184215136"/>
    <hyperlink ref="F221" r:id="rId28" display="https://podminky.urs.cz/item/CS_URS_2024_01/184501141"/>
    <hyperlink ref="F224" r:id="rId29" display="https://podminky.urs.cz/item/CS_URS_2024_01/184501142"/>
    <hyperlink ref="F229" r:id="rId30" display="https://podminky.urs.cz/item/CS_URS_2024_01/184801121"/>
    <hyperlink ref="F231" r:id="rId31" display="https://podminky.urs.cz/item/CS_URS_2024_01/184801122"/>
    <hyperlink ref="F233" r:id="rId32" display="https://podminky.urs.cz/item/CS_URS_2024_01/184806111"/>
    <hyperlink ref="F236" r:id="rId33" display="https://podminky.urs.cz/item/CS_URS_2024_01/184215412"/>
    <hyperlink ref="F238" r:id="rId34" display="https://podminky.urs.cz/item/CS_URS_2024_01/184215422"/>
    <hyperlink ref="F240" r:id="rId35" display="https://podminky.urs.cz/item/CS_URS_2024_01/184911422"/>
    <hyperlink ref="F245" r:id="rId36" display="https://podminky.urs.cz/item/CS_URS_2024_01/185804312"/>
    <hyperlink ref="F248" r:id="rId37" display="https://podminky.urs.cz/item/CS_URS_2024_01/185851121"/>
    <hyperlink ref="F252" r:id="rId38" display="https://podminky.urs.cz/item/CS_URS_2024_01/181411131"/>
    <hyperlink ref="F254" r:id="rId39" display="https://podminky.urs.cz/item/CS_URS_2024_01/181411132"/>
    <hyperlink ref="F258" r:id="rId40" display="https://podminky.urs.cz/item/CS_URS_2024_01/183403161"/>
    <hyperlink ref="F260" r:id="rId41" display="https://podminky.urs.cz/item/CS_URS_2024_01/183403261"/>
    <hyperlink ref="F262" r:id="rId42" display="https://podminky.urs.cz/item/CS_URS_2024_01/111151121"/>
    <hyperlink ref="F264" r:id="rId43" display="https://podminky.urs.cz/item/CS_URS_2024_01/1111511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PŘÍSTUPOVÉ CHODNÍKY K NOVÝM HROBOVÝM MÍSTŮM NA NOVÉM HŘBITOVĚ - I. ETAPA</v>
      </c>
      <c r="F7" s="151"/>
      <c r="G7" s="151"/>
      <c r="H7" s="151"/>
      <c r="L7" s="21"/>
    </row>
    <row r="8" s="1" customFormat="1" ht="12" customHeight="1">
      <c r="B8" s="21"/>
      <c r="D8" s="151" t="s">
        <v>113</v>
      </c>
      <c r="L8" s="21"/>
    </row>
    <row r="9" s="2" customFormat="1" ht="16.5" customHeight="1">
      <c r="A9" s="39"/>
      <c r="B9" s="45"/>
      <c r="C9" s="39"/>
      <c r="D9" s="39"/>
      <c r="E9" s="152" t="s">
        <v>414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415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34</v>
      </c>
      <c r="G14" s="39"/>
      <c r="H14" s="39"/>
      <c r="I14" s="151" t="s">
        <v>22</v>
      </c>
      <c r="J14" s="154" t="str">
        <f>'Rekapitulace stavby'!AN8</f>
        <v>24. 5. 2024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TIŠNOV, NÁMĚSTÍ MÍRU 111, 666 19 TIŠNOV</v>
      </c>
      <c r="F17" s="39"/>
      <c r="G17" s="39"/>
      <c r="H17" s="39"/>
      <c r="I17" s="151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28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30</v>
      </c>
      <c r="E22" s="39"/>
      <c r="F22" s="39"/>
      <c r="G22" s="39"/>
      <c r="H22" s="39"/>
      <c r="I22" s="151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ING. ARCH. PAVEL JURA</v>
      </c>
      <c r="F23" s="39"/>
      <c r="G23" s="39"/>
      <c r="H23" s="39"/>
      <c r="I23" s="151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33</v>
      </c>
      <c r="E25" s="39"/>
      <c r="F25" s="39"/>
      <c r="G25" s="39"/>
      <c r="H25" s="39"/>
      <c r="I25" s="151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1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36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38</v>
      </c>
      <c r="G34" s="39"/>
      <c r="H34" s="39"/>
      <c r="I34" s="162" t="s">
        <v>37</v>
      </c>
      <c r="J34" s="162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40</v>
      </c>
      <c r="E35" s="151" t="s">
        <v>41</v>
      </c>
      <c r="F35" s="164">
        <f>ROUND((SUM(BE122:BE144)),  2)</f>
        <v>0</v>
      </c>
      <c r="G35" s="39"/>
      <c r="H35" s="39"/>
      <c r="I35" s="165">
        <v>0.20999999999999999</v>
      </c>
      <c r="J35" s="164">
        <f>ROUND(((SUM(BE122:BE144))*I35),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42</v>
      </c>
      <c r="F36" s="164">
        <f>ROUND((SUM(BF122:BF144)),  2)</f>
        <v>0</v>
      </c>
      <c r="G36" s="39"/>
      <c r="H36" s="39"/>
      <c r="I36" s="165">
        <v>0.12</v>
      </c>
      <c r="J36" s="164">
        <f>ROUND(((SUM(BF122:BF144))*I36),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43</v>
      </c>
      <c r="F37" s="164">
        <f>ROUND((SUM(BG122:BG144)),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44</v>
      </c>
      <c r="F38" s="164">
        <f>ROUND((SUM(BH122:BH144)),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45</v>
      </c>
      <c r="F39" s="164">
        <f>ROUND((SUM(BI122:BI144)),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46</v>
      </c>
      <c r="E41" s="168"/>
      <c r="F41" s="168"/>
      <c r="G41" s="169" t="s">
        <v>47</v>
      </c>
      <c r="H41" s="170" t="s">
        <v>48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PŘÍSTUPOVÉ CHODNÍKY K NOVÝM HROBOVÝM MÍSTŮM NA NOVÉM HŘBITOVĚ -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113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414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415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N - Následná péče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24. 5. 2024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TIŠNOV, NÁMĚSTÍ MÍRU 111, 666 19 TIŠNOV</v>
      </c>
      <c r="G93" s="41"/>
      <c r="H93" s="41"/>
      <c r="I93" s="33" t="s">
        <v>30</v>
      </c>
      <c r="J93" s="37" t="str">
        <f>E23</f>
        <v>ING. ARCH. PAVEL JURA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116</v>
      </c>
      <c r="D96" s="186"/>
      <c r="E96" s="186"/>
      <c r="F96" s="186"/>
      <c r="G96" s="186"/>
      <c r="H96" s="186"/>
      <c r="I96" s="186"/>
      <c r="J96" s="187" t="s">
        <v>117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118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119</v>
      </c>
    </row>
    <row r="99" s="9" customFormat="1" ht="24.96" customHeight="1">
      <c r="A99" s="9"/>
      <c r="B99" s="189"/>
      <c r="C99" s="190"/>
      <c r="D99" s="191" t="s">
        <v>120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676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123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6.25" customHeight="1">
      <c r="A110" s="39"/>
      <c r="B110" s="40"/>
      <c r="C110" s="41"/>
      <c r="D110" s="41"/>
      <c r="E110" s="184" t="str">
        <f>E7</f>
        <v>PŘÍSTUPOVÉ CHODNÍKY K NOVÝM HROBOVÝM MÍSTŮM NA NOVÉM HŘBITOVĚ - I. ETAPA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113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4" t="s">
        <v>414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415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N - Následná péče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24. 5. 2024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MĚSTO TIŠNOV, NÁMĚSTÍ MÍRU 111, 666 19 TIŠNOV</v>
      </c>
      <c r="G118" s="41"/>
      <c r="H118" s="41"/>
      <c r="I118" s="33" t="s">
        <v>30</v>
      </c>
      <c r="J118" s="37" t="str">
        <f>E23</f>
        <v>ING. ARCH. PAVEL JURA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124</v>
      </c>
      <c r="D121" s="203" t="s">
        <v>61</v>
      </c>
      <c r="E121" s="203" t="s">
        <v>57</v>
      </c>
      <c r="F121" s="203" t="s">
        <v>58</v>
      </c>
      <c r="G121" s="203" t="s">
        <v>125</v>
      </c>
      <c r="H121" s="203" t="s">
        <v>126</v>
      </c>
      <c r="I121" s="203" t="s">
        <v>127</v>
      </c>
      <c r="J121" s="203" t="s">
        <v>117</v>
      </c>
      <c r="K121" s="204" t="s">
        <v>128</v>
      </c>
      <c r="L121" s="205"/>
      <c r="M121" s="101" t="s">
        <v>1</v>
      </c>
      <c r="N121" s="102" t="s">
        <v>40</v>
      </c>
      <c r="O121" s="102" t="s">
        <v>129</v>
      </c>
      <c r="P121" s="102" t="s">
        <v>130</v>
      </c>
      <c r="Q121" s="102" t="s">
        <v>131</v>
      </c>
      <c r="R121" s="102" t="s">
        <v>132</v>
      </c>
      <c r="S121" s="102" t="s">
        <v>133</v>
      </c>
      <c r="T121" s="103" t="s">
        <v>134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135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119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136</v>
      </c>
      <c r="F123" s="214" t="s">
        <v>137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84</v>
      </c>
      <c r="AT123" s="223" t="s">
        <v>75</v>
      </c>
      <c r="AU123" s="223" t="s">
        <v>76</v>
      </c>
      <c r="AY123" s="222" t="s">
        <v>138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75</v>
      </c>
      <c r="E124" s="225" t="s">
        <v>638</v>
      </c>
      <c r="F124" s="225" t="s">
        <v>677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SUM(P125:P144)</f>
        <v>0</v>
      </c>
      <c r="Q124" s="219"/>
      <c r="R124" s="220">
        <f>SUM(R125:R144)</f>
        <v>0</v>
      </c>
      <c r="S124" s="219"/>
      <c r="T124" s="221">
        <f>SUM(T125:T144)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84</v>
      </c>
      <c r="AT124" s="223" t="s">
        <v>75</v>
      </c>
      <c r="AU124" s="223" t="s">
        <v>84</v>
      </c>
      <c r="AY124" s="222" t="s">
        <v>138</v>
      </c>
      <c r="BK124" s="224">
        <f>SUM(BK125:BK144)</f>
        <v>0</v>
      </c>
    </row>
    <row r="125" s="2" customFormat="1" ht="16.5" customHeight="1">
      <c r="A125" s="39"/>
      <c r="B125" s="40"/>
      <c r="C125" s="227" t="s">
        <v>84</v>
      </c>
      <c r="D125" s="227" t="s">
        <v>140</v>
      </c>
      <c r="E125" s="228" t="s">
        <v>625</v>
      </c>
      <c r="F125" s="229" t="s">
        <v>626</v>
      </c>
      <c r="G125" s="230" t="s">
        <v>186</v>
      </c>
      <c r="H125" s="231">
        <v>23.039999999999999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41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145</v>
      </c>
      <c r="AT125" s="238" t="s">
        <v>140</v>
      </c>
      <c r="AU125" s="238" t="s">
        <v>86</v>
      </c>
      <c r="AY125" s="18" t="s">
        <v>138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84</v>
      </c>
      <c r="BK125" s="239">
        <f>ROUND(I125*H125,2)</f>
        <v>0</v>
      </c>
      <c r="BL125" s="18" t="s">
        <v>145</v>
      </c>
      <c r="BM125" s="238" t="s">
        <v>86</v>
      </c>
    </row>
    <row r="126" s="2" customFormat="1">
      <c r="A126" s="39"/>
      <c r="B126" s="40"/>
      <c r="C126" s="41"/>
      <c r="D126" s="247" t="s">
        <v>165</v>
      </c>
      <c r="E126" s="41"/>
      <c r="F126" s="278" t="s">
        <v>678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165</v>
      </c>
      <c r="AU126" s="18" t="s">
        <v>86</v>
      </c>
    </row>
    <row r="127" s="2" customFormat="1" ht="16.5" customHeight="1">
      <c r="A127" s="39"/>
      <c r="B127" s="40"/>
      <c r="C127" s="227" t="s">
        <v>86</v>
      </c>
      <c r="D127" s="227" t="s">
        <v>140</v>
      </c>
      <c r="E127" s="228" t="s">
        <v>625</v>
      </c>
      <c r="F127" s="229" t="s">
        <v>626</v>
      </c>
      <c r="G127" s="230" t="s">
        <v>186</v>
      </c>
      <c r="H127" s="231">
        <v>15.880000000000001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41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145</v>
      </c>
      <c r="AT127" s="238" t="s">
        <v>140</v>
      </c>
      <c r="AU127" s="238" t="s">
        <v>86</v>
      </c>
      <c r="AY127" s="18" t="s">
        <v>138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84</v>
      </c>
      <c r="BK127" s="239">
        <f>ROUND(I127*H127,2)</f>
        <v>0</v>
      </c>
      <c r="BL127" s="18" t="s">
        <v>145</v>
      </c>
      <c r="BM127" s="238" t="s">
        <v>145</v>
      </c>
    </row>
    <row r="128" s="2" customFormat="1">
      <c r="A128" s="39"/>
      <c r="B128" s="40"/>
      <c r="C128" s="41"/>
      <c r="D128" s="247" t="s">
        <v>165</v>
      </c>
      <c r="E128" s="41"/>
      <c r="F128" s="278" t="s">
        <v>679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165</v>
      </c>
      <c r="AU128" s="18" t="s">
        <v>86</v>
      </c>
    </row>
    <row r="129" s="2" customFormat="1" ht="16.5" customHeight="1">
      <c r="A129" s="39"/>
      <c r="B129" s="40"/>
      <c r="C129" s="227" t="s">
        <v>193</v>
      </c>
      <c r="D129" s="227" t="s">
        <v>140</v>
      </c>
      <c r="E129" s="228" t="s">
        <v>625</v>
      </c>
      <c r="F129" s="229" t="s">
        <v>626</v>
      </c>
      <c r="G129" s="230" t="s">
        <v>186</v>
      </c>
      <c r="H129" s="231">
        <v>28.5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41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145</v>
      </c>
      <c r="AT129" s="238" t="s">
        <v>140</v>
      </c>
      <c r="AU129" s="238" t="s">
        <v>86</v>
      </c>
      <c r="AY129" s="18" t="s">
        <v>138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84</v>
      </c>
      <c r="BK129" s="239">
        <f>ROUND(I129*H129,2)</f>
        <v>0</v>
      </c>
      <c r="BL129" s="18" t="s">
        <v>145</v>
      </c>
      <c r="BM129" s="238" t="s">
        <v>172</v>
      </c>
    </row>
    <row r="130" s="2" customFormat="1">
      <c r="A130" s="39"/>
      <c r="B130" s="40"/>
      <c r="C130" s="41"/>
      <c r="D130" s="247" t="s">
        <v>165</v>
      </c>
      <c r="E130" s="41"/>
      <c r="F130" s="278" t="s">
        <v>680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165</v>
      </c>
      <c r="AU130" s="18" t="s">
        <v>86</v>
      </c>
    </row>
    <row r="131" s="2" customFormat="1" ht="21.75" customHeight="1">
      <c r="A131" s="39"/>
      <c r="B131" s="40"/>
      <c r="C131" s="227" t="s">
        <v>145</v>
      </c>
      <c r="D131" s="227" t="s">
        <v>140</v>
      </c>
      <c r="E131" s="228" t="s">
        <v>630</v>
      </c>
      <c r="F131" s="229" t="s">
        <v>631</v>
      </c>
      <c r="G131" s="230" t="s">
        <v>186</v>
      </c>
      <c r="H131" s="231">
        <v>67.420000000000002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41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145</v>
      </c>
      <c r="AT131" s="238" t="s">
        <v>140</v>
      </c>
      <c r="AU131" s="238" t="s">
        <v>86</v>
      </c>
      <c r="AY131" s="18" t="s">
        <v>138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84</v>
      </c>
      <c r="BK131" s="239">
        <f>ROUND(I131*H131,2)</f>
        <v>0</v>
      </c>
      <c r="BL131" s="18" t="s">
        <v>145</v>
      </c>
      <c r="BM131" s="238" t="s">
        <v>216</v>
      </c>
    </row>
    <row r="132" s="2" customFormat="1" ht="21.75" customHeight="1">
      <c r="A132" s="39"/>
      <c r="B132" s="40"/>
      <c r="C132" s="294" t="s">
        <v>167</v>
      </c>
      <c r="D132" s="294" t="s">
        <v>213</v>
      </c>
      <c r="E132" s="295" t="s">
        <v>635</v>
      </c>
      <c r="F132" s="296" t="s">
        <v>636</v>
      </c>
      <c r="G132" s="297" t="s">
        <v>186</v>
      </c>
      <c r="H132" s="298">
        <v>67.420000000000002</v>
      </c>
      <c r="I132" s="299"/>
      <c r="J132" s="300">
        <f>ROUND(I132*H132,2)</f>
        <v>0</v>
      </c>
      <c r="K132" s="296" t="s">
        <v>1</v>
      </c>
      <c r="L132" s="301"/>
      <c r="M132" s="302" t="s">
        <v>1</v>
      </c>
      <c r="N132" s="303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216</v>
      </c>
      <c r="AT132" s="238" t="s">
        <v>213</v>
      </c>
      <c r="AU132" s="238" t="s">
        <v>86</v>
      </c>
      <c r="AY132" s="18" t="s">
        <v>138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145</v>
      </c>
      <c r="BM132" s="238" t="s">
        <v>342</v>
      </c>
    </row>
    <row r="133" s="2" customFormat="1" ht="16.5" customHeight="1">
      <c r="A133" s="39"/>
      <c r="B133" s="40"/>
      <c r="C133" s="227" t="s">
        <v>172</v>
      </c>
      <c r="D133" s="227" t="s">
        <v>140</v>
      </c>
      <c r="E133" s="228" t="s">
        <v>681</v>
      </c>
      <c r="F133" s="229" t="s">
        <v>682</v>
      </c>
      <c r="G133" s="230" t="s">
        <v>469</v>
      </c>
      <c r="H133" s="231">
        <v>13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41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145</v>
      </c>
      <c r="AT133" s="238" t="s">
        <v>140</v>
      </c>
      <c r="AU133" s="238" t="s">
        <v>86</v>
      </c>
      <c r="AY133" s="18" t="s">
        <v>138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84</v>
      </c>
      <c r="BK133" s="239">
        <f>ROUND(I133*H133,2)</f>
        <v>0</v>
      </c>
      <c r="BL133" s="18" t="s">
        <v>145</v>
      </c>
      <c r="BM133" s="238" t="s">
        <v>8</v>
      </c>
    </row>
    <row r="134" s="2" customFormat="1" ht="24.15" customHeight="1">
      <c r="A134" s="39"/>
      <c r="B134" s="40"/>
      <c r="C134" s="227" t="s">
        <v>227</v>
      </c>
      <c r="D134" s="227" t="s">
        <v>140</v>
      </c>
      <c r="E134" s="228" t="s">
        <v>683</v>
      </c>
      <c r="F134" s="229" t="s">
        <v>684</v>
      </c>
      <c r="G134" s="230" t="s">
        <v>469</v>
      </c>
      <c r="H134" s="231">
        <v>13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145</v>
      </c>
      <c r="AT134" s="238" t="s">
        <v>140</v>
      </c>
      <c r="AU134" s="238" t="s">
        <v>86</v>
      </c>
      <c r="AY134" s="18" t="s">
        <v>138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145</v>
      </c>
      <c r="BM134" s="238" t="s">
        <v>449</v>
      </c>
    </row>
    <row r="135" s="2" customFormat="1">
      <c r="A135" s="39"/>
      <c r="B135" s="40"/>
      <c r="C135" s="41"/>
      <c r="D135" s="247" t="s">
        <v>165</v>
      </c>
      <c r="E135" s="41"/>
      <c r="F135" s="278" t="s">
        <v>685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165</v>
      </c>
      <c r="AU135" s="18" t="s">
        <v>86</v>
      </c>
    </row>
    <row r="136" s="2" customFormat="1" ht="24.15" customHeight="1">
      <c r="A136" s="39"/>
      <c r="B136" s="40"/>
      <c r="C136" s="227" t="s">
        <v>216</v>
      </c>
      <c r="D136" s="227" t="s">
        <v>140</v>
      </c>
      <c r="E136" s="228" t="s">
        <v>686</v>
      </c>
      <c r="F136" s="229" t="s">
        <v>687</v>
      </c>
      <c r="G136" s="230" t="s">
        <v>469</v>
      </c>
      <c r="H136" s="231">
        <v>11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145</v>
      </c>
      <c r="AT136" s="238" t="s">
        <v>140</v>
      </c>
      <c r="AU136" s="238" t="s">
        <v>86</v>
      </c>
      <c r="AY136" s="18" t="s">
        <v>138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145</v>
      </c>
      <c r="BM136" s="238" t="s">
        <v>246</v>
      </c>
    </row>
    <row r="137" s="2" customFormat="1">
      <c r="A137" s="39"/>
      <c r="B137" s="40"/>
      <c r="C137" s="41"/>
      <c r="D137" s="247" t="s">
        <v>165</v>
      </c>
      <c r="E137" s="41"/>
      <c r="F137" s="278" t="s">
        <v>685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165</v>
      </c>
      <c r="AU137" s="18" t="s">
        <v>86</v>
      </c>
    </row>
    <row r="138" s="2" customFormat="1" ht="24.15" customHeight="1">
      <c r="A138" s="39"/>
      <c r="B138" s="40"/>
      <c r="C138" s="227" t="s">
        <v>242</v>
      </c>
      <c r="D138" s="227" t="s">
        <v>140</v>
      </c>
      <c r="E138" s="228" t="s">
        <v>688</v>
      </c>
      <c r="F138" s="229" t="s">
        <v>689</v>
      </c>
      <c r="G138" s="230" t="s">
        <v>469</v>
      </c>
      <c r="H138" s="231">
        <v>2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41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145</v>
      </c>
      <c r="AT138" s="238" t="s">
        <v>140</v>
      </c>
      <c r="AU138" s="238" t="s">
        <v>86</v>
      </c>
      <c r="AY138" s="18" t="s">
        <v>138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84</v>
      </c>
      <c r="BK138" s="239">
        <f>ROUND(I138*H138,2)</f>
        <v>0</v>
      </c>
      <c r="BL138" s="18" t="s">
        <v>145</v>
      </c>
      <c r="BM138" s="238" t="s">
        <v>457</v>
      </c>
    </row>
    <row r="139" s="2" customFormat="1">
      <c r="A139" s="39"/>
      <c r="B139" s="40"/>
      <c r="C139" s="41"/>
      <c r="D139" s="247" t="s">
        <v>165</v>
      </c>
      <c r="E139" s="41"/>
      <c r="F139" s="278" t="s">
        <v>685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165</v>
      </c>
      <c r="AU139" s="18" t="s">
        <v>86</v>
      </c>
    </row>
    <row r="140" s="2" customFormat="1" ht="21.75" customHeight="1">
      <c r="A140" s="39"/>
      <c r="B140" s="40"/>
      <c r="C140" s="227" t="s">
        <v>342</v>
      </c>
      <c r="D140" s="227" t="s">
        <v>140</v>
      </c>
      <c r="E140" s="228" t="s">
        <v>690</v>
      </c>
      <c r="F140" s="229" t="s">
        <v>691</v>
      </c>
      <c r="G140" s="230" t="s">
        <v>221</v>
      </c>
      <c r="H140" s="231">
        <v>44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41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145</v>
      </c>
      <c r="AT140" s="238" t="s">
        <v>140</v>
      </c>
      <c r="AU140" s="238" t="s">
        <v>86</v>
      </c>
      <c r="AY140" s="18" t="s">
        <v>138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84</v>
      </c>
      <c r="BK140" s="239">
        <f>ROUND(I140*H140,2)</f>
        <v>0</v>
      </c>
      <c r="BL140" s="18" t="s">
        <v>145</v>
      </c>
      <c r="BM140" s="238" t="s">
        <v>461</v>
      </c>
    </row>
    <row r="141" s="2" customFormat="1">
      <c r="A141" s="39"/>
      <c r="B141" s="40"/>
      <c r="C141" s="41"/>
      <c r="D141" s="247" t="s">
        <v>165</v>
      </c>
      <c r="E141" s="41"/>
      <c r="F141" s="278" t="s">
        <v>692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165</v>
      </c>
      <c r="AU141" s="18" t="s">
        <v>86</v>
      </c>
    </row>
    <row r="142" s="2" customFormat="1" ht="16.5" customHeight="1">
      <c r="A142" s="39"/>
      <c r="B142" s="40"/>
      <c r="C142" s="227" t="s">
        <v>335</v>
      </c>
      <c r="D142" s="227" t="s">
        <v>140</v>
      </c>
      <c r="E142" s="228" t="s">
        <v>693</v>
      </c>
      <c r="F142" s="229" t="s">
        <v>694</v>
      </c>
      <c r="G142" s="230" t="s">
        <v>221</v>
      </c>
      <c r="H142" s="231">
        <v>523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41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145</v>
      </c>
      <c r="AT142" s="238" t="s">
        <v>140</v>
      </c>
      <c r="AU142" s="238" t="s">
        <v>86</v>
      </c>
      <c r="AY142" s="18" t="s">
        <v>138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84</v>
      </c>
      <c r="BK142" s="239">
        <f>ROUND(I142*H142,2)</f>
        <v>0</v>
      </c>
      <c r="BL142" s="18" t="s">
        <v>145</v>
      </c>
      <c r="BM142" s="238" t="s">
        <v>465</v>
      </c>
    </row>
    <row r="143" s="2" customFormat="1">
      <c r="A143" s="39"/>
      <c r="B143" s="40"/>
      <c r="C143" s="41"/>
      <c r="D143" s="247" t="s">
        <v>165</v>
      </c>
      <c r="E143" s="41"/>
      <c r="F143" s="278" t="s">
        <v>695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165</v>
      </c>
      <c r="AU143" s="18" t="s">
        <v>86</v>
      </c>
    </row>
    <row r="144" s="2" customFormat="1" ht="21.75" customHeight="1">
      <c r="A144" s="39"/>
      <c r="B144" s="40"/>
      <c r="C144" s="227" t="s">
        <v>8</v>
      </c>
      <c r="D144" s="227" t="s">
        <v>140</v>
      </c>
      <c r="E144" s="228" t="s">
        <v>696</v>
      </c>
      <c r="F144" s="229" t="s">
        <v>697</v>
      </c>
      <c r="G144" s="230" t="s">
        <v>469</v>
      </c>
      <c r="H144" s="231">
        <v>13</v>
      </c>
      <c r="I144" s="232"/>
      <c r="J144" s="233">
        <f>ROUND(I144*H144,2)</f>
        <v>0</v>
      </c>
      <c r="K144" s="229" t="s">
        <v>1</v>
      </c>
      <c r="L144" s="45"/>
      <c r="M144" s="307" t="s">
        <v>1</v>
      </c>
      <c r="N144" s="308" t="s">
        <v>41</v>
      </c>
      <c r="O144" s="281"/>
      <c r="P144" s="309">
        <f>O144*H144</f>
        <v>0</v>
      </c>
      <c r="Q144" s="309">
        <v>0</v>
      </c>
      <c r="R144" s="309">
        <f>Q144*H144</f>
        <v>0</v>
      </c>
      <c r="S144" s="309">
        <v>0</v>
      </c>
      <c r="T144" s="31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145</v>
      </c>
      <c r="AT144" s="238" t="s">
        <v>140</v>
      </c>
      <c r="AU144" s="238" t="s">
        <v>86</v>
      </c>
      <c r="AY144" s="18" t="s">
        <v>138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145</v>
      </c>
      <c r="BM144" s="238" t="s">
        <v>470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6uS2CLONy8ebfplMrNRuTDZ0RCFSArNYULfXU8Tyfh5eXVIpkjGEeAg5/4xN5oXOzV+ZhKHTn5ThZA1OIsdj5A==" hashValue="5+d1vdCI35sItnwrzXPMJVU7B8YNx9SYuTka9L90Nn6mfgTbJdOgZYYuU7xMaoCO5Y1J/7lOPKNqnlc+tZe/KA==" algorithmName="SHA-512" password="FBEC"/>
  <autoFilter ref="C121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86</v>
      </c>
    </row>
    <row r="4" s="1" customFormat="1" ht="24.96" customHeight="1">
      <c r="B4" s="21"/>
      <c r="D4" s="149" t="s">
        <v>112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26.25" customHeight="1">
      <c r="B7" s="21"/>
      <c r="E7" s="152" t="str">
        <f>'Rekapitulace stavby'!K6</f>
        <v>PŘÍSTUPOVÉ CHODNÍKY K NOVÝM HROBOVÝM MÍSTŮM NA NOVÉM HŘBITOVĚ - I. ETAPA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113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698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21</v>
      </c>
      <c r="G12" s="39"/>
      <c r="H12" s="39"/>
      <c r="I12" s="151" t="s">
        <v>22</v>
      </c>
      <c r="J12" s="154" t="str">
        <f>'Rekapitulace stavby'!AN8</f>
        <v>24. 5. 2024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1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28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30</v>
      </c>
      <c r="E20" s="39"/>
      <c r="F20" s="39"/>
      <c r="G20" s="39"/>
      <c r="H20" s="39"/>
      <c r="I20" s="151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1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33</v>
      </c>
      <c r="E23" s="39"/>
      <c r="F23" s="39"/>
      <c r="G23" s="39"/>
      <c r="H23" s="39"/>
      <c r="I23" s="151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1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36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38</v>
      </c>
      <c r="G32" s="39"/>
      <c r="H32" s="39"/>
      <c r="I32" s="162" t="s">
        <v>37</v>
      </c>
      <c r="J32" s="162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40</v>
      </c>
      <c r="E33" s="151" t="s">
        <v>41</v>
      </c>
      <c r="F33" s="164">
        <f>ROUND((SUM(BE119:BE147)),  2)</f>
        <v>0</v>
      </c>
      <c r="G33" s="39"/>
      <c r="H33" s="39"/>
      <c r="I33" s="165">
        <v>0.20999999999999999</v>
      </c>
      <c r="J33" s="164">
        <f>ROUND(((SUM(BE119:BE147))*I33),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42</v>
      </c>
      <c r="F34" s="164">
        <f>ROUND((SUM(BF119:BF147)),  2)</f>
        <v>0</v>
      </c>
      <c r="G34" s="39"/>
      <c r="H34" s="39"/>
      <c r="I34" s="165">
        <v>0.12</v>
      </c>
      <c r="J34" s="164">
        <f>ROUND(((SUM(BF119:BF147))*I34),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43</v>
      </c>
      <c r="F35" s="164">
        <f>ROUND((SUM(BG119:BG147)),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44</v>
      </c>
      <c r="F36" s="164">
        <f>ROUND((SUM(BH119:BH147)),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ROUND((SUM(BI119:BI147)),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46</v>
      </c>
      <c r="E39" s="168"/>
      <c r="F39" s="168"/>
      <c r="G39" s="169" t="s">
        <v>47</v>
      </c>
      <c r="H39" s="170" t="s">
        <v>48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49</v>
      </c>
      <c r="E50" s="174"/>
      <c r="F50" s="174"/>
      <c r="G50" s="173" t="s">
        <v>50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51</v>
      </c>
      <c r="E61" s="176"/>
      <c r="F61" s="177" t="s">
        <v>52</v>
      </c>
      <c r="G61" s="175" t="s">
        <v>51</v>
      </c>
      <c r="H61" s="176"/>
      <c r="I61" s="176"/>
      <c r="J61" s="178" t="s">
        <v>52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53</v>
      </c>
      <c r="E65" s="179"/>
      <c r="F65" s="179"/>
      <c r="G65" s="173" t="s">
        <v>54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51</v>
      </c>
      <c r="E76" s="176"/>
      <c r="F76" s="177" t="s">
        <v>52</v>
      </c>
      <c r="G76" s="175" t="s">
        <v>51</v>
      </c>
      <c r="H76" s="176"/>
      <c r="I76" s="176"/>
      <c r="J76" s="178" t="s">
        <v>52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4" t="str">
        <f>E7</f>
        <v>PŘÍSTUPOVÉ CHODNÍKY K NOVÝM HROBOVÝM MÍSTŮM NA NOVÉM HŘBITOVĚ - I. ETAPA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113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Tišnov</v>
      </c>
      <c r="G89" s="41"/>
      <c r="H89" s="41"/>
      <c r="I89" s="33" t="s">
        <v>22</v>
      </c>
      <c r="J89" s="80" t="str">
        <f>IF(J12="","",J12)</f>
        <v>24. 5. 2024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TIŠNOV, NÁMĚSTÍ MÍRU 111, 666 19 TIŠNOV</v>
      </c>
      <c r="G91" s="41"/>
      <c r="H91" s="41"/>
      <c r="I91" s="33" t="s">
        <v>30</v>
      </c>
      <c r="J91" s="37" t="str">
        <f>E21</f>
        <v>ING. ARCH. PAVEL JURA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116</v>
      </c>
      <c r="D94" s="186"/>
      <c r="E94" s="186"/>
      <c r="F94" s="186"/>
      <c r="G94" s="186"/>
      <c r="H94" s="186"/>
      <c r="I94" s="186"/>
      <c r="J94" s="187" t="s">
        <v>117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118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119</v>
      </c>
    </row>
    <row r="97" s="9" customFormat="1" ht="24.96" customHeight="1">
      <c r="A97" s="9"/>
      <c r="B97" s="189"/>
      <c r="C97" s="190"/>
      <c r="D97" s="191" t="s">
        <v>699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700</v>
      </c>
      <c r="E98" s="192"/>
      <c r="F98" s="192"/>
      <c r="G98" s="192"/>
      <c r="H98" s="192"/>
      <c r="I98" s="192"/>
      <c r="J98" s="193">
        <f>J123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701</v>
      </c>
      <c r="E99" s="192"/>
      <c r="F99" s="192"/>
      <c r="G99" s="192"/>
      <c r="H99" s="192"/>
      <c r="I99" s="192"/>
      <c r="J99" s="193">
        <f>J138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123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6.25" customHeight="1">
      <c r="A109" s="39"/>
      <c r="B109" s="40"/>
      <c r="C109" s="41"/>
      <c r="D109" s="41"/>
      <c r="E109" s="184" t="str">
        <f>E7</f>
        <v>PŘÍSTUPOVÉ CHODNÍKY K NOVÝM HROBOVÝM MÍSTŮM NA NOVÉM HŘBITOVĚ - I. ETAPA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VRN - Vedlejší a ostatní náklady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>Tišnov</v>
      </c>
      <c r="G113" s="41"/>
      <c r="H113" s="41"/>
      <c r="I113" s="33" t="s">
        <v>22</v>
      </c>
      <c r="J113" s="80" t="str">
        <f>IF(J12="","",J12)</f>
        <v>24. 5. 2024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MĚSTO TIŠNOV, NÁMĚSTÍ MÍRU 111, 666 19 TIŠNOV</v>
      </c>
      <c r="G115" s="41"/>
      <c r="H115" s="41"/>
      <c r="I115" s="33" t="s">
        <v>30</v>
      </c>
      <c r="J115" s="37" t="str">
        <f>E21</f>
        <v>ING. ARCH. PAVEL JURA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33" t="s">
        <v>33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124</v>
      </c>
      <c r="D118" s="203" t="s">
        <v>61</v>
      </c>
      <c r="E118" s="203" t="s">
        <v>57</v>
      </c>
      <c r="F118" s="203" t="s">
        <v>58</v>
      </c>
      <c r="G118" s="203" t="s">
        <v>125</v>
      </c>
      <c r="H118" s="203" t="s">
        <v>126</v>
      </c>
      <c r="I118" s="203" t="s">
        <v>127</v>
      </c>
      <c r="J118" s="203" t="s">
        <v>117</v>
      </c>
      <c r="K118" s="204" t="s">
        <v>128</v>
      </c>
      <c r="L118" s="205"/>
      <c r="M118" s="101" t="s">
        <v>1</v>
      </c>
      <c r="N118" s="102" t="s">
        <v>40</v>
      </c>
      <c r="O118" s="102" t="s">
        <v>129</v>
      </c>
      <c r="P118" s="102" t="s">
        <v>130</v>
      </c>
      <c r="Q118" s="102" t="s">
        <v>131</v>
      </c>
      <c r="R118" s="102" t="s">
        <v>132</v>
      </c>
      <c r="S118" s="102" t="s">
        <v>133</v>
      </c>
      <c r="T118" s="103" t="s">
        <v>134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135</v>
      </c>
      <c r="D119" s="41"/>
      <c r="E119" s="41"/>
      <c r="F119" s="41"/>
      <c r="G119" s="41"/>
      <c r="H119" s="41"/>
      <c r="I119" s="41"/>
      <c r="J119" s="206">
        <f>BK119</f>
        <v>0</v>
      </c>
      <c r="K119" s="41"/>
      <c r="L119" s="45"/>
      <c r="M119" s="104"/>
      <c r="N119" s="207"/>
      <c r="O119" s="105"/>
      <c r="P119" s="208">
        <f>P120+P123+P138</f>
        <v>0</v>
      </c>
      <c r="Q119" s="105"/>
      <c r="R119" s="208">
        <f>R120+R123+R138</f>
        <v>0</v>
      </c>
      <c r="S119" s="105"/>
      <c r="T119" s="209">
        <f>T120+T123+T138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119</v>
      </c>
      <c r="BK119" s="210">
        <f>BK120+BK123+BK138</f>
        <v>0</v>
      </c>
    </row>
    <row r="120" s="12" customFormat="1" ht="25.92" customHeight="1">
      <c r="A120" s="12"/>
      <c r="B120" s="211"/>
      <c r="C120" s="212"/>
      <c r="D120" s="213" t="s">
        <v>75</v>
      </c>
      <c r="E120" s="214" t="s">
        <v>702</v>
      </c>
      <c r="F120" s="214" t="s">
        <v>703</v>
      </c>
      <c r="G120" s="212"/>
      <c r="H120" s="212"/>
      <c r="I120" s="215"/>
      <c r="J120" s="216">
        <f>BK120</f>
        <v>0</v>
      </c>
      <c r="K120" s="212"/>
      <c r="L120" s="217"/>
      <c r="M120" s="218"/>
      <c r="N120" s="219"/>
      <c r="O120" s="219"/>
      <c r="P120" s="220">
        <f>SUM(P121:P122)</f>
        <v>0</v>
      </c>
      <c r="Q120" s="219"/>
      <c r="R120" s="220">
        <f>SUM(R121:R122)</f>
        <v>0</v>
      </c>
      <c r="S120" s="219"/>
      <c r="T120" s="221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145</v>
      </c>
      <c r="AT120" s="223" t="s">
        <v>75</v>
      </c>
      <c r="AU120" s="223" t="s">
        <v>76</v>
      </c>
      <c r="AY120" s="222" t="s">
        <v>138</v>
      </c>
      <c r="BK120" s="224">
        <f>SUM(BK121:BK122)</f>
        <v>0</v>
      </c>
    </row>
    <row r="121" s="2" customFormat="1" ht="16.5" customHeight="1">
      <c r="A121" s="39"/>
      <c r="B121" s="40"/>
      <c r="C121" s="227" t="s">
        <v>84</v>
      </c>
      <c r="D121" s="227" t="s">
        <v>140</v>
      </c>
      <c r="E121" s="228" t="s">
        <v>704</v>
      </c>
      <c r="F121" s="229" t="s">
        <v>705</v>
      </c>
      <c r="G121" s="230" t="s">
        <v>706</v>
      </c>
      <c r="H121" s="231">
        <v>1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41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707</v>
      </c>
      <c r="AT121" s="238" t="s">
        <v>140</v>
      </c>
      <c r="AU121" s="238" t="s">
        <v>84</v>
      </c>
      <c r="AY121" s="18" t="s">
        <v>138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84</v>
      </c>
      <c r="BK121" s="239">
        <f>ROUND(I121*H121,2)</f>
        <v>0</v>
      </c>
      <c r="BL121" s="18" t="s">
        <v>707</v>
      </c>
      <c r="BM121" s="238" t="s">
        <v>708</v>
      </c>
    </row>
    <row r="122" s="2" customFormat="1">
      <c r="A122" s="39"/>
      <c r="B122" s="40"/>
      <c r="C122" s="41"/>
      <c r="D122" s="247" t="s">
        <v>165</v>
      </c>
      <c r="E122" s="41"/>
      <c r="F122" s="278" t="s">
        <v>709</v>
      </c>
      <c r="G122" s="41"/>
      <c r="H122" s="41"/>
      <c r="I122" s="242"/>
      <c r="J122" s="41"/>
      <c r="K122" s="41"/>
      <c r="L122" s="45"/>
      <c r="M122" s="243"/>
      <c r="N122" s="244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165</v>
      </c>
      <c r="AU122" s="18" t="s">
        <v>84</v>
      </c>
    </row>
    <row r="123" s="12" customFormat="1" ht="25.92" customHeight="1">
      <c r="A123" s="12"/>
      <c r="B123" s="211"/>
      <c r="C123" s="212"/>
      <c r="D123" s="213" t="s">
        <v>75</v>
      </c>
      <c r="E123" s="214" t="s">
        <v>710</v>
      </c>
      <c r="F123" s="214" t="s">
        <v>711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SUM(P124:P137)</f>
        <v>0</v>
      </c>
      <c r="Q123" s="219"/>
      <c r="R123" s="220">
        <f>SUM(R124:R137)</f>
        <v>0</v>
      </c>
      <c r="S123" s="219"/>
      <c r="T123" s="221">
        <f>SUM(T124:T137)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145</v>
      </c>
      <c r="AT123" s="223" t="s">
        <v>75</v>
      </c>
      <c r="AU123" s="223" t="s">
        <v>76</v>
      </c>
      <c r="AY123" s="222" t="s">
        <v>138</v>
      </c>
      <c r="BK123" s="224">
        <f>SUM(BK124:BK137)</f>
        <v>0</v>
      </c>
    </row>
    <row r="124" s="2" customFormat="1" ht="16.5" customHeight="1">
      <c r="A124" s="39"/>
      <c r="B124" s="40"/>
      <c r="C124" s="227" t="s">
        <v>86</v>
      </c>
      <c r="D124" s="227" t="s">
        <v>140</v>
      </c>
      <c r="E124" s="228" t="s">
        <v>712</v>
      </c>
      <c r="F124" s="229" t="s">
        <v>713</v>
      </c>
      <c r="G124" s="230" t="s">
        <v>706</v>
      </c>
      <c r="H124" s="231">
        <v>1</v>
      </c>
      <c r="I124" s="232"/>
      <c r="J124" s="233">
        <f>ROUND(I124*H124,2)</f>
        <v>0</v>
      </c>
      <c r="K124" s="229" t="s">
        <v>1</v>
      </c>
      <c r="L124" s="45"/>
      <c r="M124" s="234" t="s">
        <v>1</v>
      </c>
      <c r="N124" s="235" t="s">
        <v>41</v>
      </c>
      <c r="O124" s="92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8" t="s">
        <v>707</v>
      </c>
      <c r="AT124" s="238" t="s">
        <v>140</v>
      </c>
      <c r="AU124" s="238" t="s">
        <v>84</v>
      </c>
      <c r="AY124" s="18" t="s">
        <v>138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8" t="s">
        <v>84</v>
      </c>
      <c r="BK124" s="239">
        <f>ROUND(I124*H124,2)</f>
        <v>0</v>
      </c>
      <c r="BL124" s="18" t="s">
        <v>707</v>
      </c>
      <c r="BM124" s="238" t="s">
        <v>714</v>
      </c>
    </row>
    <row r="125" s="2" customFormat="1">
      <c r="A125" s="39"/>
      <c r="B125" s="40"/>
      <c r="C125" s="41"/>
      <c r="D125" s="247" t="s">
        <v>165</v>
      </c>
      <c r="E125" s="41"/>
      <c r="F125" s="278" t="s">
        <v>715</v>
      </c>
      <c r="G125" s="41"/>
      <c r="H125" s="41"/>
      <c r="I125" s="242"/>
      <c r="J125" s="41"/>
      <c r="K125" s="41"/>
      <c r="L125" s="45"/>
      <c r="M125" s="243"/>
      <c r="N125" s="244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165</v>
      </c>
      <c r="AU125" s="18" t="s">
        <v>84</v>
      </c>
    </row>
    <row r="126" s="2" customFormat="1" ht="24.15" customHeight="1">
      <c r="A126" s="39"/>
      <c r="B126" s="40"/>
      <c r="C126" s="227" t="s">
        <v>193</v>
      </c>
      <c r="D126" s="227" t="s">
        <v>140</v>
      </c>
      <c r="E126" s="228" t="s">
        <v>716</v>
      </c>
      <c r="F126" s="229" t="s">
        <v>717</v>
      </c>
      <c r="G126" s="230" t="s">
        <v>706</v>
      </c>
      <c r="H126" s="231">
        <v>1</v>
      </c>
      <c r="I126" s="232"/>
      <c r="J126" s="233">
        <f>ROUND(I126*H126,2)</f>
        <v>0</v>
      </c>
      <c r="K126" s="229" t="s">
        <v>1</v>
      </c>
      <c r="L126" s="45"/>
      <c r="M126" s="234" t="s">
        <v>1</v>
      </c>
      <c r="N126" s="235" t="s">
        <v>41</v>
      </c>
      <c r="O126" s="92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8" t="s">
        <v>707</v>
      </c>
      <c r="AT126" s="238" t="s">
        <v>140</v>
      </c>
      <c r="AU126" s="238" t="s">
        <v>84</v>
      </c>
      <c r="AY126" s="18" t="s">
        <v>138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8" t="s">
        <v>84</v>
      </c>
      <c r="BK126" s="239">
        <f>ROUND(I126*H126,2)</f>
        <v>0</v>
      </c>
      <c r="BL126" s="18" t="s">
        <v>707</v>
      </c>
      <c r="BM126" s="238" t="s">
        <v>718</v>
      </c>
    </row>
    <row r="127" s="2" customFormat="1">
      <c r="A127" s="39"/>
      <c r="B127" s="40"/>
      <c r="C127" s="41"/>
      <c r="D127" s="247" t="s">
        <v>165</v>
      </c>
      <c r="E127" s="41"/>
      <c r="F127" s="278" t="s">
        <v>719</v>
      </c>
      <c r="G127" s="41"/>
      <c r="H127" s="41"/>
      <c r="I127" s="242"/>
      <c r="J127" s="41"/>
      <c r="K127" s="41"/>
      <c r="L127" s="45"/>
      <c r="M127" s="243"/>
      <c r="N127" s="244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165</v>
      </c>
      <c r="AU127" s="18" t="s">
        <v>84</v>
      </c>
    </row>
    <row r="128" s="2" customFormat="1" ht="16.5" customHeight="1">
      <c r="A128" s="39"/>
      <c r="B128" s="40"/>
      <c r="C128" s="227" t="s">
        <v>145</v>
      </c>
      <c r="D128" s="227" t="s">
        <v>140</v>
      </c>
      <c r="E128" s="228" t="s">
        <v>720</v>
      </c>
      <c r="F128" s="229" t="s">
        <v>721</v>
      </c>
      <c r="G128" s="230" t="s">
        <v>706</v>
      </c>
      <c r="H128" s="231">
        <v>1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41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707</v>
      </c>
      <c r="AT128" s="238" t="s">
        <v>140</v>
      </c>
      <c r="AU128" s="238" t="s">
        <v>84</v>
      </c>
      <c r="AY128" s="18" t="s">
        <v>138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84</v>
      </c>
      <c r="BK128" s="239">
        <f>ROUND(I128*H128,2)</f>
        <v>0</v>
      </c>
      <c r="BL128" s="18" t="s">
        <v>707</v>
      </c>
      <c r="BM128" s="238" t="s">
        <v>722</v>
      </c>
    </row>
    <row r="129" s="2" customFormat="1">
      <c r="A129" s="39"/>
      <c r="B129" s="40"/>
      <c r="C129" s="41"/>
      <c r="D129" s="247" t="s">
        <v>165</v>
      </c>
      <c r="E129" s="41"/>
      <c r="F129" s="278" t="s">
        <v>723</v>
      </c>
      <c r="G129" s="41"/>
      <c r="H129" s="41"/>
      <c r="I129" s="242"/>
      <c r="J129" s="41"/>
      <c r="K129" s="41"/>
      <c r="L129" s="45"/>
      <c r="M129" s="243"/>
      <c r="N129" s="24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165</v>
      </c>
      <c r="AU129" s="18" t="s">
        <v>84</v>
      </c>
    </row>
    <row r="130" s="2" customFormat="1" ht="16.5" customHeight="1">
      <c r="A130" s="39"/>
      <c r="B130" s="40"/>
      <c r="C130" s="227" t="s">
        <v>167</v>
      </c>
      <c r="D130" s="227" t="s">
        <v>140</v>
      </c>
      <c r="E130" s="228" t="s">
        <v>724</v>
      </c>
      <c r="F130" s="229" t="s">
        <v>725</v>
      </c>
      <c r="G130" s="230" t="s">
        <v>706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41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707</v>
      </c>
      <c r="AT130" s="238" t="s">
        <v>140</v>
      </c>
      <c r="AU130" s="238" t="s">
        <v>84</v>
      </c>
      <c r="AY130" s="18" t="s">
        <v>138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84</v>
      </c>
      <c r="BK130" s="239">
        <f>ROUND(I130*H130,2)</f>
        <v>0</v>
      </c>
      <c r="BL130" s="18" t="s">
        <v>707</v>
      </c>
      <c r="BM130" s="238" t="s">
        <v>726</v>
      </c>
    </row>
    <row r="131" s="2" customFormat="1">
      <c r="A131" s="39"/>
      <c r="B131" s="40"/>
      <c r="C131" s="41"/>
      <c r="D131" s="247" t="s">
        <v>165</v>
      </c>
      <c r="E131" s="41"/>
      <c r="F131" s="278" t="s">
        <v>727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165</v>
      </c>
      <c r="AU131" s="18" t="s">
        <v>84</v>
      </c>
    </row>
    <row r="132" s="2" customFormat="1" ht="16.5" customHeight="1">
      <c r="A132" s="39"/>
      <c r="B132" s="40"/>
      <c r="C132" s="227" t="s">
        <v>216</v>
      </c>
      <c r="D132" s="227" t="s">
        <v>140</v>
      </c>
      <c r="E132" s="228" t="s">
        <v>728</v>
      </c>
      <c r="F132" s="229" t="s">
        <v>729</v>
      </c>
      <c r="G132" s="230" t="s">
        <v>706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41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707</v>
      </c>
      <c r="AT132" s="238" t="s">
        <v>140</v>
      </c>
      <c r="AU132" s="238" t="s">
        <v>84</v>
      </c>
      <c r="AY132" s="18" t="s">
        <v>138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84</v>
      </c>
      <c r="BK132" s="239">
        <f>ROUND(I132*H132,2)</f>
        <v>0</v>
      </c>
      <c r="BL132" s="18" t="s">
        <v>707</v>
      </c>
      <c r="BM132" s="238" t="s">
        <v>730</v>
      </c>
    </row>
    <row r="133" s="2" customFormat="1">
      <c r="A133" s="39"/>
      <c r="B133" s="40"/>
      <c r="C133" s="41"/>
      <c r="D133" s="247" t="s">
        <v>165</v>
      </c>
      <c r="E133" s="41"/>
      <c r="F133" s="278" t="s">
        <v>731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165</v>
      </c>
      <c r="AU133" s="18" t="s">
        <v>84</v>
      </c>
    </row>
    <row r="134" s="2" customFormat="1" ht="21.75" customHeight="1">
      <c r="A134" s="39"/>
      <c r="B134" s="40"/>
      <c r="C134" s="227" t="s">
        <v>242</v>
      </c>
      <c r="D134" s="227" t="s">
        <v>140</v>
      </c>
      <c r="E134" s="228" t="s">
        <v>732</v>
      </c>
      <c r="F134" s="229" t="s">
        <v>733</v>
      </c>
      <c r="G134" s="230" t="s">
        <v>706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41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707</v>
      </c>
      <c r="AT134" s="238" t="s">
        <v>140</v>
      </c>
      <c r="AU134" s="238" t="s">
        <v>84</v>
      </c>
      <c r="AY134" s="18" t="s">
        <v>138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84</v>
      </c>
      <c r="BK134" s="239">
        <f>ROUND(I134*H134,2)</f>
        <v>0</v>
      </c>
      <c r="BL134" s="18" t="s">
        <v>707</v>
      </c>
      <c r="BM134" s="238" t="s">
        <v>734</v>
      </c>
    </row>
    <row r="135" s="2" customFormat="1">
      <c r="A135" s="39"/>
      <c r="B135" s="40"/>
      <c r="C135" s="41"/>
      <c r="D135" s="247" t="s">
        <v>165</v>
      </c>
      <c r="E135" s="41"/>
      <c r="F135" s="278" t="s">
        <v>735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165</v>
      </c>
      <c r="AU135" s="18" t="s">
        <v>84</v>
      </c>
    </row>
    <row r="136" s="2" customFormat="1" ht="16.5" customHeight="1">
      <c r="A136" s="39"/>
      <c r="B136" s="40"/>
      <c r="C136" s="227" t="s">
        <v>342</v>
      </c>
      <c r="D136" s="227" t="s">
        <v>140</v>
      </c>
      <c r="E136" s="228" t="s">
        <v>736</v>
      </c>
      <c r="F136" s="229" t="s">
        <v>737</v>
      </c>
      <c r="G136" s="230" t="s">
        <v>706</v>
      </c>
      <c r="H136" s="231">
        <v>1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41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707</v>
      </c>
      <c r="AT136" s="238" t="s">
        <v>140</v>
      </c>
      <c r="AU136" s="238" t="s">
        <v>84</v>
      </c>
      <c r="AY136" s="18" t="s">
        <v>138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84</v>
      </c>
      <c r="BK136" s="239">
        <f>ROUND(I136*H136,2)</f>
        <v>0</v>
      </c>
      <c r="BL136" s="18" t="s">
        <v>707</v>
      </c>
      <c r="BM136" s="238" t="s">
        <v>738</v>
      </c>
    </row>
    <row r="137" s="2" customFormat="1">
      <c r="A137" s="39"/>
      <c r="B137" s="40"/>
      <c r="C137" s="41"/>
      <c r="D137" s="247" t="s">
        <v>165</v>
      </c>
      <c r="E137" s="41"/>
      <c r="F137" s="278" t="s">
        <v>739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165</v>
      </c>
      <c r="AU137" s="18" t="s">
        <v>84</v>
      </c>
    </row>
    <row r="138" s="12" customFormat="1" ht="25.92" customHeight="1">
      <c r="A138" s="12"/>
      <c r="B138" s="211"/>
      <c r="C138" s="212"/>
      <c r="D138" s="213" t="s">
        <v>75</v>
      </c>
      <c r="E138" s="214" t="s">
        <v>76</v>
      </c>
      <c r="F138" s="214" t="s">
        <v>740</v>
      </c>
      <c r="G138" s="212"/>
      <c r="H138" s="212"/>
      <c r="I138" s="215"/>
      <c r="J138" s="216">
        <f>BK138</f>
        <v>0</v>
      </c>
      <c r="K138" s="212"/>
      <c r="L138" s="217"/>
      <c r="M138" s="218"/>
      <c r="N138" s="219"/>
      <c r="O138" s="219"/>
      <c r="P138" s="220">
        <f>SUM(P139:P147)</f>
        <v>0</v>
      </c>
      <c r="Q138" s="219"/>
      <c r="R138" s="220">
        <f>SUM(R139:R147)</f>
        <v>0</v>
      </c>
      <c r="S138" s="219"/>
      <c r="T138" s="221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167</v>
      </c>
      <c r="AT138" s="223" t="s">
        <v>75</v>
      </c>
      <c r="AU138" s="223" t="s">
        <v>76</v>
      </c>
      <c r="AY138" s="222" t="s">
        <v>138</v>
      </c>
      <c r="BK138" s="224">
        <f>SUM(BK139:BK147)</f>
        <v>0</v>
      </c>
    </row>
    <row r="139" s="2" customFormat="1" ht="24.15" customHeight="1">
      <c r="A139" s="39"/>
      <c r="B139" s="40"/>
      <c r="C139" s="227" t="s">
        <v>335</v>
      </c>
      <c r="D139" s="227" t="s">
        <v>140</v>
      </c>
      <c r="E139" s="228" t="s">
        <v>741</v>
      </c>
      <c r="F139" s="229" t="s">
        <v>742</v>
      </c>
      <c r="G139" s="230" t="s">
        <v>706</v>
      </c>
      <c r="H139" s="231">
        <v>1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41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707</v>
      </c>
      <c r="AT139" s="238" t="s">
        <v>140</v>
      </c>
      <c r="AU139" s="238" t="s">
        <v>84</v>
      </c>
      <c r="AY139" s="18" t="s">
        <v>138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84</v>
      </c>
      <c r="BK139" s="239">
        <f>ROUND(I139*H139,2)</f>
        <v>0</v>
      </c>
      <c r="BL139" s="18" t="s">
        <v>707</v>
      </c>
      <c r="BM139" s="238" t="s">
        <v>743</v>
      </c>
    </row>
    <row r="140" s="2" customFormat="1">
      <c r="A140" s="39"/>
      <c r="B140" s="40"/>
      <c r="C140" s="41"/>
      <c r="D140" s="247" t="s">
        <v>165</v>
      </c>
      <c r="E140" s="41"/>
      <c r="F140" s="278" t="s">
        <v>744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165</v>
      </c>
      <c r="AU140" s="18" t="s">
        <v>84</v>
      </c>
    </row>
    <row r="141" s="2" customFormat="1" ht="16.5" customHeight="1">
      <c r="A141" s="39"/>
      <c r="B141" s="40"/>
      <c r="C141" s="227" t="s">
        <v>8</v>
      </c>
      <c r="D141" s="227" t="s">
        <v>140</v>
      </c>
      <c r="E141" s="228" t="s">
        <v>745</v>
      </c>
      <c r="F141" s="229" t="s">
        <v>746</v>
      </c>
      <c r="G141" s="230" t="s">
        <v>706</v>
      </c>
      <c r="H141" s="231">
        <v>1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41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707</v>
      </c>
      <c r="AT141" s="238" t="s">
        <v>140</v>
      </c>
      <c r="AU141" s="238" t="s">
        <v>84</v>
      </c>
      <c r="AY141" s="18" t="s">
        <v>138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84</v>
      </c>
      <c r="BK141" s="239">
        <f>ROUND(I141*H141,2)</f>
        <v>0</v>
      </c>
      <c r="BL141" s="18" t="s">
        <v>707</v>
      </c>
      <c r="BM141" s="238" t="s">
        <v>747</v>
      </c>
    </row>
    <row r="142" s="2" customFormat="1">
      <c r="A142" s="39"/>
      <c r="B142" s="40"/>
      <c r="C142" s="41"/>
      <c r="D142" s="247" t="s">
        <v>165</v>
      </c>
      <c r="E142" s="41"/>
      <c r="F142" s="278" t="s">
        <v>748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165</v>
      </c>
      <c r="AU142" s="18" t="s">
        <v>84</v>
      </c>
    </row>
    <row r="143" s="2" customFormat="1" ht="24.15" customHeight="1">
      <c r="A143" s="39"/>
      <c r="B143" s="40"/>
      <c r="C143" s="227" t="s">
        <v>473</v>
      </c>
      <c r="D143" s="227" t="s">
        <v>140</v>
      </c>
      <c r="E143" s="228" t="s">
        <v>749</v>
      </c>
      <c r="F143" s="229" t="s">
        <v>750</v>
      </c>
      <c r="G143" s="230" t="s">
        <v>706</v>
      </c>
      <c r="H143" s="231">
        <v>1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41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707</v>
      </c>
      <c r="AT143" s="238" t="s">
        <v>140</v>
      </c>
      <c r="AU143" s="238" t="s">
        <v>84</v>
      </c>
      <c r="AY143" s="18" t="s">
        <v>138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84</v>
      </c>
      <c r="BK143" s="239">
        <f>ROUND(I143*H143,2)</f>
        <v>0</v>
      </c>
      <c r="BL143" s="18" t="s">
        <v>707</v>
      </c>
      <c r="BM143" s="238" t="s">
        <v>751</v>
      </c>
    </row>
    <row r="144" s="2" customFormat="1" ht="16.5" customHeight="1">
      <c r="A144" s="39"/>
      <c r="B144" s="40"/>
      <c r="C144" s="227" t="s">
        <v>449</v>
      </c>
      <c r="D144" s="227" t="s">
        <v>140</v>
      </c>
      <c r="E144" s="228" t="s">
        <v>752</v>
      </c>
      <c r="F144" s="229" t="s">
        <v>753</v>
      </c>
      <c r="G144" s="230" t="s">
        <v>706</v>
      </c>
      <c r="H144" s="231">
        <v>1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41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707</v>
      </c>
      <c r="AT144" s="238" t="s">
        <v>140</v>
      </c>
      <c r="AU144" s="238" t="s">
        <v>84</v>
      </c>
      <c r="AY144" s="18" t="s">
        <v>138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84</v>
      </c>
      <c r="BK144" s="239">
        <f>ROUND(I144*H144,2)</f>
        <v>0</v>
      </c>
      <c r="BL144" s="18" t="s">
        <v>707</v>
      </c>
      <c r="BM144" s="238" t="s">
        <v>754</v>
      </c>
    </row>
    <row r="145" s="2" customFormat="1">
      <c r="A145" s="39"/>
      <c r="B145" s="40"/>
      <c r="C145" s="41"/>
      <c r="D145" s="247" t="s">
        <v>165</v>
      </c>
      <c r="E145" s="41"/>
      <c r="F145" s="278" t="s">
        <v>755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165</v>
      </c>
      <c r="AU145" s="18" t="s">
        <v>84</v>
      </c>
    </row>
    <row r="146" s="2" customFormat="1" ht="16.5" customHeight="1">
      <c r="A146" s="39"/>
      <c r="B146" s="40"/>
      <c r="C146" s="227" t="s">
        <v>246</v>
      </c>
      <c r="D146" s="227" t="s">
        <v>140</v>
      </c>
      <c r="E146" s="228" t="s">
        <v>756</v>
      </c>
      <c r="F146" s="229" t="s">
        <v>757</v>
      </c>
      <c r="G146" s="230" t="s">
        <v>706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41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707</v>
      </c>
      <c r="AT146" s="238" t="s">
        <v>140</v>
      </c>
      <c r="AU146" s="238" t="s">
        <v>84</v>
      </c>
      <c r="AY146" s="18" t="s">
        <v>138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84</v>
      </c>
      <c r="BK146" s="239">
        <f>ROUND(I146*H146,2)</f>
        <v>0</v>
      </c>
      <c r="BL146" s="18" t="s">
        <v>707</v>
      </c>
      <c r="BM146" s="238" t="s">
        <v>758</v>
      </c>
    </row>
    <row r="147" s="2" customFormat="1">
      <c r="A147" s="39"/>
      <c r="B147" s="40"/>
      <c r="C147" s="41"/>
      <c r="D147" s="247" t="s">
        <v>165</v>
      </c>
      <c r="E147" s="41"/>
      <c r="F147" s="278" t="s">
        <v>759</v>
      </c>
      <c r="G147" s="41"/>
      <c r="H147" s="41"/>
      <c r="I147" s="242"/>
      <c r="J147" s="41"/>
      <c r="K147" s="41"/>
      <c r="L147" s="45"/>
      <c r="M147" s="279"/>
      <c r="N147" s="280"/>
      <c r="O147" s="281"/>
      <c r="P147" s="281"/>
      <c r="Q147" s="281"/>
      <c r="R147" s="281"/>
      <c r="S147" s="281"/>
      <c r="T147" s="282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165</v>
      </c>
      <c r="AU147" s="18" t="s">
        <v>84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bW47vCz2vhFsS/UO6EO3WA0yJG1jCqoFDPPJCHltUiAR/j5VwVJtSEnNFA6zzeOS5BsJT9r88e0RHBqiwou08g==" hashValue="TymJTjUihRTHOJhKZqST8yyaZys+tlcJT9UQMqoH+vHQ25ukuivWjH2zCGsOW0DXRRuHPqRSEuDAqv/jUO+zag==" algorithmName="SHA-512" password="FBEC"/>
  <autoFilter ref="C118:K14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DESKTOP-RBAEJ1B\Uživatel</dc:creator>
  <cp:lastModifiedBy>DESKTOP-RBAEJ1B\Uživatel</cp:lastModifiedBy>
  <dcterms:created xsi:type="dcterms:W3CDTF">2024-06-12T19:23:10Z</dcterms:created>
  <dcterms:modified xsi:type="dcterms:W3CDTF">2024-06-12T19:23:20Z</dcterms:modified>
</cp:coreProperties>
</file>