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O:\APC Silnice\483_2015 Tišnov – chodník Lomnická\"/>
    </mc:Choice>
  </mc:AlternateContent>
  <xr:revisionPtr revIDLastSave="0" documentId="8_{E564B44D-BF9C-4C00-9B65-EB674863657B}" xr6:coauthVersionLast="47" xr6:coauthVersionMax="47" xr10:uidLastSave="{00000000-0000-0000-0000-000000000000}"/>
  <bookViews>
    <workbookView xWindow="-28920" yWindow="-120" windowWidth="29040" windowHeight="17520" xr2:uid="{00000000-000D-0000-FFFF-FFFF00000000}"/>
  </bookViews>
  <sheets>
    <sheet name="Stavba" sheetId="1" r:id="rId1"/>
    <sheet name="VzorPolozky" sheetId="10" state="hidden" r:id="rId2"/>
    <sheet name="Pokyny pro vyplnění" sheetId="11" r:id="rId3"/>
    <sheet name="00 0.1 Naklady" sheetId="12" r:id="rId4"/>
    <sheet name="SO 01 01.1 Pol" sheetId="13" r:id="rId5"/>
    <sheet name="SO 01 01.2 Pol" sheetId="14" r:id="rId6"/>
  </sheets>
  <externalReferences>
    <externalReference r:id="rId7"/>
  </externalReferences>
  <definedNames>
    <definedName name="CelkemDPHVypocet" localSheetId="0">Stavba!$H$46</definedName>
    <definedName name="CenaCelkem">Stavba!$G$29</definedName>
    <definedName name="CenaCelkemBezDPH">Stavba!$G$28</definedName>
    <definedName name="CenaCelkemVypocet" localSheetId="0">Stavba!$I$46</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3">'00 0.1 Naklady'!$1:$7</definedName>
    <definedName name="_xlnm.Print_Titles" localSheetId="4">'SO 01 01.1 Pol'!$1:$7</definedName>
    <definedName name="_xlnm.Print_Titles" localSheetId="5">'SO 01 01.2 Pol'!$1:$7</definedName>
    <definedName name="oadresa">Stavba!$D$6</definedName>
    <definedName name="Objednatel" localSheetId="0">Stavba!$D$5</definedName>
    <definedName name="Objekt" localSheetId="0">Stavba!$B$38</definedName>
    <definedName name="_xlnm.Print_Area" localSheetId="3">'00 0.1 Naklady'!$A$1:$Y$25</definedName>
    <definedName name="_xlnm.Print_Area" localSheetId="4">'SO 01 01.1 Pol'!$A$1:$Y$167</definedName>
    <definedName name="_xlnm.Print_Area" localSheetId="5">'SO 01 01.2 Pol'!$A$1:$Y$122</definedName>
    <definedName name="_xlnm.Print_Area" localSheetId="0">Stavba!$A$1:$J$144</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Stavba!$F$46</definedName>
    <definedName name="ZakladDPHZakl">Stavba!$G$25</definedName>
    <definedName name="ZakladDPHZaklVypocet" localSheetId="0">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1" l="1"/>
  <c r="I142" i="1"/>
  <c r="I141" i="1"/>
  <c r="I140" i="1"/>
  <c r="I139" i="1"/>
  <c r="I138" i="1"/>
  <c r="I137" i="1"/>
  <c r="I136" i="1"/>
  <c r="I135" i="1"/>
  <c r="I134" i="1"/>
  <c r="I133" i="1"/>
  <c r="I132" i="1"/>
  <c r="I131" i="1"/>
  <c r="G45" i="1"/>
  <c r="F45" i="1"/>
  <c r="G44" i="1"/>
  <c r="F44" i="1"/>
  <c r="G43" i="1"/>
  <c r="F43" i="1"/>
  <c r="G41" i="1"/>
  <c r="F41" i="1"/>
  <c r="G40" i="1"/>
  <c r="H40" i="1" s="1"/>
  <c r="I40" i="1" s="1"/>
  <c r="F40" i="1"/>
  <c r="G39" i="1"/>
  <c r="F39" i="1"/>
  <c r="G116" i="14"/>
  <c r="BA85" i="14"/>
  <c r="BA82" i="14"/>
  <c r="BA40" i="14"/>
  <c r="BA34" i="14"/>
  <c r="BA31" i="14"/>
  <c r="BA28" i="14"/>
  <c r="BA25" i="14"/>
  <c r="BA16" i="14"/>
  <c r="BA13" i="14"/>
  <c r="BA10" i="14"/>
  <c r="G9" i="14"/>
  <c r="I9" i="14"/>
  <c r="I8" i="14" s="1"/>
  <c r="K9" i="14"/>
  <c r="M9" i="14"/>
  <c r="O9" i="14"/>
  <c r="O8" i="14" s="1"/>
  <c r="Q9" i="14"/>
  <c r="V9" i="14"/>
  <c r="G12" i="14"/>
  <c r="G8" i="14" s="1"/>
  <c r="I12" i="14"/>
  <c r="K12" i="14"/>
  <c r="O12" i="14"/>
  <c r="Q12" i="14"/>
  <c r="Q8" i="14" s="1"/>
  <c r="V12" i="14"/>
  <c r="G15" i="14"/>
  <c r="I15" i="14"/>
  <c r="K15" i="14"/>
  <c r="M15" i="14"/>
  <c r="O15" i="14"/>
  <c r="Q15" i="14"/>
  <c r="V15" i="14"/>
  <c r="G18" i="14"/>
  <c r="M18" i="14" s="1"/>
  <c r="I18" i="14"/>
  <c r="K18" i="14"/>
  <c r="K8" i="14" s="1"/>
  <c r="O18" i="14"/>
  <c r="Q18" i="14"/>
  <c r="V18" i="14"/>
  <c r="V8" i="14" s="1"/>
  <c r="G21" i="14"/>
  <c r="I21" i="14"/>
  <c r="K21" i="14"/>
  <c r="M21" i="14"/>
  <c r="O21" i="14"/>
  <c r="Q21" i="14"/>
  <c r="V21" i="14"/>
  <c r="G24" i="14"/>
  <c r="M24" i="14" s="1"/>
  <c r="I24" i="14"/>
  <c r="K24" i="14"/>
  <c r="O24" i="14"/>
  <c r="Q24" i="14"/>
  <c r="V24" i="14"/>
  <c r="G27" i="14"/>
  <c r="M27" i="14" s="1"/>
  <c r="I27" i="14"/>
  <c r="K27" i="14"/>
  <c r="O27" i="14"/>
  <c r="Q27" i="14"/>
  <c r="V27" i="14"/>
  <c r="G30" i="14"/>
  <c r="M30" i="14" s="1"/>
  <c r="I30" i="14"/>
  <c r="K30" i="14"/>
  <c r="O30" i="14"/>
  <c r="Q30" i="14"/>
  <c r="V30" i="14"/>
  <c r="G33" i="14"/>
  <c r="I33" i="14"/>
  <c r="K33" i="14"/>
  <c r="M33" i="14"/>
  <c r="O33" i="14"/>
  <c r="Q33" i="14"/>
  <c r="V33" i="14"/>
  <c r="G36" i="14"/>
  <c r="M36" i="14" s="1"/>
  <c r="I36" i="14"/>
  <c r="K36" i="14"/>
  <c r="O36" i="14"/>
  <c r="Q36" i="14"/>
  <c r="V36" i="14"/>
  <c r="G39" i="14"/>
  <c r="I39" i="14"/>
  <c r="K39" i="14"/>
  <c r="M39" i="14"/>
  <c r="O39" i="14"/>
  <c r="Q39" i="14"/>
  <c r="V39" i="14"/>
  <c r="G42" i="14"/>
  <c r="M42" i="14" s="1"/>
  <c r="I42" i="14"/>
  <c r="K42" i="14"/>
  <c r="O42" i="14"/>
  <c r="Q42" i="14"/>
  <c r="V42" i="14"/>
  <c r="G44" i="14"/>
  <c r="I44" i="14"/>
  <c r="K44" i="14"/>
  <c r="M44" i="14"/>
  <c r="O44" i="14"/>
  <c r="Q44" i="14"/>
  <c r="V44" i="14"/>
  <c r="G46" i="14"/>
  <c r="G47" i="14"/>
  <c r="M47" i="14" s="1"/>
  <c r="M46" i="14" s="1"/>
  <c r="I47" i="14"/>
  <c r="I46" i="14" s="1"/>
  <c r="K47" i="14"/>
  <c r="K46" i="14" s="1"/>
  <c r="O47" i="14"/>
  <c r="Q47" i="14"/>
  <c r="Q46" i="14" s="1"/>
  <c r="V47" i="14"/>
  <c r="G49" i="14"/>
  <c r="M49" i="14" s="1"/>
  <c r="I49" i="14"/>
  <c r="K49" i="14"/>
  <c r="O49" i="14"/>
  <c r="Q49" i="14"/>
  <c r="V49" i="14"/>
  <c r="V46" i="14" s="1"/>
  <c r="G52" i="14"/>
  <c r="I52" i="14"/>
  <c r="K52" i="14"/>
  <c r="M52" i="14"/>
  <c r="O52" i="14"/>
  <c r="Q52" i="14"/>
  <c r="V52" i="14"/>
  <c r="G54" i="14"/>
  <c r="M54" i="14" s="1"/>
  <c r="I54" i="14"/>
  <c r="K54" i="14"/>
  <c r="O54" i="14"/>
  <c r="O46" i="14" s="1"/>
  <c r="Q54" i="14"/>
  <c r="V54" i="14"/>
  <c r="Q56" i="14"/>
  <c r="G57" i="14"/>
  <c r="M57" i="14" s="1"/>
  <c r="I57" i="14"/>
  <c r="I56" i="14" s="1"/>
  <c r="K57" i="14"/>
  <c r="K56" i="14" s="1"/>
  <c r="O57" i="14"/>
  <c r="O56" i="14" s="1"/>
  <c r="Q57" i="14"/>
  <c r="V57" i="14"/>
  <c r="V56" i="14" s="1"/>
  <c r="G62" i="14"/>
  <c r="I62" i="14"/>
  <c r="K62" i="14"/>
  <c r="M62" i="14"/>
  <c r="O62" i="14"/>
  <c r="Q62" i="14"/>
  <c r="V62" i="14"/>
  <c r="G65" i="14"/>
  <c r="G56" i="14" s="1"/>
  <c r="I65" i="14"/>
  <c r="K65" i="14"/>
  <c r="O65" i="14"/>
  <c r="Q65" i="14"/>
  <c r="V65" i="14"/>
  <c r="I68" i="14"/>
  <c r="G69" i="14"/>
  <c r="G68" i="14" s="1"/>
  <c r="I69" i="14"/>
  <c r="K69" i="14"/>
  <c r="K68" i="14" s="1"/>
  <c r="O69" i="14"/>
  <c r="Q69" i="14"/>
  <c r="Q68" i="14" s="1"/>
  <c r="V69" i="14"/>
  <c r="V68" i="14" s="1"/>
  <c r="G72" i="14"/>
  <c r="I72" i="14"/>
  <c r="K72" i="14"/>
  <c r="M72" i="14"/>
  <c r="O72" i="14"/>
  <c r="Q72" i="14"/>
  <c r="V72" i="14"/>
  <c r="G75" i="14"/>
  <c r="M75" i="14" s="1"/>
  <c r="I75" i="14"/>
  <c r="K75" i="14"/>
  <c r="O75" i="14"/>
  <c r="O68" i="14" s="1"/>
  <c r="Q75" i="14"/>
  <c r="V75" i="14"/>
  <c r="Q78" i="14"/>
  <c r="G79" i="14"/>
  <c r="M79" i="14" s="1"/>
  <c r="I79" i="14"/>
  <c r="I78" i="14" s="1"/>
  <c r="K79" i="14"/>
  <c r="K78" i="14" s="1"/>
  <c r="O79" i="14"/>
  <c r="O78" i="14" s="1"/>
  <c r="Q79" i="14"/>
  <c r="V79" i="14"/>
  <c r="V78" i="14" s="1"/>
  <c r="G81" i="14"/>
  <c r="I81" i="14"/>
  <c r="K81" i="14"/>
  <c r="M81" i="14"/>
  <c r="O81" i="14"/>
  <c r="Q81" i="14"/>
  <c r="V81" i="14"/>
  <c r="G84" i="14"/>
  <c r="G78" i="14" s="1"/>
  <c r="I84" i="14"/>
  <c r="K84" i="14"/>
  <c r="O84" i="14"/>
  <c r="Q84" i="14"/>
  <c r="V84" i="14"/>
  <c r="G87" i="14"/>
  <c r="M87" i="14" s="1"/>
  <c r="I87" i="14"/>
  <c r="K87" i="14"/>
  <c r="O87" i="14"/>
  <c r="Q87" i="14"/>
  <c r="V87" i="14"/>
  <c r="G89" i="14"/>
  <c r="M89" i="14" s="1"/>
  <c r="I89" i="14"/>
  <c r="K89" i="14"/>
  <c r="O89" i="14"/>
  <c r="Q89" i="14"/>
  <c r="V89" i="14"/>
  <c r="G91" i="14"/>
  <c r="I91" i="14"/>
  <c r="K91" i="14"/>
  <c r="M91" i="14"/>
  <c r="O91" i="14"/>
  <c r="Q91" i="14"/>
  <c r="V91" i="14"/>
  <c r="O93" i="14"/>
  <c r="G94" i="14"/>
  <c r="G93" i="14" s="1"/>
  <c r="I94" i="14"/>
  <c r="I93" i="14" s="1"/>
  <c r="K94" i="14"/>
  <c r="O94" i="14"/>
  <c r="Q94" i="14"/>
  <c r="Q93" i="14" s="1"/>
  <c r="V94" i="14"/>
  <c r="V93" i="14" s="1"/>
  <c r="G97" i="14"/>
  <c r="M97" i="14" s="1"/>
  <c r="I97" i="14"/>
  <c r="K97" i="14"/>
  <c r="K93" i="14" s="1"/>
  <c r="O97" i="14"/>
  <c r="Q97" i="14"/>
  <c r="V97" i="14"/>
  <c r="G99" i="14"/>
  <c r="I99" i="14"/>
  <c r="K99" i="14"/>
  <c r="M99" i="14"/>
  <c r="O99" i="14"/>
  <c r="Q99" i="14"/>
  <c r="V99" i="14"/>
  <c r="G101" i="14"/>
  <c r="M101" i="14" s="1"/>
  <c r="I101" i="14"/>
  <c r="K101" i="14"/>
  <c r="O101" i="14"/>
  <c r="Q101" i="14"/>
  <c r="V101" i="14"/>
  <c r="G103" i="14"/>
  <c r="M103" i="14" s="1"/>
  <c r="I103" i="14"/>
  <c r="K103" i="14"/>
  <c r="O103" i="14"/>
  <c r="Q103" i="14"/>
  <c r="V103" i="14"/>
  <c r="G105" i="14"/>
  <c r="M105" i="14" s="1"/>
  <c r="I105" i="14"/>
  <c r="K105" i="14"/>
  <c r="O105" i="14"/>
  <c r="Q105" i="14"/>
  <c r="V105" i="14"/>
  <c r="I107" i="14"/>
  <c r="V107" i="14"/>
  <c r="G108" i="14"/>
  <c r="G107" i="14" s="1"/>
  <c r="I108" i="14"/>
  <c r="K108" i="14"/>
  <c r="K107" i="14" s="1"/>
  <c r="O108" i="14"/>
  <c r="O107" i="14" s="1"/>
  <c r="Q108" i="14"/>
  <c r="Q107" i="14" s="1"/>
  <c r="V108" i="14"/>
  <c r="G112" i="14"/>
  <c r="I112" i="14"/>
  <c r="M112" i="14"/>
  <c r="Q112" i="14"/>
  <c r="G113" i="14"/>
  <c r="I113" i="14"/>
  <c r="K113" i="14"/>
  <c r="K112" i="14" s="1"/>
  <c r="M113" i="14"/>
  <c r="O113" i="14"/>
  <c r="O112" i="14" s="1"/>
  <c r="Q113" i="14"/>
  <c r="V113" i="14"/>
  <c r="V112" i="14" s="1"/>
  <c r="AE116" i="14"/>
  <c r="G161" i="13"/>
  <c r="BA140" i="13"/>
  <c r="BA111" i="13"/>
  <c r="BA102" i="13"/>
  <c r="BA42" i="13"/>
  <c r="BA32" i="13"/>
  <c r="BA29" i="13"/>
  <c r="BA26" i="13"/>
  <c r="BA17" i="13"/>
  <c r="BA14" i="13"/>
  <c r="G9" i="13"/>
  <c r="G8" i="13" s="1"/>
  <c r="I9" i="13"/>
  <c r="I8" i="13" s="1"/>
  <c r="K9" i="13"/>
  <c r="K8" i="13" s="1"/>
  <c r="O9" i="13"/>
  <c r="O8" i="13" s="1"/>
  <c r="Q9" i="13"/>
  <c r="Q8" i="13" s="1"/>
  <c r="V9" i="13"/>
  <c r="V8" i="13" s="1"/>
  <c r="G11" i="13"/>
  <c r="M11" i="13" s="1"/>
  <c r="I11" i="13"/>
  <c r="K11" i="13"/>
  <c r="O11" i="13"/>
  <c r="Q11" i="13"/>
  <c r="V11" i="13"/>
  <c r="G13" i="13"/>
  <c r="I13" i="13"/>
  <c r="K13" i="13"/>
  <c r="M13" i="13"/>
  <c r="O13" i="13"/>
  <c r="Q13" i="13"/>
  <c r="V13" i="13"/>
  <c r="G16" i="13"/>
  <c r="I16" i="13"/>
  <c r="K16" i="13"/>
  <c r="M16" i="13"/>
  <c r="O16" i="13"/>
  <c r="Q16" i="13"/>
  <c r="V16" i="13"/>
  <c r="G19" i="13"/>
  <c r="M19" i="13" s="1"/>
  <c r="I19" i="13"/>
  <c r="K19" i="13"/>
  <c r="O19" i="13"/>
  <c r="Q19" i="13"/>
  <c r="V19" i="13"/>
  <c r="G22" i="13"/>
  <c r="I22" i="13"/>
  <c r="K22" i="13"/>
  <c r="M22" i="13"/>
  <c r="O22" i="13"/>
  <c r="Q22" i="13"/>
  <c r="V22" i="13"/>
  <c r="G25" i="13"/>
  <c r="I25" i="13"/>
  <c r="K25" i="13"/>
  <c r="M25" i="13"/>
  <c r="O25" i="13"/>
  <c r="Q25" i="13"/>
  <c r="V25" i="13"/>
  <c r="G28" i="13"/>
  <c r="I28" i="13"/>
  <c r="K28" i="13"/>
  <c r="M28" i="13"/>
  <c r="O28" i="13"/>
  <c r="Q28" i="13"/>
  <c r="V28" i="13"/>
  <c r="G31" i="13"/>
  <c r="M31" i="13" s="1"/>
  <c r="I31" i="13"/>
  <c r="K31" i="13"/>
  <c r="O31" i="13"/>
  <c r="Q31" i="13"/>
  <c r="V31" i="13"/>
  <c r="G34" i="13"/>
  <c r="M34" i="13" s="1"/>
  <c r="I34" i="13"/>
  <c r="K34" i="13"/>
  <c r="O34" i="13"/>
  <c r="Q34" i="13"/>
  <c r="V34" i="13"/>
  <c r="G37" i="13"/>
  <c r="I37" i="13"/>
  <c r="K37" i="13"/>
  <c r="M37" i="13"/>
  <c r="O37" i="13"/>
  <c r="Q37" i="13"/>
  <c r="V37" i="13"/>
  <c r="G41" i="13"/>
  <c r="I41" i="13"/>
  <c r="K41" i="13"/>
  <c r="M41" i="13"/>
  <c r="O41" i="13"/>
  <c r="Q41" i="13"/>
  <c r="V41" i="13"/>
  <c r="G44" i="13"/>
  <c r="M44" i="13" s="1"/>
  <c r="I44" i="13"/>
  <c r="K44" i="13"/>
  <c r="O44" i="13"/>
  <c r="Q44" i="13"/>
  <c r="V44" i="13"/>
  <c r="G47" i="13"/>
  <c r="I47" i="13"/>
  <c r="K47" i="13"/>
  <c r="M47" i="13"/>
  <c r="O47" i="13"/>
  <c r="Q47" i="13"/>
  <c r="V47" i="13"/>
  <c r="G49" i="13"/>
  <c r="M49" i="13" s="1"/>
  <c r="I49" i="13"/>
  <c r="K49" i="13"/>
  <c r="O49" i="13"/>
  <c r="Q49" i="13"/>
  <c r="V49" i="13"/>
  <c r="G51" i="13"/>
  <c r="I51" i="13"/>
  <c r="K51" i="13"/>
  <c r="M51" i="13"/>
  <c r="O51" i="13"/>
  <c r="Q51" i="13"/>
  <c r="V51" i="13"/>
  <c r="G54" i="13"/>
  <c r="O54" i="13"/>
  <c r="G55" i="13"/>
  <c r="I55" i="13"/>
  <c r="I54" i="13" s="1"/>
  <c r="K55" i="13"/>
  <c r="K54" i="13" s="1"/>
  <c r="M55" i="13"/>
  <c r="M54" i="13" s="1"/>
  <c r="O55" i="13"/>
  <c r="Q55" i="13"/>
  <c r="Q54" i="13" s="1"/>
  <c r="V55" i="13"/>
  <c r="V54" i="13" s="1"/>
  <c r="G60" i="13"/>
  <c r="I60" i="13"/>
  <c r="K60" i="13"/>
  <c r="M60" i="13"/>
  <c r="O60" i="13"/>
  <c r="Q60" i="13"/>
  <c r="V60" i="13"/>
  <c r="G63" i="13"/>
  <c r="I63" i="13"/>
  <c r="K63" i="13"/>
  <c r="M63" i="13"/>
  <c r="O63" i="13"/>
  <c r="Q63" i="13"/>
  <c r="V63" i="13"/>
  <c r="G67" i="13"/>
  <c r="M67" i="13" s="1"/>
  <c r="M66" i="13" s="1"/>
  <c r="I67" i="13"/>
  <c r="I66" i="13" s="1"/>
  <c r="K67" i="13"/>
  <c r="K66" i="13" s="1"/>
  <c r="O67" i="13"/>
  <c r="Q67" i="13"/>
  <c r="Q66" i="13" s="1"/>
  <c r="V67" i="13"/>
  <c r="V66" i="13" s="1"/>
  <c r="G70" i="13"/>
  <c r="M70" i="13" s="1"/>
  <c r="I70" i="13"/>
  <c r="K70" i="13"/>
  <c r="O70" i="13"/>
  <c r="Q70" i="13"/>
  <c r="V70" i="13"/>
  <c r="G72" i="13"/>
  <c r="I72" i="13"/>
  <c r="K72" i="13"/>
  <c r="M72" i="13"/>
  <c r="O72" i="13"/>
  <c r="Q72" i="13"/>
  <c r="V72" i="13"/>
  <c r="G74" i="13"/>
  <c r="M74" i="13" s="1"/>
  <c r="I74" i="13"/>
  <c r="K74" i="13"/>
  <c r="O74" i="13"/>
  <c r="O66" i="13" s="1"/>
  <c r="Q74" i="13"/>
  <c r="V74" i="13"/>
  <c r="G76" i="13"/>
  <c r="I76" i="13"/>
  <c r="K76" i="13"/>
  <c r="M76" i="13"/>
  <c r="O76" i="13"/>
  <c r="Q76" i="13"/>
  <c r="V76" i="13"/>
  <c r="G79" i="13"/>
  <c r="I79" i="13"/>
  <c r="I78" i="13" s="1"/>
  <c r="K79" i="13"/>
  <c r="M79" i="13"/>
  <c r="O79" i="13"/>
  <c r="O78" i="13" s="1"/>
  <c r="Q79" i="13"/>
  <c r="Q78" i="13" s="1"/>
  <c r="V79" i="13"/>
  <c r="G81" i="13"/>
  <c r="G78" i="13" s="1"/>
  <c r="I81" i="13"/>
  <c r="K81" i="13"/>
  <c r="O81" i="13"/>
  <c r="Q81" i="13"/>
  <c r="V81" i="13"/>
  <c r="G84" i="13"/>
  <c r="I84" i="13"/>
  <c r="K84" i="13"/>
  <c r="M84" i="13"/>
  <c r="O84" i="13"/>
  <c r="Q84" i="13"/>
  <c r="V84" i="13"/>
  <c r="G88" i="13"/>
  <c r="M88" i="13" s="1"/>
  <c r="I88" i="13"/>
  <c r="K88" i="13"/>
  <c r="K78" i="13" s="1"/>
  <c r="O88" i="13"/>
  <c r="Q88" i="13"/>
  <c r="V88" i="13"/>
  <c r="V78" i="13" s="1"/>
  <c r="G90" i="13"/>
  <c r="I90" i="13"/>
  <c r="K90" i="13"/>
  <c r="M90" i="13"/>
  <c r="O90" i="13"/>
  <c r="Q90" i="13"/>
  <c r="V90" i="13"/>
  <c r="G94" i="13"/>
  <c r="G95" i="13"/>
  <c r="I95" i="13"/>
  <c r="I94" i="13" s="1"/>
  <c r="K95" i="13"/>
  <c r="K94" i="13" s="1"/>
  <c r="M95" i="13"/>
  <c r="O95" i="13"/>
  <c r="Q95" i="13"/>
  <c r="Q94" i="13" s="1"/>
  <c r="V95" i="13"/>
  <c r="G98" i="13"/>
  <c r="M98" i="13" s="1"/>
  <c r="I98" i="13"/>
  <c r="K98" i="13"/>
  <c r="O98" i="13"/>
  <c r="Q98" i="13"/>
  <c r="V98" i="13"/>
  <c r="V94" i="13" s="1"/>
  <c r="G101" i="13"/>
  <c r="I101" i="13"/>
  <c r="K101" i="13"/>
  <c r="M101" i="13"/>
  <c r="O101" i="13"/>
  <c r="Q101" i="13"/>
  <c r="V101" i="13"/>
  <c r="G104" i="13"/>
  <c r="AF161" i="13" s="1"/>
  <c r="I104" i="13"/>
  <c r="K104" i="13"/>
  <c r="O104" i="13"/>
  <c r="O94" i="13" s="1"/>
  <c r="Q104" i="13"/>
  <c r="V104" i="13"/>
  <c r="G107" i="13"/>
  <c r="I107" i="13"/>
  <c r="K107" i="13"/>
  <c r="M107" i="13"/>
  <c r="O107" i="13"/>
  <c r="Q107" i="13"/>
  <c r="V107" i="13"/>
  <c r="G110" i="13"/>
  <c r="M110" i="13" s="1"/>
  <c r="I110" i="13"/>
  <c r="K110" i="13"/>
  <c r="O110" i="13"/>
  <c r="Q110" i="13"/>
  <c r="V110" i="13"/>
  <c r="G113" i="13"/>
  <c r="I113" i="13"/>
  <c r="K113" i="13"/>
  <c r="M113" i="13"/>
  <c r="O113" i="13"/>
  <c r="Q113" i="13"/>
  <c r="V113" i="13"/>
  <c r="G116" i="13"/>
  <c r="M116" i="13" s="1"/>
  <c r="I116" i="13"/>
  <c r="K116" i="13"/>
  <c r="O116" i="13"/>
  <c r="Q116" i="13"/>
  <c r="V116" i="13"/>
  <c r="G118" i="13"/>
  <c r="I118" i="13"/>
  <c r="K118" i="13"/>
  <c r="M118" i="13"/>
  <c r="O118" i="13"/>
  <c r="Q118" i="13"/>
  <c r="V118" i="13"/>
  <c r="G120" i="13"/>
  <c r="M120" i="13" s="1"/>
  <c r="I120" i="13"/>
  <c r="K120" i="13"/>
  <c r="O120" i="13"/>
  <c r="Q120" i="13"/>
  <c r="V120" i="13"/>
  <c r="G122" i="13"/>
  <c r="I122" i="13"/>
  <c r="K122" i="13"/>
  <c r="M122" i="13"/>
  <c r="O122" i="13"/>
  <c r="Q122" i="13"/>
  <c r="V122" i="13"/>
  <c r="G124" i="13"/>
  <c r="M124" i="13" s="1"/>
  <c r="I124" i="13"/>
  <c r="K124" i="13"/>
  <c r="O124" i="13"/>
  <c r="Q124" i="13"/>
  <c r="V124" i="13"/>
  <c r="G126" i="13"/>
  <c r="I126" i="13"/>
  <c r="K126" i="13"/>
  <c r="M126" i="13"/>
  <c r="O126" i="13"/>
  <c r="Q126" i="13"/>
  <c r="V126" i="13"/>
  <c r="G128" i="13"/>
  <c r="M128" i="13" s="1"/>
  <c r="I128" i="13"/>
  <c r="K128" i="13"/>
  <c r="O128" i="13"/>
  <c r="Q128" i="13"/>
  <c r="V128" i="13"/>
  <c r="G131" i="13"/>
  <c r="G130" i="13" s="1"/>
  <c r="I131" i="13"/>
  <c r="I130" i="13" s="1"/>
  <c r="K131" i="13"/>
  <c r="K130" i="13" s="1"/>
  <c r="O131" i="13"/>
  <c r="O130" i="13" s="1"/>
  <c r="Q131" i="13"/>
  <c r="V131" i="13"/>
  <c r="V130" i="13" s="1"/>
  <c r="G133" i="13"/>
  <c r="I133" i="13"/>
  <c r="K133" i="13"/>
  <c r="M133" i="13"/>
  <c r="O133" i="13"/>
  <c r="Q133" i="13"/>
  <c r="Q130" i="13" s="1"/>
  <c r="V133" i="13"/>
  <c r="G135" i="13"/>
  <c r="M135" i="13" s="1"/>
  <c r="I135" i="13"/>
  <c r="K135" i="13"/>
  <c r="O135" i="13"/>
  <c r="Q135" i="13"/>
  <c r="V135" i="13"/>
  <c r="I138" i="13"/>
  <c r="G139" i="13"/>
  <c r="G138" i="13" s="1"/>
  <c r="I139" i="13"/>
  <c r="K139" i="13"/>
  <c r="K138" i="13" s="1"/>
  <c r="O139" i="13"/>
  <c r="O138" i="13" s="1"/>
  <c r="Q139" i="13"/>
  <c r="Q138" i="13" s="1"/>
  <c r="V139" i="13"/>
  <c r="V138" i="13" s="1"/>
  <c r="G143" i="13"/>
  <c r="I143" i="13"/>
  <c r="K143" i="13"/>
  <c r="K142" i="13" s="1"/>
  <c r="M143" i="13"/>
  <c r="O143" i="13"/>
  <c r="O142" i="13" s="1"/>
  <c r="Q143" i="13"/>
  <c r="V143" i="13"/>
  <c r="V142" i="13" s="1"/>
  <c r="G145" i="13"/>
  <c r="I145" i="13"/>
  <c r="K145" i="13"/>
  <c r="M145" i="13"/>
  <c r="O145" i="13"/>
  <c r="Q145" i="13"/>
  <c r="V145" i="13"/>
  <c r="G147" i="13"/>
  <c r="G142" i="13" s="1"/>
  <c r="I147" i="13"/>
  <c r="K147" i="13"/>
  <c r="O147" i="13"/>
  <c r="Q147" i="13"/>
  <c r="V147" i="13"/>
  <c r="G149" i="13"/>
  <c r="I149" i="13"/>
  <c r="I142" i="13" s="1"/>
  <c r="K149" i="13"/>
  <c r="M149" i="13"/>
  <c r="O149" i="13"/>
  <c r="Q149" i="13"/>
  <c r="Q142" i="13" s="1"/>
  <c r="V149" i="13"/>
  <c r="G151" i="13"/>
  <c r="K151" i="13"/>
  <c r="Q151" i="13"/>
  <c r="V151" i="13"/>
  <c r="G152" i="13"/>
  <c r="I152" i="13"/>
  <c r="I151" i="13" s="1"/>
  <c r="K152" i="13"/>
  <c r="M152" i="13"/>
  <c r="M151" i="13" s="1"/>
  <c r="O152" i="13"/>
  <c r="O151" i="13" s="1"/>
  <c r="Q152" i="13"/>
  <c r="V152" i="13"/>
  <c r="G157" i="13"/>
  <c r="K157" i="13"/>
  <c r="O157" i="13"/>
  <c r="G158" i="13"/>
  <c r="I158" i="13"/>
  <c r="I157" i="13" s="1"/>
  <c r="K158" i="13"/>
  <c r="M158" i="13"/>
  <c r="M157" i="13" s="1"/>
  <c r="O158" i="13"/>
  <c r="Q158" i="13"/>
  <c r="Q157" i="13" s="1"/>
  <c r="V158" i="13"/>
  <c r="V157" i="13" s="1"/>
  <c r="AE161" i="13"/>
  <c r="G24" i="12"/>
  <c r="BA18" i="12"/>
  <c r="BA16" i="12"/>
  <c r="BA11" i="12"/>
  <c r="G8" i="12"/>
  <c r="I8" i="12"/>
  <c r="O8" i="12"/>
  <c r="Q8" i="12"/>
  <c r="G9" i="12"/>
  <c r="M9" i="12" s="1"/>
  <c r="M8" i="12" s="1"/>
  <c r="I9" i="12"/>
  <c r="K9" i="12"/>
  <c r="K8" i="12" s="1"/>
  <c r="O9" i="12"/>
  <c r="Q9" i="12"/>
  <c r="V9" i="12"/>
  <c r="V8" i="12" s="1"/>
  <c r="G12" i="12"/>
  <c r="I12" i="12"/>
  <c r="K12" i="12"/>
  <c r="M12" i="12"/>
  <c r="O12" i="12"/>
  <c r="Q12" i="12"/>
  <c r="V12" i="12"/>
  <c r="G14" i="12"/>
  <c r="O14" i="12"/>
  <c r="G15" i="12"/>
  <c r="M15" i="12" s="1"/>
  <c r="I15" i="12"/>
  <c r="I14" i="12" s="1"/>
  <c r="K15" i="12"/>
  <c r="K14" i="12" s="1"/>
  <c r="O15" i="12"/>
  <c r="Q15" i="12"/>
  <c r="Q14" i="12" s="1"/>
  <c r="V15" i="12"/>
  <c r="G17" i="12"/>
  <c r="M17" i="12" s="1"/>
  <c r="I17" i="12"/>
  <c r="K17" i="12"/>
  <c r="O17" i="12"/>
  <c r="Q17" i="12"/>
  <c r="V17" i="12"/>
  <c r="V14" i="12" s="1"/>
  <c r="G19" i="12"/>
  <c r="I19" i="12"/>
  <c r="K19" i="12"/>
  <c r="M19" i="12"/>
  <c r="O19" i="12"/>
  <c r="Q19" i="12"/>
  <c r="V19" i="12"/>
  <c r="G20" i="12"/>
  <c r="AF24" i="12" s="1"/>
  <c r="I20" i="12"/>
  <c r="K20" i="12"/>
  <c r="O20" i="12"/>
  <c r="Q20" i="12"/>
  <c r="V20" i="12"/>
  <c r="G21" i="12"/>
  <c r="M21" i="12" s="1"/>
  <c r="I21" i="12"/>
  <c r="K21" i="12"/>
  <c r="O21" i="12"/>
  <c r="Q21" i="12"/>
  <c r="V21" i="12"/>
  <c r="AE24" i="12"/>
  <c r="I20" i="1"/>
  <c r="I19" i="1"/>
  <c r="I18" i="1"/>
  <c r="I17" i="1"/>
  <c r="AZ125" i="1"/>
  <c r="AZ119" i="1"/>
  <c r="AZ118" i="1"/>
  <c r="AZ116" i="1"/>
  <c r="AZ115" i="1"/>
  <c r="AZ113" i="1"/>
  <c r="AZ112" i="1"/>
  <c r="AZ110" i="1"/>
  <c r="AZ108" i="1"/>
  <c r="AZ107" i="1"/>
  <c r="AZ106" i="1"/>
  <c r="AZ104" i="1"/>
  <c r="AZ101" i="1"/>
  <c r="AZ99" i="1"/>
  <c r="AZ95" i="1"/>
  <c r="AZ94" i="1"/>
  <c r="AZ92" i="1"/>
  <c r="AZ91" i="1"/>
  <c r="AZ89" i="1"/>
  <c r="AZ88" i="1"/>
  <c r="AZ87" i="1"/>
  <c r="AZ85" i="1"/>
  <c r="AZ84" i="1"/>
  <c r="AZ82" i="1"/>
  <c r="AZ80" i="1"/>
  <c r="AZ79" i="1"/>
  <c r="AZ77" i="1"/>
  <c r="AZ75" i="1"/>
  <c r="AZ74" i="1"/>
  <c r="AZ72" i="1"/>
  <c r="AZ71" i="1"/>
  <c r="AZ69" i="1"/>
  <c r="AZ68" i="1"/>
  <c r="AZ66" i="1"/>
  <c r="AZ64" i="1"/>
  <c r="AZ63" i="1"/>
  <c r="AZ62" i="1"/>
  <c r="AZ61" i="1"/>
  <c r="AZ60" i="1"/>
  <c r="AZ59" i="1"/>
  <c r="AZ56" i="1"/>
  <c r="AZ54" i="1"/>
  <c r="AZ53" i="1"/>
  <c r="AZ51" i="1"/>
  <c r="AZ49" i="1"/>
  <c r="F46" i="1"/>
  <c r="G23" i="1" s="1"/>
  <c r="G46" i="1"/>
  <c r="G25" i="1" s="1"/>
  <c r="A25" i="1" s="1"/>
  <c r="A26" i="1" s="1"/>
  <c r="G26" i="1" s="1"/>
  <c r="H45" i="1"/>
  <c r="I45" i="1" s="1"/>
  <c r="H44" i="1"/>
  <c r="I44" i="1" s="1"/>
  <c r="H43" i="1"/>
  <c r="I43" i="1" s="1"/>
  <c r="H42" i="1"/>
  <c r="H41" i="1"/>
  <c r="I41" i="1" s="1"/>
  <c r="H39" i="1"/>
  <c r="H46" i="1" s="1"/>
  <c r="J28" i="1"/>
  <c r="J26" i="1"/>
  <c r="G38" i="1"/>
  <c r="F38" i="1"/>
  <c r="J23" i="1"/>
  <c r="J24" i="1"/>
  <c r="J25" i="1"/>
  <c r="J27" i="1"/>
  <c r="E24" i="1"/>
  <c r="E26" i="1"/>
  <c r="I16" i="1" l="1"/>
  <c r="I21" i="1" s="1"/>
  <c r="I144" i="1"/>
  <c r="J143" i="1" s="1"/>
  <c r="J135" i="1"/>
  <c r="J139" i="1"/>
  <c r="J131" i="1"/>
  <c r="J132" i="1"/>
  <c r="J136" i="1"/>
  <c r="J140" i="1"/>
  <c r="J133" i="1"/>
  <c r="J137" i="1"/>
  <c r="J141" i="1"/>
  <c r="J134" i="1"/>
  <c r="J138" i="1"/>
  <c r="J142" i="1"/>
  <c r="A23" i="1"/>
  <c r="A24" i="1" s="1"/>
  <c r="G24" i="1" s="1"/>
  <c r="A27" i="1" s="1"/>
  <c r="A29" i="1" s="1"/>
  <c r="G29" i="1" s="1"/>
  <c r="G27" i="1" s="1"/>
  <c r="G28" i="1"/>
  <c r="M84" i="14"/>
  <c r="M78" i="14" s="1"/>
  <c r="M65" i="14"/>
  <c r="M56" i="14" s="1"/>
  <c r="AF116" i="14"/>
  <c r="M69" i="14"/>
  <c r="M68" i="14" s="1"/>
  <c r="M108" i="14"/>
  <c r="M107" i="14" s="1"/>
  <c r="M12" i="14"/>
  <c r="M8" i="14" s="1"/>
  <c r="M94" i="14"/>
  <c r="M93" i="14" s="1"/>
  <c r="M139" i="13"/>
  <c r="M138" i="13" s="1"/>
  <c r="M104" i="13"/>
  <c r="M94" i="13" s="1"/>
  <c r="M81" i="13"/>
  <c r="M78" i="13" s="1"/>
  <c r="G66" i="13"/>
  <c r="M147" i="13"/>
  <c r="M142" i="13" s="1"/>
  <c r="M131" i="13"/>
  <c r="M130" i="13" s="1"/>
  <c r="M9" i="13"/>
  <c r="M8" i="13" s="1"/>
  <c r="M20" i="12"/>
  <c r="M14" i="12" s="1"/>
  <c r="I39" i="1"/>
  <c r="I46" i="1" s="1"/>
  <c r="J144" i="1" l="1"/>
  <c r="J40" i="1"/>
  <c r="J43" i="1"/>
  <c r="J41" i="1"/>
  <c r="J45" i="1"/>
  <c r="J39" i="1"/>
  <c r="J46" i="1" s="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Leitgebová Hana</author>
  </authors>
  <commentList>
    <comment ref="S6" authorId="0" shapeId="0" xr:uid="{B1D833F1-25DB-4791-835A-06A297025A33}">
      <text>
        <r>
          <rPr>
            <sz val="9"/>
            <color indexed="81"/>
            <rFont val="Tahoma"/>
            <family val="2"/>
            <charset val="238"/>
          </rPr>
          <t>Jedná se o informaci, zda se jedná o položku, která je do rozpočtu zadána z cenové soustavy RTS, nebo vlastní.</t>
        </r>
      </text>
    </comment>
    <comment ref="T6" authorId="0" shapeId="0" xr:uid="{BA4155DC-4389-4726-83B3-E32A3917F61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Leitgebová Hana</author>
  </authors>
  <commentList>
    <comment ref="S6" authorId="0" shapeId="0" xr:uid="{651FC393-3589-489B-885A-384CE92E83BB}">
      <text>
        <r>
          <rPr>
            <sz val="9"/>
            <color indexed="81"/>
            <rFont val="Tahoma"/>
            <family val="2"/>
            <charset val="238"/>
          </rPr>
          <t>Jedná se o informaci, zda se jedná o položku, která je do rozpočtu zadána z cenové soustavy RTS, nebo vlastní.</t>
        </r>
      </text>
    </comment>
    <comment ref="T6" authorId="0" shapeId="0" xr:uid="{4842548C-460D-4136-A8C5-5B963F8B452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Leitgebová Hana</author>
  </authors>
  <commentList>
    <comment ref="S6" authorId="0" shapeId="0" xr:uid="{DA0A9915-9326-483B-9A68-4079B70E4AF8}">
      <text>
        <r>
          <rPr>
            <sz val="9"/>
            <color indexed="81"/>
            <rFont val="Tahoma"/>
            <family val="2"/>
            <charset val="238"/>
          </rPr>
          <t>Jedná se o informaci, zda se jedná o položku, která je do rozpočtu zadána z cenové soustavy RTS, nebo vlastní.</t>
        </r>
      </text>
    </comment>
    <comment ref="T6" authorId="0" shapeId="0" xr:uid="{5A455A30-0198-40F0-ADE7-2CF7711656B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<sst xmlns="http://schemas.openxmlformats.org/spreadsheetml/2006/main" count="1578" uniqueCount="534">
  <si>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</si>
  <si>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</si>
  <si>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</si>
  <si>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</si>
  <si>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</si>
  <si>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</si>
  <si>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</si>
  <si>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</si>
  <si>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</si>
  <si>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</si>
  <si>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</si>
  <si>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</si>
  <si>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</si>
  <si>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</si>
  <si>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</si>
  <si>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</si>
  <si>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</si>
  <si>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</si>
  <si>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</si>
  <si>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</si>
  <si>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</si>
  <si>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</si>
  <si>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</si>
  <si>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</si>
  <si>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</si>
  <si>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</si>
  <si>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</si>
  <si>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</si>
  <si>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</si>
  <si>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</si>
  <si>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</si>
  <si>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</si>
  <si>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</si>
  <si>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</si>
  <si>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</si>
  <si>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</si>
  <si>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</si>
  <si>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</si>
  <si>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</si>
  <si>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</si>
  <si>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</si>
  <si>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</si>
  <si>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</si>
  <si>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483/2015</t>
  </si>
  <si>
    <t>Tišnov - chodník Lomnická</t>
  </si>
  <si>
    <t>Město Tišnov</t>
  </si>
  <si>
    <t>nám. Míru 111</t>
  </si>
  <si>
    <t>Tišnov-Tišnov</t>
  </si>
  <si>
    <t>66601</t>
  </si>
  <si>
    <t>00282707</t>
  </si>
  <si>
    <t>CZ00282707</t>
  </si>
  <si>
    <t>APC SILNICE s.r.o.</t>
  </si>
  <si>
    <t>Jana Babáka 11</t>
  </si>
  <si>
    <t>Brno-Královo Pole</t>
  </si>
  <si>
    <t>61200</t>
  </si>
  <si>
    <t>60705981</t>
  </si>
  <si>
    <t>CZ60705981</t>
  </si>
  <si>
    <t>Stavba</t>
  </si>
  <si>
    <t>Ostatní a vedlejší náklady</t>
  </si>
  <si>
    <t>0.1</t>
  </si>
  <si>
    <t>Vedlejší a ostatní náklady</t>
  </si>
  <si>
    <t>Inženýrský objekt</t>
  </si>
  <si>
    <t>SO 01</t>
  </si>
  <si>
    <t>Chodník Lomnická</t>
  </si>
  <si>
    <t>01.1</t>
  </si>
  <si>
    <t>část silnice</t>
  </si>
  <si>
    <t>01.2</t>
  </si>
  <si>
    <t>část chodník</t>
  </si>
  <si>
    <t>Celkem za stavbu</t>
  </si>
  <si>
    <t>CZK</t>
  </si>
  <si>
    <t>#POPS</t>
  </si>
  <si>
    <t>Popis stavby: 483/2015 - Tišnov - chodník Lomnická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</si>
  <si>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</si>
  <si>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</si>
  <si>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</si>
  <si>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</si>
  <si>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</si>
  <si>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</si>
  <si>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</si>
  <si>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</si>
  <si>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</si>
  <si>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</si>
  <si>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</si>
  <si>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</si>
  <si>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</si>
  <si>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</si>
  <si>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</si>
  <si>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</si>
  <si>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</si>
  <si>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</si>
  <si>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</si>
  <si>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</si>
  <si>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</si>
  <si>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</si>
  <si>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</si>
  <si>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</si>
  <si>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</si>
  <si>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</si>
  <si>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</si>
  <si>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</si>
  <si>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</si>
  <si>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</si>
  <si>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</si>
  <si>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</si>
  <si>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</si>
  <si>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</si>
  <si>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</si>
  <si>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</si>
  <si>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</si>
  <si>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</si>
  <si>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</si>
  <si>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</si>
  <si>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</si>
  <si>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</si>
  <si>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</si>
  <si>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</si>
  <si>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</si>
  <si>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</si>
  <si>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</si>
  <si>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0.1 - Vedlejší a ostatní náklady</t>
  </si>
  <si>
    <t>Popis objektu: SO 01 - Chodník Lomnická</t>
  </si>
  <si>
    <t>Popis rozpočtu: 01.1 - část silnice</t>
  </si>
  <si>
    <t>Popis rozpočtu: 01.2 - část chodník</t>
  </si>
  <si>
    <t>daje uváděné v popisu položky (např. A5, C3, ...) jsou odkazem na příslušnou položku v příloze C.10, kde je určena výměra položky soupisu prací.</t>
  </si>
  <si>
    <t>Rekapitulace dílů</t>
  </si>
  <si>
    <t>Typ dílu</t>
  </si>
  <si>
    <t>1</t>
  </si>
  <si>
    <t>Zemní práce</t>
  </si>
  <si>
    <t>2</t>
  </si>
  <si>
    <t>Základy,zvláštní zakládání</t>
  </si>
  <si>
    <t>3</t>
  </si>
  <si>
    <t>Svislé a kompletní konstrukce</t>
  </si>
  <si>
    <t>4</t>
  </si>
  <si>
    <t>Vodorovné konstrukce</t>
  </si>
  <si>
    <t>5</t>
  </si>
  <si>
    <t>Komunikace</t>
  </si>
  <si>
    <t>8</t>
  </si>
  <si>
    <t>Trubní vedení</t>
  </si>
  <si>
    <t>91</t>
  </si>
  <si>
    <t>Doplňující práce na komunikaci</t>
  </si>
  <si>
    <t>96</t>
  </si>
  <si>
    <t>Bourání konstrukcí</t>
  </si>
  <si>
    <t>97</t>
  </si>
  <si>
    <t>Přesuny suti a vybouraných hmot</t>
  </si>
  <si>
    <t>99</t>
  </si>
  <si>
    <t>Staveništní přesun hmot</t>
  </si>
  <si>
    <t>M46</t>
  </si>
  <si>
    <t>Zemní práce při montážích</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</si>
  <si>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</si>
  <si>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</si>
  <si>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</si>
  <si>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</si>
  <si>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</si>
  <si>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</si>
  <si>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</si>
  <si>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</si>
  <si>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</si>
  <si>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</si>
  <si>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</si>
  <si>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</si>
  <si>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</si>
  <si>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</si>
  <si>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</si>
  <si>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</si>
  <si>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</si>
  <si>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</si>
  <si>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</si>
  <si>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</si>
  <si>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</si>
  <si>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</si>
  <si>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</si>
  <si>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</si>
  <si>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</si>
  <si>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</si>
  <si>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</si>
  <si>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</si>
  <si>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</si>
  <si>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</si>
  <si>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</si>
  <si>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</si>
  <si>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</si>
  <si>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</si>
  <si>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</si>
  <si>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</si>
  <si>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24/ II</t>
  </si>
  <si>
    <t>Indiv</t>
  </si>
  <si>
    <t>VRN</t>
  </si>
  <si>
    <t>Běžná</t>
  </si>
  <si>
    <t>POL99_8</t>
  </si>
  <si>
    <t>POP</t>
  </si>
  <si>
    <t>Vyhotovení protokolu o vytyčení stavby se seznamem souřadnic vytyčených bodů a jejich polohopisnými (S-JTSK) a výškopisnými (Bpv) hodnotami.</t>
  </si>
  <si>
    <t>005121 R</t>
  </si>
  <si>
    <t>Zařízení staveniště</t>
  </si>
  <si>
    <t>Veškeré náklady spojené s vybudováním, provozem a odstraněním zařízení staveniště.</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</si>
  <si>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</si>
  <si>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</si>
  <si>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</si>
  <si>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</si>
  <si>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</si>
  <si>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</si>
  <si>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005900</t>
  </si>
  <si>
    <t>Realizační dokumentace</t>
  </si>
  <si>
    <t>Vlastní</t>
  </si>
  <si>
    <t>005908</t>
  </si>
  <si>
    <t>Zajištění archeologického průzkumu</t>
  </si>
  <si>
    <t>soubor</t>
  </si>
  <si>
    <t>005999</t>
  </si>
  <si>
    <t>Zkoušky</t>
  </si>
  <si>
    <t>Náklady na zkoušky pro zajištění kontroly a kvality díla  dle plánu kontrol a zkoušek.</t>
  </si>
  <si>
    <t>SUM</t>
  </si>
  <si>
    <t>Geodetické zaměření rohů stavby, stabilizace bodů a sestavení laviček.</t>
  </si>
  <si>
    <t>END</t>
  </si>
  <si>
    <t>Položkový soupis prací a dodávek</t>
  </si>
  <si>
    <t>ING</t>
  </si>
  <si>
    <t>113108420R00</t>
  </si>
  <si>
    <t>Odstranění podkladů nebo krytů živičných, v ploše jednotlivě nad 50 m2, tloušťka vrstvy 200 mm</t>
  </si>
  <si>
    <t>m2</t>
  </si>
  <si>
    <t>822-1</t>
  </si>
  <si>
    <t>RTS 24/ I</t>
  </si>
  <si>
    <t>Práce</t>
  </si>
  <si>
    <t>POL1_0</t>
  </si>
  <si>
    <t>B3: : 69,6</t>
  </si>
  <si>
    <t>VV</t>
  </si>
  <si>
    <t>113107520R00</t>
  </si>
  <si>
    <t>Odstranění podkladů nebo krytů z kameniva hrubého drceného, v ploše jednotlivě do 50 m2, tloušťka vrstvy 200 mm</t>
  </si>
  <si>
    <t>B5: : 46</t>
  </si>
  <si>
    <t>132201212R00</t>
  </si>
  <si>
    <t xml:space="preserve">Hloubení rýh šířky přes 60 do 200 cm do 1000 m3, v hornině 3, hloubení strojně </t>
  </si>
  <si>
    <t>m3</t>
  </si>
  <si>
    <t>800-1</t>
  </si>
  <si>
    <t>POL1_</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</si>
  <si>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</si>
  <si>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</si>
  <si>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G3: : 105</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</si>
  <si>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</si>
  <si>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</si>
  <si>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</si>
  <si>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G4: : 14,4</t>
  </si>
  <si>
    <t>151101101R00</t>
  </si>
  <si>
    <t>Zřízení pažení a rozepření stěn rýh příložné  pro jakoukoliv mezerovitost, hloubky do 2 m</t>
  </si>
  <si>
    <t>pro podzemní vedení pro všechny šířky rýhy,</t>
  </si>
  <si>
    <t>G6: : 73,8</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</si>
  <si>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</si>
  <si>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</si>
  <si>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</si>
  <si>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</si>
  <si>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</si>
  <si>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</si>
  <si>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G5: : 52,5</t>
  </si>
  <si>
    <t>162701105R00</t>
  </si>
  <si>
    <t>Vodorovné přemístění výkopku z horniny 1 až 4, na vzdálenost přes 9 000  do 10 000 m</t>
  </si>
  <si>
    <t>po suchu, bez ohledu na druh dopravního prostředku, bez naložení výkopku, avšak se složením bez rozhrnutí,</t>
  </si>
  <si>
    <t>G8: : 119,4</t>
  </si>
  <si>
    <t>162701109R00</t>
  </si>
  <si>
    <t>Vodorovné přemístění výkopku příplatek k ceně za každých dalších i započatých 1 000 m přes 10 000 m z horniny 1 až 4</t>
  </si>
  <si>
    <t>G9: : 2388</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</si>
  <si>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</si>
  <si>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</si>
  <si>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</si>
  <si>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G1: : 25,5</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</si>
  <si>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</si>
  <si>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</si>
  <si>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</si>
  <si>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</si>
  <si>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D26: : 28</t>
  </si>
  <si>
    <t>175101101R00</t>
  </si>
  <si>
    <t>Obsyp potrubí bez prohození sypaniny</t>
  </si>
  <si>
    <t>sypaninou z vhodných hornin tř. 1 - 4 nebo materiálem připraveným podél výkopu ve vzdálenosti do 3 m od jeho kraje, pro jakoukoliv hloubku výkopu a jakoukoliv míru zhutnění,</t>
  </si>
  <si>
    <t>G11: : 8,8</t>
  </si>
  <si>
    <t>181101102R00</t>
  </si>
  <si>
    <t>Úprava pláně v zářezech v hornině 1 až 4, se zhutněním</t>
  </si>
  <si>
    <t>vyrovnáním výškových rozdílů, ploch vodorovných a ploch do sklonu 1 : 5.</t>
  </si>
  <si>
    <t>A10: : 78,4</t>
  </si>
  <si>
    <t>199000002R00</t>
  </si>
  <si>
    <t>Poplatky za skládku horniny 1- 4</t>
  </si>
  <si>
    <t>G10: : 119,4</t>
  </si>
  <si>
    <t>58310004T</t>
  </si>
  <si>
    <t>Zemina vhodná do násypů a zásypů vč. dovozu na staveniště</t>
  </si>
  <si>
    <t xml:space="preserve">m3    </t>
  </si>
  <si>
    <t>v2024</t>
  </si>
  <si>
    <t>Specifikace</t>
  </si>
  <si>
    <t>POL3_0</t>
  </si>
  <si>
    <t>G2: : 33,35</t>
  </si>
  <si>
    <t>58330002.AR</t>
  </si>
  <si>
    <t>Kamenivo nestanovené těžené; typ: netříděný; štěrkopísek k zásypu</t>
  </si>
  <si>
    <t>t</t>
  </si>
  <si>
    <t>SPCM</t>
  </si>
  <si>
    <t>štěrkopísek frakce 0-32, k obsypu i zásypu</t>
  </si>
  <si>
    <t>G12: : 84,14</t>
  </si>
  <si>
    <t>388317777R00</t>
  </si>
  <si>
    <t>Těleso trub. kabelovodu z bet.C 12/15 otevř. výkop</t>
  </si>
  <si>
    <t xml:space="preserve"> Včetně:</t>
  </si>
  <si>
    <t>- vyrovnání povrchu mezivrstev,</t>
  </si>
  <si>
    <t>- úpravy krycí desky nad tělesem kabelovodu.</t>
  </si>
  <si>
    <t>E8: : 0,22</t>
  </si>
  <si>
    <t>388357777R00</t>
  </si>
  <si>
    <t>Bednění stěn tělesa kabelovodu trubkového, výkop</t>
  </si>
  <si>
    <t>Včetně odbednění.</t>
  </si>
  <si>
    <t>E11: : 0,8</t>
  </si>
  <si>
    <t>388995111R00</t>
  </si>
  <si>
    <t>Chránička kabelu z PVC 160/6,2 mm, výkop</t>
  </si>
  <si>
    <t>m</t>
  </si>
  <si>
    <t>Včetně spojovacího materiálu.</t>
  </si>
  <si>
    <t>E5: : 1</t>
  </si>
  <si>
    <t>451573111R00</t>
  </si>
  <si>
    <t>Lože pod potrubí, stoky a drobné objekty z písku a štěrkopísku  do 65 mm</t>
  </si>
  <si>
    <t>827-1</t>
  </si>
  <si>
    <t>v otevřeném výkopu,</t>
  </si>
  <si>
    <t>G7: : 0,78</t>
  </si>
  <si>
    <t>452111111R00</t>
  </si>
  <si>
    <t>Osazení betonových dílců pod potrubí pražců v otevřeném výkopu průřezové plochy do 25 000 mm2</t>
  </si>
  <si>
    <t>kus</t>
  </si>
  <si>
    <t>D7: : 23</t>
  </si>
  <si>
    <t>452112121R00</t>
  </si>
  <si>
    <t>Osazení betonových dílců pod potrubí prstenců nebo rámůpod poklopy a mříže výšky přes 100 do 200 mm</t>
  </si>
  <si>
    <t>D9: : 4</t>
  </si>
  <si>
    <t>59218562R</t>
  </si>
  <si>
    <t>krajník silniční; betonový; l = 500 mm; š = 250,0 mm; h = 80,0 mm; přírodní</t>
  </si>
  <si>
    <t>D8: : 11,62</t>
  </si>
  <si>
    <t>592239030R</t>
  </si>
  <si>
    <t>prstenec do uliční vpusti; betonový; TBV; l = 625,0 mm; š = 390 mm; h = 60,0 mm</t>
  </si>
  <si>
    <t>D10: : 4,04</t>
  </si>
  <si>
    <t>564861111R00</t>
  </si>
  <si>
    <t>Podklad ze štěrkodrti s rozprostřením a zhutněním tloušťka po zhutnění 200 mm</t>
  </si>
  <si>
    <t>A11: : 78,4</t>
  </si>
  <si>
    <t>565181111R00</t>
  </si>
  <si>
    <t>Podklad z kameniva obaleného asfaltem v pruhu šířky do 3 m, třídy 1, tloušťka po zhutnění 150 mm</t>
  </si>
  <si>
    <t>s rozprostřením a zhutněním</t>
  </si>
  <si>
    <t>A13: : 117</t>
  </si>
  <si>
    <t>567132115R00</t>
  </si>
  <si>
    <t>Podklad z kameniva zpevněného cementem KZC 1, tloušťka po zhutnění 200 mm</t>
  </si>
  <si>
    <t>bez dilatačních spár, s rozprostřením a zhutněním, ošetřením povrchu podkladu vodou</t>
  </si>
  <si>
    <t>ŠCM 200 mm</t>
  </si>
  <si>
    <t>A12: : 131,1</t>
  </si>
  <si>
    <t>569903311R00</t>
  </si>
  <si>
    <t>Zřízení zemních krajnic z hornin jakékoliv třídy se zhutněním</t>
  </si>
  <si>
    <t>A20: : 11,49</t>
  </si>
  <si>
    <t>573111113R00</t>
  </si>
  <si>
    <t>Postřik živičný infiltrační s posypem kamenivem v množství 1,5 kg/m2</t>
  </si>
  <si>
    <t>z asfaltu silničního</t>
  </si>
  <si>
    <t>PI-E 0,6-1,3 kg/m2</t>
  </si>
  <si>
    <t>A16: : 131,1</t>
  </si>
  <si>
    <t>831312121R00</t>
  </si>
  <si>
    <t>Montáž potrubí z trub kameninových těsněných pryžovými kroužky montáž- bez specifikace DN 150 mm</t>
  </si>
  <si>
    <t>pro splaškovou kanalizaci v otevřeném výkopu ve sklonu do 20 %,</t>
  </si>
  <si>
    <t>D12: : 23</t>
  </si>
  <si>
    <t>837312221R00</t>
  </si>
  <si>
    <t>Montáž kameninových tvarovek těsněných pryžovými kroužky jednoosých DN 150 mm</t>
  </si>
  <si>
    <t>na potrubí z trub kameninových pro splaškovou kanalizaci v otevřeném výkopu,</t>
  </si>
  <si>
    <t>D14: : 16</t>
  </si>
  <si>
    <t>837314111R00</t>
  </si>
  <si>
    <t>Montáž kameninových útesů s hrdlem DN 150 mm</t>
  </si>
  <si>
    <t>na potrubí betonovém a železobetonovém, odsekání kameninové trouby na útes, vysekání otvorů v betonových nebo železobetonových troubách a obetonování potrubí v místě osazení útesu,</t>
  </si>
  <si>
    <t>D11: : 4</t>
  </si>
  <si>
    <t>895941311R00</t>
  </si>
  <si>
    <t>Zřízení vpusti kanalizační uliční z betonových dílců typ UVB - 50</t>
  </si>
  <si>
    <t>včetně zřízení lože ze štěrkopísku,</t>
  </si>
  <si>
    <t>D17: : 4</t>
  </si>
  <si>
    <t>899203111R00</t>
  </si>
  <si>
    <t>Osazení mříží litinových o hmotnost jednotlivě přes 100  do 150 kg</t>
  </si>
  <si>
    <t>včetně rámů a košů na bahno,</t>
  </si>
  <si>
    <t>D22: : 4</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</si>
  <si>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</si>
  <si>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</si>
  <si>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</si>
  <si>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D29: : 10</t>
  </si>
  <si>
    <t>899623141R00</t>
  </si>
  <si>
    <t>Obetonování potrubí nebo zdiva stok betonem prostým C 12/15</t>
  </si>
  <si>
    <t>z cementu portlandského nebo struskoportlandského, v otevřeném výkopu,</t>
  </si>
  <si>
    <t>D24: : 6,9</t>
  </si>
  <si>
    <t>55243094R</t>
  </si>
  <si>
    <t>mříž vtoková; litina; rozměr 500x500 mm; únosnost D 400 kN</t>
  </si>
  <si>
    <t>D23: : 4</t>
  </si>
  <si>
    <t>592238750R</t>
  </si>
  <si>
    <t>dno uliční vpusti beton; Di = 500,0 mm; h = 525 mm; t = 65 mm; s kalištěm; beton C 40/50</t>
  </si>
  <si>
    <t>D20: : 4,04</t>
  </si>
  <si>
    <t>592238744R</t>
  </si>
  <si>
    <t>skruž betonová uliční vpusti; s otvorem 150 mm PVC; kruhová; l = 590 mm; d = 500 mm</t>
  </si>
  <si>
    <t>D21: : 4,04</t>
  </si>
  <si>
    <t>592238741R</t>
  </si>
  <si>
    <t>skruž betonová uliční vpusti; kruhová; l = 290 mm; d = 500 mm</t>
  </si>
  <si>
    <t>D18: : 4,04</t>
  </si>
  <si>
    <t>592238742R</t>
  </si>
  <si>
    <t>skruž betonová uliční vpusti; kruhová; l = 590 mm; d = 500 mm</t>
  </si>
  <si>
    <t>D19: : 4,04</t>
  </si>
  <si>
    <t>59710632R</t>
  </si>
  <si>
    <t>trouba kameninová DN 150,0 mm; l = 1000,0 mm; spoj F; FN 34 kN/m</t>
  </si>
  <si>
    <t>D13: : 27,41</t>
  </si>
  <si>
    <t>59710944R</t>
  </si>
  <si>
    <t>oblouk kameninový 15,0 °; DN 150,0 mm; spoj F; FN 34 kN/m</t>
  </si>
  <si>
    <t>D15: : 16,24</t>
  </si>
  <si>
    <t>914001127R00</t>
  </si>
  <si>
    <t xml:space="preserve">Osazení a montáž svislých dopravních značek značka, na sloup VOS,  </t>
  </si>
  <si>
    <t>F2: : 1</t>
  </si>
  <si>
    <t>915721111R00</t>
  </si>
  <si>
    <t>Vodorovné značení krytů stříkané barvou, stopčar, zeber, stínů, šipek, nápisů, přechodů apod.</t>
  </si>
  <si>
    <t>F3: : 18</t>
  </si>
  <si>
    <t>915791112R00</t>
  </si>
  <si>
    <t xml:space="preserve">Předznačení pro vodorovné značení pro stopčáry, zebry,stíny, šipky, nápisy, přechody </t>
  </si>
  <si>
    <t>stříkané barvou nebo prováděné z nátěrových hmot</t>
  </si>
  <si>
    <t>F4: : 18</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</si>
  <si>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</si>
  <si>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</si>
  <si>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</si>
  <si>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F1: : 1</t>
  </si>
  <si>
    <t>979082213R00</t>
  </si>
  <si>
    <t>Vodorovná doprava suti po suchu do 1 km</t>
  </si>
  <si>
    <t>G13: : 119,61</t>
  </si>
  <si>
    <t>979082219R00</t>
  </si>
  <si>
    <t>Příplatek za dopravu suti po suchu za další 1 km</t>
  </si>
  <si>
    <t>G14: : 2294,77</t>
  </si>
  <si>
    <t>979087212R00</t>
  </si>
  <si>
    <t>Nakládání suti na dopravní prostředky - komunikace</t>
  </si>
  <si>
    <t>C6: : 20,24</t>
  </si>
  <si>
    <t>979990113R00</t>
  </si>
  <si>
    <t>Poplatek za skládku suti - obalovaný asfalt</t>
  </si>
  <si>
    <t>G15: : 79,13</t>
  </si>
  <si>
    <t>998225111R00</t>
  </si>
  <si>
    <t>Přesun hmot komunikací a letišť, kryt živičný jakékoliv délky objektu</t>
  </si>
  <si>
    <t>Přesun hmot</t>
  </si>
  <si>
    <t>POL7_</t>
  </si>
  <si>
    <t>vodorovně do 200 m</t>
  </si>
  <si>
    <t xml:space="preserve">Hmotnosti z položek s pořadovými čísly: : </t>
  </si>
  <si>
    <t xml:space="preserve">5,15,16,17,18,19,20,21,22,23,24,25,26,27,29,30,31,32,33,34,35,36,37,38,39,40,41,42,43,45, : </t>
  </si>
  <si>
    <t>Součet: : 318,75174</t>
  </si>
  <si>
    <t>460510201RT1</t>
  </si>
  <si>
    <t>Žlab kabelový prefabrikovaný TK 1, neasfaltovaný, včetně dodávky žlabu a poklopu</t>
  </si>
  <si>
    <t>E6: : 2</t>
  </si>
  <si>
    <t>JKSO:</t>
  </si>
  <si>
    <t>822.29</t>
  </si>
  <si>
    <t>komunikace pozemní ostatní</t>
  </si>
  <si>
    <t>JKSO</t>
  </si>
  <si>
    <t xml:space="preserve"> m2</t>
  </si>
  <si>
    <t>kryt (materiál konstrukce krytu) z kameniva obalovaného živicí</t>
  </si>
  <si>
    <t>JKSOChar</t>
  </si>
  <si>
    <t>rekonstrukce a modernizace objektu prostá</t>
  </si>
  <si>
    <t>JKSOAkce</t>
  </si>
  <si>
    <t>122202201R00</t>
  </si>
  <si>
    <t>Odkopávky a prokopávky pro silnice v hornině 3 do 100 m3</t>
  </si>
  <si>
    <t>POL1_1</t>
  </si>
  <si>
    <t>s přemístěním výkopku v příčných profilech na vzdálenost do 15 m nebo s naložením na dopravní prostředek.</t>
  </si>
  <si>
    <t>N1 : 75,96</t>
  </si>
  <si>
    <t>132201210R00</t>
  </si>
  <si>
    <t xml:space="preserve">Hloubení rýh šířky přes 60 do 200 cm do 50 m3, v hornině 3, hloubení strojně </t>
  </si>
  <si>
    <t>N3 : 23,04</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</si>
  <si>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</si>
  <si>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</si>
  <si>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</si>
  <si>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N2 : 12</t>
  </si>
  <si>
    <t>K4 : 57,6</t>
  </si>
  <si>
    <t>N4 : 11,52</t>
  </si>
  <si>
    <t>N5 : 111</t>
  </si>
  <si>
    <t>N6 : 2220</t>
  </si>
  <si>
    <t>175101101RT2</t>
  </si>
  <si>
    <t>Obsyp potrubí bez prohození sypaniny, s dodáním štěrkopísku frakce 0 - 22 mm</t>
  </si>
  <si>
    <t>RTS 16/ I</t>
  </si>
  <si>
    <t>K9 : 16,9</t>
  </si>
  <si>
    <t>H7 : 199,08</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</si>
  <si>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</si>
  <si>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</si>
  <si>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</si>
  <si>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L1 : 157,4</t>
  </si>
  <si>
    <t>N7 : 111</t>
  </si>
  <si>
    <t>10364200PC</t>
  </si>
  <si>
    <t>Ornice pro pozemkové úpravy</t>
  </si>
  <si>
    <t>L2 : 18,89</t>
  </si>
  <si>
    <t>211571111R00</t>
  </si>
  <si>
    <t>Výplň odvodňovacích žeber štěrkopískem tříděným</t>
  </si>
  <si>
    <t>M4 : 10</t>
  </si>
  <si>
    <t>212572111R00</t>
  </si>
  <si>
    <t>Lože trativodu ze štěrkopísku tříděného</t>
  </si>
  <si>
    <t>Včetně vyčištění dna rýh.</t>
  </si>
  <si>
    <t>M3 : 1,5</t>
  </si>
  <si>
    <t>212753114R00</t>
  </si>
  <si>
    <t>Plastové drenážní trubky montáž ohebné plastové drenážní trubky do rýhy, DN 100, bez lože</t>
  </si>
  <si>
    <t>M1 : 100</t>
  </si>
  <si>
    <t>28611223.AR</t>
  </si>
  <si>
    <t>Trubka plastová drenážní spoj: drážkový; potrubí: jednovrstvé; materiál: PVC; povrch: žebrovaný; ohebná; DN = 100; vsakovací plocha = 34,0 cm2/m</t>
  </si>
  <si>
    <t>POL3_</t>
  </si>
  <si>
    <t>M1 : 100*1,01</t>
  </si>
  <si>
    <t>K8 : 3,42</t>
  </si>
  <si>
    <t>K11 : 15,2</t>
  </si>
  <si>
    <t>K5 : 19</t>
  </si>
  <si>
    <t>451317777R00</t>
  </si>
  <si>
    <t>Podklad nebo lože pod dlažbu (přídlažbu) z betonu C -/7,5/C 8/10 tloušťky do 10 cm</t>
  </si>
  <si>
    <t>v ploše vodorovné nebo ve sklonu do 1:5</t>
  </si>
  <si>
    <t>I4 : 40,14</t>
  </si>
  <si>
    <t>451319777R00</t>
  </si>
  <si>
    <t>Podklad nebo lože pod dlažbu (přídlažbu) z betonu C -/7,5/C 8/10 příplatek za další 1cm betonu nad 10 cm</t>
  </si>
  <si>
    <t>I5 : 200,7</t>
  </si>
  <si>
    <t>K7 : 1,92</t>
  </si>
  <si>
    <t>564851111R00</t>
  </si>
  <si>
    <t>Podklad ze štěrkodrti s rozprostřením a zhutněním tloušťka po zhutnění 150 mm</t>
  </si>
  <si>
    <t>H8 : 199,08</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</si>
  <si>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</si>
  <si>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</si>
  <si>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</si>
  <si>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I1 : 197,43</t>
  </si>
  <si>
    <t>596215040R00</t>
  </si>
  <si>
    <t>Kladení zámkové dlažby do drtě tloušťka dlažby 80 mm, tloušťka lože 40 mm</t>
  </si>
  <si>
    <t>I6 : 1,65</t>
  </si>
  <si>
    <t>59245110R</t>
  </si>
  <si>
    <t>dlažba betonová dvouvrstvá, skladebná; obdélník; šedá; l = 200 mm; š = 100 mm; tl. 60,0 mm</t>
  </si>
  <si>
    <t>I2 : 194,15</t>
  </si>
  <si>
    <t>59245111R</t>
  </si>
  <si>
    <t>dlažba betonová dvouvrstvá, skladebná; obdélník; červená; l = 200 mm; š = 100 mm; tl. 60,0 mm</t>
  </si>
  <si>
    <t>I3 : 5,25</t>
  </si>
  <si>
    <t>59248030R</t>
  </si>
  <si>
    <t>dlažba betonová dvouvrstvá; čtverec; povrch rumplovaný; šedá; l = 200 mm; š = 200 mm; tl. 80,0 mm</t>
  </si>
  <si>
    <t>I7 : 1,67</t>
  </si>
  <si>
    <t>917862111R00</t>
  </si>
  <si>
    <t>Osazení silničního nebo chodníkového obrubníku stojatého, s boční opěrou z betonu prostého, do lože z betonu prostého C 12/15</t>
  </si>
  <si>
    <t>S dodáním hmot pro lože tl. 80-100 mm.</t>
  </si>
  <si>
    <t>J9 : 232</t>
  </si>
  <si>
    <t>59217410R</t>
  </si>
  <si>
    <t>obrubník chodníkový materiál beton; l = 1000,0 mm; š = 100,0 mm; h = 250,0 mm; barva šedá</t>
  </si>
  <si>
    <t>J8 : 118,17</t>
  </si>
  <si>
    <t>59217450R</t>
  </si>
  <si>
    <t>obrubník silniční materiál beton; l = 1000,0 mm; š = 150,0 mm; h = 250,0 mm; barva šedá</t>
  </si>
  <si>
    <t>J3 : 96,46</t>
  </si>
  <si>
    <t>59217476R</t>
  </si>
  <si>
    <t>obrubník silniční nájezdový; materiál beton; l = 1000,0 mm; š = 150,0 mm; h = 150,0 mm; barva šedá</t>
  </si>
  <si>
    <t>J4 : 12,63</t>
  </si>
  <si>
    <t>59217480R</t>
  </si>
  <si>
    <t>obrubník silniční přechodový levý; materiál beton; l = 1000,0 mm; š = 150,0 mm; výškový rozsah h = 150 až 250 mm; barva šedá</t>
  </si>
  <si>
    <t>J5 : 3,03</t>
  </si>
  <si>
    <t>59217481R</t>
  </si>
  <si>
    <t>obrubník silniční přechodový pravý; materiál beton; l = 1000,0 mm; š = 150,0 mm; výškový rozsah h = 150 až 250 mm; barva šedá</t>
  </si>
  <si>
    <t>J6 : 4,04</t>
  </si>
  <si>
    <t>998223011R00</t>
  </si>
  <si>
    <t>jakékoliv délky objektu</t>
  </si>
  <si>
    <t xml:space="preserve">4,9,13,14,15,17,18,19,20,21,22,23,24,25,26,27,28,29,30,31,32,33,34,35, : </t>
  </si>
  <si>
    <t>Součet: : 274,01367</t>
  </si>
  <si>
    <t>K6 :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</si>
</sst>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20"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7"/>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SUMIF(F131:F143,A16,I131:I143)+SUMIF(F131:F143,"PSU",I131:I143)</f>
        <v>0</v>
      </c>
      <c r="J16" s="81"/>
    </row>
    <row r="17" spans="1:10" ht="23.25" customHeight="1" x14ac:dyDescent="0.2">
      <c r="A17" s="196" t="s">
        <v>25</v>
      </c>
      <c r="B17" s="37" t="s">
        <v>25</v>
      </c>
      <c r="C17" s="58"/>
      <c r="D17" s="59"/>
      <c r="E17" s="79"/>
      <c r="F17" s="80"/>
      <c r="G17" s="79"/>
      <c r="H17" s="80"/>
      <c r="I17" s="79">
        <f>SUMIF(F131:F143,A17,I131:I143)</f>
        <v>0</v>
      </c>
      <c r="J17" s="81"/>
    </row>
    <row r="18" spans="1:10" ht="23.25" customHeight="1" x14ac:dyDescent="0.2">
      <c r="A18" s="196" t="s">
        <v>26</v>
      </c>
      <c r="B18" s="37" t="s">
        <v>26</v>
      </c>
      <c r="C18" s="58"/>
      <c r="D18" s="59"/>
      <c r="E18" s="79"/>
      <c r="F18" s="80"/>
      <c r="G18" s="79"/>
      <c r="H18" s="80"/>
      <c r="I18" s="79">
        <f>SUMIF(F131:F143,A18,I131:I143)</f>
        <v>0</v>
      </c>
      <c r="J18" s="81"/>
    </row>
    <row r="19" spans="1:10" ht="23.25" customHeight="1" x14ac:dyDescent="0.2">
      <c r="A19" s="196" t="s">
        <v>148</v>
      </c>
      <c r="B19" s="37" t="s">
        <v>27</v>
      </c>
      <c r="C19" s="58"/>
      <c r="D19" s="59"/>
      <c r="E19" s="79"/>
      <c r="F19" s="80"/>
      <c r="G19" s="79"/>
      <c r="H19" s="80"/>
      <c r="I19" s="79">
        <f>SUMIF(F131:F143,A19,I131:I143)</f>
        <v>0</v>
      </c>
      <c r="J19" s="81"/>
    </row>
    <row r="20" spans="1:10" ht="23.25" customHeight="1" x14ac:dyDescent="0.2">
      <c r="A20" s="196" t="s">
        <v>149</v>
      </c>
      <c r="B20" s="37" t="s">
        <v>28</v>
      </c>
      <c r="C20" s="58"/>
      <c r="D20" s="59"/>
      <c r="E20" s="79"/>
      <c r="F20" s="80"/>
      <c r="G20" s="79"/>
      <c r="H20" s="80"/>
      <c r="I20" s="79">
        <f>SUMIF(F131:F143,A20,I131:I143)</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IF(A29&gt;50, ROUNDUP(A27, 0), ROUNDDOWN(A27, 0))</f>
        <v>0</v>
      </c>
      <c r="H29" s="171"/>
      <c r="I29" s="171"/>
      <c r="J29" s="172" t="s">
        <v>69</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'00 0.1 Naklady'!AE24+'SO 01 01.1 Pol'!AE161+'SO 01 01.2 Pol'!AE116</f>
        <v>0</v>
      </c>
      <c r="G39" s="147">
        <f>'00 0.1 Naklady'!AF24+'SO 01 01.1 Pol'!AF161+'SO 01 01.2 Pol'!AF116</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58</v>
      </c>
      <c r="D40" s="151"/>
      <c r="E40" s="151"/>
      <c r="F40" s="152">
        <f>'00 0.1 Naklady'!AE24</f>
        <v>0</v>
      </c>
      <c r="G40" s="153">
        <f>'00 0.1 Naklady'!AF24</f>
        <v>0</v>
      </c>
      <c r="H40" s="153">
        <f>(F40*SazbaDPH1/100)+(G40*SazbaDPH2/100)</f>
        <v>0</v>
      </c>
      <c r="I40" s="153">
        <f>F40+G40+H40</f>
        <v>0</v>
      </c>
      <c r="J40" s="154" t="str">
        <f>IF(_xlfn.SINGLE(CenaCelkemVypocet)=0,"",I40/_xlfn.SINGLE(CenaCelkemVypocet)*100)</f>
        <v/>
      </c>
    </row>
    <row r="41" spans="1:10" ht="25.5" customHeight="1" x14ac:dyDescent="0.2">
      <c r="A41" s="134">
        <v>3</v>
      </c>
      <c r="B41" s="155" t="s">
        <v>59</v>
      </c>
      <c r="C41" s="145" t="s">
        <v>60</v>
      </c>
      <c r="D41" s="145"/>
      <c r="E41" s="145"/>
      <c r="F41" s="156">
        <f>'00 0.1 Naklady'!AE24</f>
        <v>0</v>
      </c>
      <c r="G41" s="148">
        <f>'00 0.1 Naklady'!AF24</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61</v>
      </c>
      <c r="D42" s="151"/>
      <c r="E42" s="151"/>
      <c r="F42" s="152"/>
      <c r="G42" s="153"/>
      <c r="H42" s="153">
        <f>(F42*SazbaDPH1/100)+(G42*SazbaDPH2/100)</f>
        <v>0</v>
      </c>
      <c r="I42" s="153"/>
      <c r="J42" s="154"/>
    </row>
    <row r="43" spans="1:10" ht="25.5" customHeight="1" x14ac:dyDescent="0.2">
      <c r="A43" s="134">
        <v>2</v>
      </c>
      <c r="B43" s="150" t="s">
        <v>62</v>
      </c>
      <c r="C43" s="151" t="s">
        <v>63</v>
      </c>
      <c r="D43" s="151"/>
      <c r="E43" s="151"/>
      <c r="F43" s="152">
        <f>'SO 01 01.1 Pol'!AE161+'SO 01 01.2 Pol'!AE116</f>
        <v>0</v>
      </c>
      <c r="G43" s="153">
        <f>'SO 01 01.1 Pol'!AF161+'SO 01 01.2 Pol'!AF116</f>
        <v>0</v>
      </c>
      <c r="H43" s="153">
        <f>(F43*SazbaDPH1/100)+(G43*SazbaDPH2/100)</f>
        <v>0</v>
      </c>
      <c r="I43" s="153">
        <f>F43+G43+H43</f>
        <v>0</v>
      </c>
      <c r="J43" s="154" t="str">
        <f>IF(_xlfn.SINGLE(CenaCelkemVypocet)=0,"",I43/_xlfn.SINGLE(CenaCelkemVypocet)*100)</f>
        <v/>
      </c>
    </row>
    <row r="44" spans="1:10" ht="25.5" customHeight="1" x14ac:dyDescent="0.2">
      <c r="A44" s="134">
        <v>3</v>
      </c>
      <c r="B44" s="155" t="s">
        <v>64</v>
      </c>
      <c r="C44" s="145" t="s">
        <v>65</v>
      </c>
      <c r="D44" s="145"/>
      <c r="E44" s="145"/>
      <c r="F44" s="156">
        <f>'SO 01 01.1 Pol'!AE161</f>
        <v>0</v>
      </c>
      <c r="G44" s="148">
        <f>'SO 01 01.1 Pol'!AF161</f>
        <v>0</v>
      </c>
      <c r="H44" s="148">
        <f>(F44*SazbaDPH1/100)+(G44*SazbaDPH2/100)</f>
        <v>0</v>
      </c>
      <c r="I44" s="148">
        <f>F44+G44+H44</f>
        <v>0</v>
      </c>
      <c r="J44" s="149" t="str">
        <f>IF(_xlfn.SINGLE(CenaCelkemVypocet)=0,"",I44/_xlfn.SINGLE(CenaCelkemVypocet)*100)</f>
        <v/>
      </c>
    </row>
    <row r="45" spans="1:10" ht="25.5" customHeight="1" x14ac:dyDescent="0.2">
      <c r="A45" s="134">
        <v>3</v>
      </c>
      <c r="B45" s="155" t="s">
        <v>66</v>
      </c>
      <c r="C45" s="145" t="s">
        <v>67</v>
      </c>
      <c r="D45" s="145"/>
      <c r="E45" s="145"/>
      <c r="F45" s="156">
        <f>'SO 01 01.2 Pol'!AE116</f>
        <v>0</v>
      </c>
      <c r="G45" s="148">
        <f>'SO 01 01.2 Pol'!AF116</f>
        <v>0</v>
      </c>
      <c r="H45" s="148">
        <f>(F45*SazbaDPH1/100)+(G45*SazbaDPH2/100)</f>
        <v>0</v>
      </c>
      <c r="I45" s="148">
        <f>F45+G45+H45</f>
        <v>0</v>
      </c>
      <c r="J45" s="149" t="str">
        <f>IF(_xlfn.SINGLE(CenaCelkemVypocet)=0,"",I45/_xlfn.SINGLE(CenaCelkemVypocet)*100)</f>
        <v/>
      </c>
    </row>
    <row r="46" spans="1:10" ht="25.5" customHeight="1" x14ac:dyDescent="0.2">
      <c r="A46" s="134"/>
      <c r="B46" s="157" t="s">
        <v>68</v>
      </c>
      <c r="C46" s="158"/>
      <c r="D46" s="158"/>
      <c r="E46" s="159"/>
      <c r="F46" s="160">
        <f>SUMIF(A39:A45,"=1",F39:F45)</f>
        <v>0</v>
      </c>
      <c r="G46" s="161">
        <f>SUMIF(A39:A45,"=1",G39:G45)</f>
        <v>0</v>
      </c>
      <c r="H46" s="161">
        <f>SUMIF(A39:A45,"=1",H39:H45)</f>
        <v>0</v>
      </c>
      <c r="I46" s="161">
        <f>SUMIF(A39:A45,"=1",I39:I45)</f>
        <v>0</v>
      </c>
      <c r="J46" s="162">
        <f>SUMIF(A39:A45,"=1",J39:J45)</f>
        <v>0</v>
      </c>
    </row>
    <row r="48" spans="1:10" x14ac:dyDescent="0.2">
      <c r="A48" t="s">
        <v>70</v>
      </c>
      <c r="B48" t="s">
        <v>71</v>
      </c>
    </row>
    <row r="49" spans="2:52" x14ac:dyDescent="0.2">
      <c r="B49" s="174" t="s">
        <v>72</v>
      </c>
      <c r="C49" s="174"/>
      <c r="D49" s="174"/>
      <c r="E49" s="174"/>
      <c r="F49" s="174"/>
      <c r="G49" s="174"/>
      <c r="H49" s="174"/>
      <c r="I49" s="174"/>
      <c r="J49" s="174"/>
      <c r="AZ49" s="173" t="str">
        <f>B49</f>
        <v>1. PODMÍNKY PRO ZPRACOVÁNÍ NABÍDKOVÉ CENY</v>
      </c>
    </row>
    <row r="51" spans="2:52" x14ac:dyDescent="0.2">
      <c r="B51" s="174" t="s">
        <v>73</v>
      </c>
      <c r="C51" s="174"/>
      <c r="D51" s="174"/>
      <c r="E51" s="174"/>
      <c r="F51" s="174"/>
      <c r="G51" s="174"/>
      <c r="H51" s="174"/>
      <c r="I51" s="174"/>
      <c r="J51" s="174"/>
      <c r="AZ51" s="173" t="str">
        <f>B51</f>
        <v xml:space="preserve">        Preambule</v>
      </c>
    </row>
    <row r="53" spans="2:52" ht="51" x14ac:dyDescent="0.2">
      <c r="B53" s="174" t="s">
        <v>74</v>
      </c>
      <c r="C53" s="174"/>
      <c r="D53" s="174"/>
      <c r="E53" s="174"/>
      <c r="F53" s="174"/>
      <c r="G53" s="174"/>
      <c r="H53" s="174"/>
      <c r="I53" s="174"/>
      <c r="J53" s="174"/>
      <c r="AZ53" s="173" t="str">
        <f>B53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4" spans="2:52" ht="51" x14ac:dyDescent="0.2">
      <c r="B54" s="174" t="s">
        <v>75</v>
      </c>
      <c r="C54" s="174"/>
      <c r="D54" s="174"/>
      <c r="E54" s="174"/>
      <c r="F54" s="174"/>
      <c r="G54" s="174"/>
      <c r="H54" s="174"/>
      <c r="I54" s="174"/>
      <c r="J54" s="174"/>
      <c r="AZ54" s="173" t="str">
        <f>B54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2:52" x14ac:dyDescent="0.2">
      <c r="B56" s="174" t="s">
        <v>76</v>
      </c>
      <c r="C56" s="174"/>
      <c r="D56" s="174"/>
      <c r="E56" s="174"/>
      <c r="F56" s="174"/>
      <c r="G56" s="174"/>
      <c r="H56" s="174"/>
      <c r="I56" s="174"/>
      <c r="J56" s="174"/>
      <c r="AZ56" s="173" t="str">
        <f>B56</f>
        <v xml:space="preserve">        Vymezení některých pojmů</v>
      </c>
    </row>
    <row r="59" spans="2:52" x14ac:dyDescent="0.2">
      <c r="B59" s="174" t="s">
        <v>77</v>
      </c>
      <c r="C59" s="174"/>
      <c r="D59" s="174"/>
      <c r="E59" s="174"/>
      <c r="F59" s="174"/>
      <c r="G59" s="174"/>
      <c r="H59" s="174"/>
      <c r="I59" s="174"/>
      <c r="J59" s="174"/>
      <c r="AZ59" s="173" t="str">
        <f>B59</f>
        <v>Pro účely zpracování nabídkové ceny se jsou použity některé pojmy, pod kterými se rozumí:</v>
      </c>
    </row>
    <row r="60" spans="2:52" ht="38.25" x14ac:dyDescent="0.2">
      <c r="B60" s="174" t="s">
        <v>78</v>
      </c>
      <c r="C60" s="174"/>
      <c r="D60" s="174"/>
      <c r="E60" s="174"/>
      <c r="F60" s="174"/>
      <c r="G60" s="174"/>
      <c r="H60" s="174"/>
      <c r="I60" s="174"/>
      <c r="J60" s="174"/>
      <c r="AZ60" s="173" t="str">
        <f>B60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1" spans="2:52" ht="38.25" x14ac:dyDescent="0.2">
      <c r="B61" s="174" t="s">
        <v>79</v>
      </c>
      <c r="C61" s="174"/>
      <c r="D61" s="174"/>
      <c r="E61" s="174"/>
      <c r="F61" s="174"/>
      <c r="G61" s="174"/>
      <c r="H61" s="174"/>
      <c r="I61" s="174"/>
      <c r="J61" s="174"/>
      <c r="AZ61" s="173" t="str">
        <f>B61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2" spans="2:52" ht="51" x14ac:dyDescent="0.2">
      <c r="B62" s="174" t="s">
        <v>80</v>
      </c>
      <c r="C62" s="174"/>
      <c r="D62" s="174"/>
      <c r="E62" s="174"/>
      <c r="F62" s="174"/>
      <c r="G62" s="174"/>
      <c r="H62" s="174"/>
      <c r="I62" s="174"/>
      <c r="J62" s="174"/>
      <c r="AZ62" s="173" t="str">
        <f>B62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3" spans="2:52" ht="76.5" x14ac:dyDescent="0.2">
      <c r="B63" s="174" t="s">
        <v>81</v>
      </c>
      <c r="C63" s="174"/>
      <c r="D63" s="174"/>
      <c r="E63" s="174"/>
      <c r="F63" s="174"/>
      <c r="G63" s="174"/>
      <c r="H63" s="174"/>
      <c r="I63" s="174"/>
      <c r="J63" s="174"/>
      <c r="AZ63" s="173" t="str">
        <f>B63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4" spans="2:52" ht="51" x14ac:dyDescent="0.2">
      <c r="B64" s="174" t="s">
        <v>82</v>
      </c>
      <c r="C64" s="174"/>
      <c r="D64" s="174"/>
      <c r="E64" s="174"/>
      <c r="F64" s="174"/>
      <c r="G64" s="174"/>
      <c r="H64" s="174"/>
      <c r="I64" s="174"/>
      <c r="J64" s="174"/>
      <c r="AZ64" s="173" t="str">
        <f>B64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2:52" x14ac:dyDescent="0.2">
      <c r="B66" s="174" t="s">
        <v>83</v>
      </c>
      <c r="C66" s="174"/>
      <c r="D66" s="174"/>
      <c r="E66" s="174"/>
      <c r="F66" s="174"/>
      <c r="G66" s="174"/>
      <c r="H66" s="174"/>
      <c r="I66" s="174"/>
      <c r="J66" s="174"/>
      <c r="AZ66" s="173" t="str">
        <f>B66</f>
        <v xml:space="preserve">        Cenová soustava</v>
      </c>
    </row>
    <row r="68" spans="2:52" x14ac:dyDescent="0.2">
      <c r="B68" s="174" t="s">
        <v>84</v>
      </c>
      <c r="C68" s="174"/>
      <c r="D68" s="174"/>
      <c r="E68" s="174"/>
      <c r="F68" s="174"/>
      <c r="G68" s="174"/>
      <c r="H68" s="174"/>
      <c r="I68" s="174"/>
      <c r="J68" s="174"/>
      <c r="AZ68" s="173" t="str">
        <f>B68</f>
        <v xml:space="preserve">        Použitá cenová soustava</v>
      </c>
    </row>
    <row r="69" spans="2:52" ht="38.25" x14ac:dyDescent="0.2">
      <c r="B69" s="174" t="s">
        <v>85</v>
      </c>
      <c r="C69" s="174"/>
      <c r="D69" s="174"/>
      <c r="E69" s="174"/>
      <c r="F69" s="174"/>
      <c r="G69" s="174"/>
      <c r="H69" s="174"/>
      <c r="I69" s="174"/>
      <c r="J69" s="174"/>
      <c r="AZ69" s="173" t="str">
        <f>B69</f>
        <v>Soupisy stavebních prací, dodávek a služeb jsou zpracovány s použitím cenové soustavy zpracované společností RTS, a.s.. Položky z cenové soustavy mají uveden odkaz na cenovou soustavu včetně označení příslušného ceníku.</v>
      </c>
    </row>
    <row r="71" spans="2:52" x14ac:dyDescent="0.2">
      <c r="B71" s="174" t="s">
        <v>86</v>
      </c>
      <c r="C71" s="174"/>
      <c r="D71" s="174"/>
      <c r="E71" s="174"/>
      <c r="F71" s="174"/>
      <c r="G71" s="174"/>
      <c r="H71" s="174"/>
      <c r="I71" s="174"/>
      <c r="J71" s="174"/>
      <c r="AZ71" s="173" t="str">
        <f>B71</f>
        <v xml:space="preserve">        Technické podmínky</v>
      </c>
    </row>
    <row r="72" spans="2:52" ht="38.25" x14ac:dyDescent="0.2">
      <c r="B72" s="174" t="s">
        <v>87</v>
      </c>
      <c r="C72" s="174"/>
      <c r="D72" s="174"/>
      <c r="E72" s="174"/>
      <c r="F72" s="174"/>
      <c r="G72" s="174"/>
      <c r="H72" s="174"/>
      <c r="I72" s="174"/>
      <c r="J72" s="174"/>
      <c r="AZ72" s="173" t="str">
        <f>B72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2:52" x14ac:dyDescent="0.2">
      <c r="B74" s="174" t="s">
        <v>88</v>
      </c>
      <c r="C74" s="174"/>
      <c r="D74" s="174"/>
      <c r="E74" s="174"/>
      <c r="F74" s="174"/>
      <c r="G74" s="174"/>
      <c r="H74" s="174"/>
      <c r="I74" s="174"/>
      <c r="J74" s="174"/>
      <c r="AZ74" s="173" t="str">
        <f>B74</f>
        <v>Individuální položky</v>
      </c>
    </row>
    <row r="75" spans="2:52" ht="38.25" x14ac:dyDescent="0.2">
      <c r="B75" s="174" t="s">
        <v>89</v>
      </c>
      <c r="C75" s="174"/>
      <c r="D75" s="174"/>
      <c r="E75" s="174"/>
      <c r="F75" s="174"/>
      <c r="G75" s="174"/>
      <c r="H75" s="174"/>
      <c r="I75" s="174"/>
      <c r="J75" s="174"/>
      <c r="AZ75" s="173" t="str">
        <f>B75</f>
        <v>Položky soupisu prací, které cenová soustava neobsahuje, jsou označeny popisem „vlastní“. Pro tyto položky jsou cenové a technické podmínky definovány jejich popisem, případně odkazem na konkrétní část příslušné dokumentace.</v>
      </c>
    </row>
    <row r="77" spans="2:52" x14ac:dyDescent="0.2">
      <c r="B77" s="174" t="s">
        <v>90</v>
      </c>
      <c r="C77" s="174"/>
      <c r="D77" s="174"/>
      <c r="E77" s="174"/>
      <c r="F77" s="174"/>
      <c r="G77" s="174"/>
      <c r="H77" s="174"/>
      <c r="I77" s="174"/>
      <c r="J77" s="174"/>
      <c r="AZ77" s="173" t="str">
        <f>B77</f>
        <v xml:space="preserve">        Závaznost a změna soupisu</v>
      </c>
    </row>
    <row r="79" spans="2:52" x14ac:dyDescent="0.2">
      <c r="B79" s="174" t="s">
        <v>91</v>
      </c>
      <c r="C79" s="174"/>
      <c r="D79" s="174"/>
      <c r="E79" s="174"/>
      <c r="F79" s="174"/>
      <c r="G79" s="174"/>
      <c r="H79" s="174"/>
      <c r="I79" s="174"/>
      <c r="J79" s="174"/>
      <c r="AZ79" s="173" t="str">
        <f>B79</f>
        <v xml:space="preserve">        Závaznost soupisu</v>
      </c>
    </row>
    <row r="80" spans="2:52" ht="38.25" x14ac:dyDescent="0.2">
      <c r="B80" s="174" t="s">
        <v>92</v>
      </c>
      <c r="C80" s="174"/>
      <c r="D80" s="174"/>
      <c r="E80" s="174"/>
      <c r="F80" s="174"/>
      <c r="G80" s="174"/>
      <c r="H80" s="174"/>
      <c r="I80" s="174"/>
      <c r="J80" s="174"/>
      <c r="AZ80" s="173" t="str">
        <f>B80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2:52" x14ac:dyDescent="0.2">
      <c r="B82" s="174" t="s">
        <v>93</v>
      </c>
      <c r="C82" s="174"/>
      <c r="D82" s="174"/>
      <c r="E82" s="174"/>
      <c r="F82" s="174"/>
      <c r="G82" s="174"/>
      <c r="H82" s="174"/>
      <c r="I82" s="174"/>
      <c r="J82" s="174"/>
      <c r="AZ82" s="173" t="str">
        <f>B82</f>
        <v xml:space="preserve">        Zvláštní podmínky pro stanovení nabídkové ceny</v>
      </c>
    </row>
    <row r="84" spans="2:52" x14ac:dyDescent="0.2">
      <c r="B84" s="174" t="s">
        <v>94</v>
      </c>
      <c r="C84" s="174"/>
      <c r="D84" s="174"/>
      <c r="E84" s="174"/>
      <c r="F84" s="174"/>
      <c r="G84" s="174"/>
      <c r="H84" s="174"/>
      <c r="I84" s="174"/>
      <c r="J84" s="174"/>
      <c r="AZ84" s="173" t="str">
        <f>B84</f>
        <v xml:space="preserve">        Přeprava vybouraných hmot, suti a vytěžené zeminy</v>
      </c>
    </row>
    <row r="85" spans="2:52" ht="76.5" x14ac:dyDescent="0.2">
      <c r="B85" s="174" t="s">
        <v>95</v>
      </c>
      <c r="C85" s="174"/>
      <c r="D85" s="174"/>
      <c r="E85" s="174"/>
      <c r="F85" s="174"/>
      <c r="G85" s="174"/>
      <c r="H85" s="174"/>
      <c r="I85" s="174"/>
      <c r="J85" s="174"/>
      <c r="AZ85" s="173" t="str">
        <f>B85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2:52" x14ac:dyDescent="0.2">
      <c r="B87" s="174" t="s">
        <v>96</v>
      </c>
      <c r="C87" s="174"/>
      <c r="D87" s="174"/>
      <c r="E87" s="174"/>
      <c r="F87" s="174"/>
      <c r="G87" s="174"/>
      <c r="H87" s="174"/>
      <c r="I87" s="174"/>
      <c r="J87" s="174"/>
      <c r="AZ87" s="173" t="str">
        <f>B87</f>
        <v xml:space="preserve">        Vnitrostaveništní přesun stavebního materiálu</v>
      </c>
    </row>
    <row r="88" spans="2:52" ht="51" x14ac:dyDescent="0.2">
      <c r="B88" s="174" t="s">
        <v>97</v>
      </c>
      <c r="C88" s="174"/>
      <c r="D88" s="174"/>
      <c r="E88" s="174"/>
      <c r="F88" s="174"/>
      <c r="G88" s="174"/>
      <c r="H88" s="174"/>
      <c r="I88" s="174"/>
      <c r="J88" s="174"/>
      <c r="AZ88" s="173" t="str">
        <f>B88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9" spans="2:52" ht="51" x14ac:dyDescent="0.2">
      <c r="B89" s="174" t="s">
        <v>98</v>
      </c>
      <c r="C89" s="174"/>
      <c r="D89" s="174"/>
      <c r="E89" s="174"/>
      <c r="F89" s="174"/>
      <c r="G89" s="174"/>
      <c r="H89" s="174"/>
      <c r="I89" s="174"/>
      <c r="J89" s="174"/>
      <c r="AZ89" s="173" t="str">
        <f>B89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2:52" x14ac:dyDescent="0.2">
      <c r="B91" s="174" t="s">
        <v>99</v>
      </c>
      <c r="C91" s="174"/>
      <c r="D91" s="174"/>
      <c r="E91" s="174"/>
      <c r="F91" s="174"/>
      <c r="G91" s="174"/>
      <c r="H91" s="174"/>
      <c r="I91" s="174"/>
      <c r="J91" s="174"/>
      <c r="AZ91" s="173" t="str">
        <f>B91</f>
        <v xml:space="preserve">        Příplatky za ztížené podmínky prací</v>
      </c>
    </row>
    <row r="92" spans="2:52" ht="25.5" x14ac:dyDescent="0.2">
      <c r="B92" s="174" t="s">
        <v>100</v>
      </c>
      <c r="C92" s="174"/>
      <c r="D92" s="174"/>
      <c r="E92" s="174"/>
      <c r="F92" s="174"/>
      <c r="G92" s="174"/>
      <c r="H92" s="174"/>
      <c r="I92" s="174"/>
      <c r="J92" s="174"/>
      <c r="AZ92" s="173" t="str">
        <f>B92</f>
        <v>Pokud soupis položku příplatku za ztížené podmínky obsahuje, je dodavatel povinen ji ocenit bez ohledu na to, že tento příplatek dodavatel standardně neuplatňuje.</v>
      </c>
    </row>
    <row r="94" spans="2:52" x14ac:dyDescent="0.2">
      <c r="B94" s="174" t="s">
        <v>101</v>
      </c>
      <c r="C94" s="174"/>
      <c r="D94" s="174"/>
      <c r="E94" s="174"/>
      <c r="F94" s="174"/>
      <c r="G94" s="174"/>
      <c r="H94" s="174"/>
      <c r="I94" s="174"/>
      <c r="J94" s="174"/>
      <c r="AZ94" s="173" t="str">
        <f>B94</f>
        <v xml:space="preserve">        Vedlejší a ostatní náklady</v>
      </c>
    </row>
    <row r="95" spans="2:52" ht="25.5" x14ac:dyDescent="0.2">
      <c r="B95" s="174" t="s">
        <v>102</v>
      </c>
      <c r="C95" s="174"/>
      <c r="D95" s="174"/>
      <c r="E95" s="174"/>
      <c r="F95" s="174"/>
      <c r="G95" s="174"/>
      <c r="H95" s="174"/>
      <c r="I95" s="174"/>
      <c r="J95" s="174"/>
      <c r="AZ95" s="173" t="str">
        <f>B95</f>
        <v>Tyto náklady jsou popsány v samostatném soupisu stavebních prací, dodávek a služeb s tím, že dodavatel je povinen v rámci těchto nákladů ocenit všechny definované náklady souhrnně pro celou stavbu.</v>
      </c>
    </row>
    <row r="99" spans="2:52" x14ac:dyDescent="0.2">
      <c r="B99" s="174" t="s">
        <v>103</v>
      </c>
      <c r="C99" s="174"/>
      <c r="D99" s="174"/>
      <c r="E99" s="174"/>
      <c r="F99" s="174"/>
      <c r="G99" s="174"/>
      <c r="H99" s="174"/>
      <c r="I99" s="174"/>
      <c r="J99" s="174"/>
      <c r="AZ99" s="173" t="str">
        <f>B99</f>
        <v>2. SPECIFICKÉ PODMÍNKY PRO ZPRACOVÁNÍ NABÍDKOVÉ CENY</v>
      </c>
    </row>
    <row r="101" spans="2:52" x14ac:dyDescent="0.2">
      <c r="B101" s="174" t="s">
        <v>104</v>
      </c>
      <c r="C101" s="174"/>
      <c r="D101" s="174"/>
      <c r="E101" s="174"/>
      <c r="F101" s="174"/>
      <c r="G101" s="174"/>
      <c r="H101" s="174"/>
      <c r="I101" s="174"/>
      <c r="J101" s="174"/>
      <c r="AZ101" s="173" t="str">
        <f>B101</f>
        <v>Zde doplní zpracovatel soupisu  případná specifika týkající se konkrétní zakázky.</v>
      </c>
    </row>
    <row r="104" spans="2:52" x14ac:dyDescent="0.2">
      <c r="B104" s="174" t="s">
        <v>105</v>
      </c>
      <c r="C104" s="174"/>
      <c r="D104" s="174"/>
      <c r="E104" s="174"/>
      <c r="F104" s="174"/>
      <c r="G104" s="174"/>
      <c r="H104" s="174"/>
      <c r="I104" s="174"/>
      <c r="J104" s="174"/>
      <c r="AZ104" s="173" t="str">
        <f>B104</f>
        <v>3. ELEKTRONICKÁ PODOBA SOUPISU</v>
      </c>
    </row>
    <row r="106" spans="2:52" x14ac:dyDescent="0.2">
      <c r="B106" s="174" t="s">
        <v>106</v>
      </c>
      <c r="C106" s="174"/>
      <c r="D106" s="174"/>
      <c r="E106" s="174"/>
      <c r="F106" s="174"/>
      <c r="G106" s="174"/>
      <c r="H106" s="174"/>
      <c r="I106" s="174"/>
      <c r="J106" s="174"/>
      <c r="AZ106" s="173" t="str">
        <f>B106</f>
        <v xml:space="preserve">        Elektronická podoba soupisu</v>
      </c>
    </row>
    <row r="107" spans="2:52" ht="25.5" x14ac:dyDescent="0.2">
      <c r="B107" s="174" t="s">
        <v>107</v>
      </c>
      <c r="C107" s="174"/>
      <c r="D107" s="174"/>
      <c r="E107" s="174"/>
      <c r="F107" s="174"/>
      <c r="G107" s="174"/>
      <c r="H107" s="174"/>
      <c r="I107" s="174"/>
      <c r="J107" s="174"/>
      <c r="AZ107" s="173" t="str">
        <f>B107</f>
        <v>V souladu se zákonem jsou předložené soupisy zpracovány i v elektronické podobě.  Elektronickou podobou soupisu stavebních prací, dodávek a služeb je formát MS EXCEL.</v>
      </c>
    </row>
    <row r="108" spans="2:52" x14ac:dyDescent="0.2">
      <c r="B108" s="174" t="s">
        <v>108</v>
      </c>
      <c r="C108" s="174"/>
      <c r="D108" s="174"/>
      <c r="E108" s="174"/>
      <c r="F108" s="174"/>
      <c r="G108" s="174"/>
      <c r="H108" s="174"/>
      <c r="I108" s="174"/>
      <c r="J108" s="174"/>
      <c r="AZ108" s="173" t="str">
        <f>B108</f>
        <v>Popis formátu soupisu odpovídá svou strukturou vzorovému soupisu volně dostupnému na internetové adrese:</v>
      </c>
    </row>
    <row r="110" spans="2:52" x14ac:dyDescent="0.2">
      <c r="B110" s="174" t="s">
        <v>109</v>
      </c>
      <c r="C110" s="174"/>
      <c r="D110" s="174"/>
      <c r="E110" s="174"/>
      <c r="F110" s="174"/>
      <c r="G110" s="174"/>
      <c r="H110" s="174"/>
      <c r="I110" s="174"/>
      <c r="J110" s="174"/>
      <c r="AZ110" s="173" t="str">
        <f>B110</f>
        <v>www.stavebnionline.cz/soupis</v>
      </c>
    </row>
    <row r="112" spans="2:52" x14ac:dyDescent="0.2">
      <c r="B112" s="174" t="s">
        <v>110</v>
      </c>
      <c r="C112" s="174"/>
      <c r="D112" s="174"/>
      <c r="E112" s="174"/>
      <c r="F112" s="174"/>
      <c r="G112" s="174"/>
      <c r="H112" s="174"/>
      <c r="I112" s="174"/>
      <c r="J112" s="174"/>
      <c r="AZ112" s="173" t="str">
        <f>B112</f>
        <v xml:space="preserve">        Zpracování elektronické podoby soupisu</v>
      </c>
    </row>
    <row r="113" spans="1:52" ht="51" x14ac:dyDescent="0.2">
      <c r="B113" s="174" t="s">
        <v>111</v>
      </c>
      <c r="C113" s="174"/>
      <c r="D113" s="174"/>
      <c r="E113" s="174"/>
      <c r="F113" s="174"/>
      <c r="G113" s="174"/>
      <c r="H113" s="174"/>
      <c r="I113" s="174"/>
      <c r="J113" s="174"/>
      <c r="AZ113" s="173" t="str">
        <f>B113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x14ac:dyDescent="0.2">
      <c r="B115" s="174" t="s">
        <v>112</v>
      </c>
      <c r="C115" s="174"/>
      <c r="D115" s="174"/>
      <c r="E115" s="174"/>
      <c r="F115" s="174"/>
      <c r="G115" s="174"/>
      <c r="H115" s="174"/>
      <c r="I115" s="174"/>
      <c r="J115" s="174"/>
      <c r="AZ115" s="173" t="str">
        <f>B115</f>
        <v xml:space="preserve">        Jiný formát soupisu</v>
      </c>
    </row>
    <row r="116" spans="1:52" ht="38.25" x14ac:dyDescent="0.2">
      <c r="B116" s="174" t="s">
        <v>113</v>
      </c>
      <c r="C116" s="174"/>
      <c r="D116" s="174"/>
      <c r="E116" s="174"/>
      <c r="F116" s="174"/>
      <c r="G116" s="174"/>
      <c r="H116" s="174"/>
      <c r="I116" s="174"/>
      <c r="J116" s="174"/>
      <c r="AZ116" s="173" t="str">
        <f>B116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x14ac:dyDescent="0.2">
      <c r="B118" s="174" t="s">
        <v>114</v>
      </c>
      <c r="C118" s="174"/>
      <c r="D118" s="174"/>
      <c r="E118" s="174"/>
      <c r="F118" s="174"/>
      <c r="G118" s="174"/>
      <c r="H118" s="174"/>
      <c r="I118" s="174"/>
      <c r="J118" s="174"/>
      <c r="AZ118" s="173" t="str">
        <f>B118</f>
        <v xml:space="preserve">        Závěrečné ustanovení</v>
      </c>
    </row>
    <row r="119" spans="1:52" x14ac:dyDescent="0.2">
      <c r="B119" s="174" t="s">
        <v>115</v>
      </c>
      <c r="C119" s="174"/>
      <c r="D119" s="174"/>
      <c r="E119" s="174"/>
      <c r="F119" s="174"/>
      <c r="G119" s="174"/>
      <c r="H119" s="174"/>
      <c r="I119" s="174"/>
      <c r="J119" s="174"/>
      <c r="AZ119" s="173" t="str">
        <f>B119</f>
        <v>Ostatní podmínky vztahující se ke zpracování nabídkové ceny jsou uvedeny v zadávací dokumentaci.</v>
      </c>
    </row>
    <row r="120" spans="1:52" x14ac:dyDescent="0.2">
      <c r="A120" t="s">
        <v>116</v>
      </c>
      <c r="B120" t="s">
        <v>117</v>
      </c>
    </row>
    <row r="121" spans="1:52" x14ac:dyDescent="0.2">
      <c r="A121" t="s">
        <v>118</v>
      </c>
      <c r="B121" t="s">
        <v>119</v>
      </c>
    </row>
    <row r="122" spans="1:52" x14ac:dyDescent="0.2">
      <c r="A122" t="s">
        <v>116</v>
      </c>
      <c r="B122" t="s">
        <v>120</v>
      </c>
    </row>
    <row r="123" spans="1:52" x14ac:dyDescent="0.2">
      <c r="A123" t="s">
        <v>118</v>
      </c>
      <c r="B123" t="s">
        <v>121</v>
      </c>
    </row>
    <row r="124" spans="1:52" x14ac:dyDescent="0.2">
      <c r="A124" t="s">
        <v>118</v>
      </c>
      <c r="B124" t="s">
        <v>122</v>
      </c>
    </row>
    <row r="125" spans="1:52" ht="25.5" x14ac:dyDescent="0.2">
      <c r="B125" s="174" t="s">
        <v>123</v>
      </c>
      <c r="C125" s="174"/>
      <c r="D125" s="174"/>
      <c r="E125" s="174"/>
      <c r="F125" s="174"/>
      <c r="G125" s="174"/>
      <c r="H125" s="174"/>
      <c r="I125" s="174"/>
      <c r="J125" s="174"/>
      <c r="AZ125" s="173" t="str">
        <f>B125</f>
        <v>daje uváděné v popisu položky (např. A5, C3, ...) jsou odkazem na příslušnou položku v příloze C.10, kde je určena výměra položky soupisu prací.</v>
      </c>
    </row>
    <row r="128" spans="1:52" ht="15.75" x14ac:dyDescent="0.25">
      <c r="B128" s="175" t="s">
        <v>124</v>
      </c>
    </row>
    <row r="130" spans="1:10" ht="25.5" customHeight="1" x14ac:dyDescent="0.2">
      <c r="A130" s="177"/>
      <c r="B130" s="180" t="s">
        <v>17</v>
      </c>
      <c r="C130" s="180" t="s">
        <v>5</v>
      </c>
      <c r="D130" s="181"/>
      <c r="E130" s="181"/>
      <c r="F130" s="182" t="s">
        <v>125</v>
      </c>
      <c r="G130" s="182"/>
      <c r="H130" s="182"/>
      <c r="I130" s="182" t="s">
        <v>29</v>
      </c>
      <c r="J130" s="182" t="s">
        <v>0</v>
      </c>
    </row>
    <row r="131" spans="1:10" ht="36.75" customHeight="1" x14ac:dyDescent="0.2">
      <c r="A131" s="178"/>
      <c r="B131" s="183" t="s">
        <v>126</v>
      </c>
      <c r="C131" s="184" t="s">
        <v>127</v>
      </c>
      <c r="D131" s="185"/>
      <c r="E131" s="185"/>
      <c r="F131" s="192" t="s">
        <v>24</v>
      </c>
      <c r="G131" s="193"/>
      <c r="H131" s="193"/>
      <c r="I131" s="193">
        <f>'SO 01 01.1 Pol'!G8+'SO 01 01.2 Pol'!G8</f>
        <v>0</v>
      </c>
      <c r="J131" s="189" t="str">
        <f>IF(I144=0,"",I131/I144*100)</f>
        <v/>
      </c>
    </row>
    <row r="132" spans="1:10" ht="36.75" customHeight="1" x14ac:dyDescent="0.2">
      <c r="A132" s="178"/>
      <c r="B132" s="183" t="s">
        <v>128</v>
      </c>
      <c r="C132" s="184" t="s">
        <v>129</v>
      </c>
      <c r="D132" s="185"/>
      <c r="E132" s="185"/>
      <c r="F132" s="192" t="s">
        <v>24</v>
      </c>
      <c r="G132" s="193"/>
      <c r="H132" s="193"/>
      <c r="I132" s="193">
        <f>'SO 01 01.2 Pol'!G46</f>
        <v>0</v>
      </c>
      <c r="J132" s="189" t="str">
        <f>IF(I144=0,"",I132/I144*100)</f>
        <v/>
      </c>
    </row>
    <row r="133" spans="1:10" ht="36.75" customHeight="1" x14ac:dyDescent="0.2">
      <c r="A133" s="178"/>
      <c r="B133" s="183" t="s">
        <v>130</v>
      </c>
      <c r="C133" s="184" t="s">
        <v>131</v>
      </c>
      <c r="D133" s="185"/>
      <c r="E133" s="185"/>
      <c r="F133" s="192" t="s">
        <v>24</v>
      </c>
      <c r="G133" s="193"/>
      <c r="H133" s="193"/>
      <c r="I133" s="193">
        <f>'SO 01 01.1 Pol'!G54+'SO 01 01.2 Pol'!G56</f>
        <v>0</v>
      </c>
      <c r="J133" s="189" t="str">
        <f>IF(I144=0,"",I133/I144*100)</f>
        <v/>
      </c>
    </row>
    <row r="134" spans="1:10" ht="36.75" customHeight="1" x14ac:dyDescent="0.2">
      <c r="A134" s="178"/>
      <c r="B134" s="183" t="s">
        <v>132</v>
      </c>
      <c r="C134" s="184" t="s">
        <v>133</v>
      </c>
      <c r="D134" s="185"/>
      <c r="E134" s="185"/>
      <c r="F134" s="192" t="s">
        <v>24</v>
      </c>
      <c r="G134" s="193"/>
      <c r="H134" s="193"/>
      <c r="I134" s="193">
        <f>'SO 01 01.1 Pol'!G66+'SO 01 01.2 Pol'!G68</f>
        <v>0</v>
      </c>
      <c r="J134" s="189" t="str">
        <f>IF(I144=0,"",I134/I144*100)</f>
        <v/>
      </c>
    </row>
    <row r="135" spans="1:10" ht="36.75" customHeight="1" x14ac:dyDescent="0.2">
      <c r="A135" s="178"/>
      <c r="B135" s="183" t="s">
        <v>134</v>
      </c>
      <c r="C135" s="184" t="s">
        <v>135</v>
      </c>
      <c r="D135" s="185"/>
      <c r="E135" s="185"/>
      <c r="F135" s="192" t="s">
        <v>24</v>
      </c>
      <c r="G135" s="193"/>
      <c r="H135" s="193"/>
      <c r="I135" s="193">
        <f>'SO 01 01.1 Pol'!G78+'SO 01 01.2 Pol'!G78</f>
        <v>0</v>
      </c>
      <c r="J135" s="189" t="str">
        <f>IF(I144=0,"",I135/I144*100)</f>
        <v/>
      </c>
    </row>
    <row r="136" spans="1:10" ht="36.75" customHeight="1" x14ac:dyDescent="0.2">
      <c r="A136" s="178"/>
      <c r="B136" s="183" t="s">
        <v>136</v>
      </c>
      <c r="C136" s="184" t="s">
        <v>137</v>
      </c>
      <c r="D136" s="185"/>
      <c r="E136" s="185"/>
      <c r="F136" s="192" t="s">
        <v>24</v>
      </c>
      <c r="G136" s="193"/>
      <c r="H136" s="193"/>
      <c r="I136" s="193">
        <f>'SO 01 01.1 Pol'!G94</f>
        <v>0</v>
      </c>
      <c r="J136" s="189" t="str">
        <f>IF(I144=0,"",I136/I144*100)</f>
        <v/>
      </c>
    </row>
    <row r="137" spans="1:10" ht="36.75" customHeight="1" x14ac:dyDescent="0.2">
      <c r="A137" s="178"/>
      <c r="B137" s="183" t="s">
        <v>138</v>
      </c>
      <c r="C137" s="184" t="s">
        <v>139</v>
      </c>
      <c r="D137" s="185"/>
      <c r="E137" s="185"/>
      <c r="F137" s="192" t="s">
        <v>24</v>
      </c>
      <c r="G137" s="193"/>
      <c r="H137" s="193"/>
      <c r="I137" s="193">
        <f>'SO 01 01.1 Pol'!G130+'SO 01 01.2 Pol'!G93</f>
        <v>0</v>
      </c>
      <c r="J137" s="189" t="str">
        <f>IF(I144=0,"",I137/I144*100)</f>
        <v/>
      </c>
    </row>
    <row r="138" spans="1:10" ht="36.75" customHeight="1" x14ac:dyDescent="0.2">
      <c r="A138" s="178"/>
      <c r="B138" s="183" t="s">
        <v>140</v>
      </c>
      <c r="C138" s="184" t="s">
        <v>141</v>
      </c>
      <c r="D138" s="185"/>
      <c r="E138" s="185"/>
      <c r="F138" s="192" t="s">
        <v>24</v>
      </c>
      <c r="G138" s="193"/>
      <c r="H138" s="193"/>
      <c r="I138" s="193">
        <f>'SO 01 01.1 Pol'!G138</f>
        <v>0</v>
      </c>
      <c r="J138" s="189" t="str">
        <f>IF(I144=0,"",I138/I144*100)</f>
        <v/>
      </c>
    </row>
    <row r="139" spans="1:10" ht="36.75" customHeight="1" x14ac:dyDescent="0.2">
      <c r="A139" s="178"/>
      <c r="B139" s="183" t="s">
        <v>142</v>
      </c>
      <c r="C139" s="184" t="s">
        <v>143</v>
      </c>
      <c r="D139" s="185"/>
      <c r="E139" s="185"/>
      <c r="F139" s="192" t="s">
        <v>24</v>
      </c>
      <c r="G139" s="193"/>
      <c r="H139" s="193"/>
      <c r="I139" s="193">
        <f>'SO 01 01.1 Pol'!G142</f>
        <v>0</v>
      </c>
      <c r="J139" s="189" t="str">
        <f>IF(I144=0,"",I139/I144*100)</f>
        <v/>
      </c>
    </row>
    <row r="140" spans="1:10" ht="36.75" customHeight="1" x14ac:dyDescent="0.2">
      <c r="A140" s="178"/>
      <c r="B140" s="183" t="s">
        <v>144</v>
      </c>
      <c r="C140" s="184" t="s">
        <v>145</v>
      </c>
      <c r="D140" s="185"/>
      <c r="E140" s="185"/>
      <c r="F140" s="192" t="s">
        <v>24</v>
      </c>
      <c r="G140" s="193"/>
      <c r="H140" s="193"/>
      <c r="I140" s="193">
        <f>'SO 01 01.1 Pol'!G151+'SO 01 01.2 Pol'!G107</f>
        <v>0</v>
      </c>
      <c r="J140" s="189" t="str">
        <f>IF(I144=0,"",I140/I144*100)</f>
        <v/>
      </c>
    </row>
    <row r="141" spans="1:10" ht="36.75" customHeight="1" x14ac:dyDescent="0.2">
      <c r="A141" s="178"/>
      <c r="B141" s="183" t="s">
        <v>146</v>
      </c>
      <c r="C141" s="184" t="s">
        <v>147</v>
      </c>
      <c r="D141" s="185"/>
      <c r="E141" s="185"/>
      <c r="F141" s="192" t="s">
        <v>26</v>
      </c>
      <c r="G141" s="193"/>
      <c r="H141" s="193"/>
      <c r="I141" s="193">
        <f>'SO 01 01.1 Pol'!G157+'SO 01 01.2 Pol'!G112</f>
        <v>0</v>
      </c>
      <c r="J141" s="189" t="str">
        <f>IF(I144=0,"",I141/I144*100)</f>
        <v/>
      </c>
    </row>
    <row r="142" spans="1:10" ht="36.75" customHeight="1" x14ac:dyDescent="0.2">
      <c r="A142" s="178"/>
      <c r="B142" s="183" t="s">
        <v>148</v>
      </c>
      <c r="C142" s="184" t="s">
        <v>27</v>
      </c>
      <c r="D142" s="185"/>
      <c r="E142" s="185"/>
      <c r="F142" s="192" t="s">
        <v>148</v>
      </c>
      <c r="G142" s="193"/>
      <c r="H142" s="193"/>
      <c r="I142" s="193">
        <f>'00 0.1 Naklady'!G8</f>
        <v>0</v>
      </c>
      <c r="J142" s="189" t="str">
        <f>IF(I144=0,"",I142/I144*100)</f>
        <v/>
      </c>
    </row>
    <row r="143" spans="1:10" ht="36.75" customHeight="1" x14ac:dyDescent="0.2">
      <c r="A143" s="178"/>
      <c r="B143" s="183" t="s">
        <v>149</v>
      </c>
      <c r="C143" s="184" t="s">
        <v>28</v>
      </c>
      <c r="D143" s="185"/>
      <c r="E143" s="185"/>
      <c r="F143" s="192" t="s">
        <v>149</v>
      </c>
      <c r="G143" s="193"/>
      <c r="H143" s="193"/>
      <c r="I143" s="193">
        <f>'00 0.1 Naklady'!G14</f>
        <v>0</v>
      </c>
      <c r="J143" s="189" t="str">
        <f>IF(I144=0,"",I143/I144*100)</f>
        <v/>
      </c>
    </row>
    <row r="144" spans="1:10" ht="25.5" customHeight="1" x14ac:dyDescent="0.2">
      <c r="A144" s="179"/>
      <c r="B144" s="186" t="s">
        <v>1</v>
      </c>
      <c r="C144" s="187"/>
      <c r="D144" s="188"/>
      <c r="E144" s="188"/>
      <c r="F144" s="194"/>
      <c r="G144" s="195"/>
      <c r="H144" s="195"/>
      <c r="I144" s="195">
        <f>SUM(I131:I143)</f>
        <v>0</v>
      </c>
      <c r="J144" s="190">
        <f>SUM(J131:J143)</f>
        <v>0</v>
      </c>
    </row>
    <row r="145" spans="6:10" x14ac:dyDescent="0.2">
      <c r="F145" s="133"/>
      <c r="G145" s="133"/>
      <c r="H145" s="133"/>
      <c r="I145" s="133"/>
      <c r="J145" s="191"/>
    </row>
    <row r="146" spans="6:10" x14ac:dyDescent="0.2">
      <c r="F146" s="133"/>
      <c r="G146" s="133"/>
      <c r="H146" s="133"/>
      <c r="I146" s="133"/>
      <c r="J146" s="191"/>
    </row>
    <row r="147" spans="6:10" x14ac:dyDescent="0.2">
      <c r="F147" s="133"/>
      <c r="G147" s="133"/>
      <c r="H147" s="133"/>
      <c r="I147" s="133"/>
      <c r="J147" s="191"/>
    </row>
  </sheetData>
  <sheetProtection algorithmName="SHA-512" hashValue="ah8FQjiKtK11Hu4KbUtBsf5G0gIiRb1a2Nm8A9OFPl4muS5ouOiwQeREpe7TMT9B+9b9XpSMueSYJL7rj/QXOg==" saltValue="1CD9iYhd0GEEZz7jrQJzs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7">
    <mergeCell ref="C143:E143"/>
    <mergeCell ref="C138:E138"/>
    <mergeCell ref="C139:E139"/>
    <mergeCell ref="C140:E140"/>
    <mergeCell ref="C141:E141"/>
    <mergeCell ref="C142:E142"/>
    <mergeCell ref="C133:E133"/>
    <mergeCell ref="C134:E134"/>
    <mergeCell ref="C135:E135"/>
    <mergeCell ref="C136:E136"/>
    <mergeCell ref="C137:E137"/>
    <mergeCell ref="B118:J118"/>
    <mergeCell ref="B119:J119"/>
    <mergeCell ref="B125:J125"/>
    <mergeCell ref="C131:E131"/>
    <mergeCell ref="C132:E132"/>
    <mergeCell ref="B110:J110"/>
    <mergeCell ref="B112:J112"/>
    <mergeCell ref="B113:J113"/>
    <mergeCell ref="B115:J115"/>
    <mergeCell ref="B116:J116"/>
    <mergeCell ref="B101:J101"/>
    <mergeCell ref="B104:J104"/>
    <mergeCell ref="B106:J106"/>
    <mergeCell ref="B107:J107"/>
    <mergeCell ref="B108:J108"/>
    <mergeCell ref="B91:J91"/>
    <mergeCell ref="B92:J92"/>
    <mergeCell ref="B94:J94"/>
    <mergeCell ref="B95:J95"/>
    <mergeCell ref="B99:J99"/>
    <mergeCell ref="B84:J84"/>
    <mergeCell ref="B85:J85"/>
    <mergeCell ref="B87:J87"/>
    <mergeCell ref="B88:J88"/>
    <mergeCell ref="B89:J89"/>
    <mergeCell ref="B75:J75"/>
    <mergeCell ref="B77:J77"/>
    <mergeCell ref="B79:J79"/>
    <mergeCell ref="B80:J80"/>
    <mergeCell ref="B82:J82"/>
    <mergeCell ref="B68:J68"/>
    <mergeCell ref="B69:J69"/>
    <mergeCell ref="B71:J71"/>
    <mergeCell ref="B72:J72"/>
    <mergeCell ref="B74:J74"/>
    <mergeCell ref="B61:J61"/>
    <mergeCell ref="B62:J62"/>
    <mergeCell ref="B63:J63"/>
    <mergeCell ref="B64:J64"/>
    <mergeCell ref="B66:J66"/>
    <mergeCell ref="B53:J53"/>
    <mergeCell ref="B54:J54"/>
    <mergeCell ref="B56:J56"/>
    <mergeCell ref="B59:J59"/>
    <mergeCell ref="B60:J60"/>
    <mergeCell ref="C44:E44"/>
    <mergeCell ref="C45:E45"/>
    <mergeCell ref="B46:E46"/>
    <mergeCell ref="B49:J49"/>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25"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5MusBYRZBEHoU0sAMNZ+S5Tgn4gSPFs4NLgaYsqLHAgzb8DeH2v1ayj/f7kvJB4Bdu2qvKgGHRmpl3gTMZIHmw==" saltValue="5RH+1Z0aG+4sPHrh/U5Vd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kIKQeSL64F7RhkrsCHmvzm3vYOvchnYNXxgrVblYp7eKpBVbj3GRYrJv23VtpWHRjrxo4UsP04ZEJ41T1HkNOw==" saltValue="++Ag2UtiIJMix7cD5YcxgQ==" spinCount="100000" sheet="1" formatRows="0"/>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BFCA-BD90-49EE-9D35-B8250F989A6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150</v>
      </c>
      <c r="B1" s="197"/>
      <c r="C1" s="197"/>
      <c r="D1" s="197"/>
      <c r="E1" s="197"/>
      <c r="F1" s="197"/>
      <c r="G1" s="197"/>
      <c r="AG1" t="s">
        <v>151</v>
      </c>
    </row>
    <row r="2" spans="1:60" ht="24.95" customHeight="1" x14ac:dyDescent="0.2">
      <c r="A2" s="198" t="s">
        <v>7</v>
      </c>
      <c r="B2" s="48" t="s">
        <v>43</v>
      </c>
      <c r="C2" s="201" t="s">
        <v>44</v>
      </c>
      <c r="D2" s="199"/>
      <c r="E2" s="199"/>
      <c r="F2" s="199"/>
      <c r="G2" s="200"/>
      <c r="AG2" t="s">
        <v>152</v>
      </c>
    </row>
    <row r="3" spans="1:60" ht="24.95" customHeight="1" x14ac:dyDescent="0.2">
      <c r="A3" s="198" t="s">
        <v>8</v>
      </c>
      <c r="B3" s="48" t="s">
        <v>153</v>
      </c>
      <c r="C3" s="201" t="s">
        <v>60</v>
      </c>
      <c r="D3" s="199"/>
      <c r="E3" s="199"/>
      <c r="F3" s="199"/>
      <c r="G3" s="200"/>
      <c r="AC3" s="176" t="s">
        <v>154</v>
      </c>
      <c r="AG3" t="s">
        <v>155</v>
      </c>
    </row>
    <row r="4" spans="1:60" ht="24.95" customHeight="1" x14ac:dyDescent="0.2">
      <c r="A4" s="202" t="s">
        <v>9</v>
      </c>
      <c r="B4" s="203" t="s">
        <v>59</v>
      </c>
      <c r="C4" s="204" t="s">
        <v>60</v>
      </c>
      <c r="D4" s="205"/>
      <c r="E4" s="205"/>
      <c r="F4" s="205"/>
      <c r="G4" s="206"/>
      <c r="AG4" t="s">
        <v>156</v>
      </c>
    </row>
    <row r="5" spans="1:60" x14ac:dyDescent="0.2">
      <c r="D5" s="10"/>
    </row>
    <row r="6" spans="1:60" ht="38.25" x14ac:dyDescent="0.2">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c r="Y6" s="211" t="s">
        <v>178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179</v>
      </c>
      <c r="B8" s="225" t="s">
        <v>148</v>
      </c>
      <c r="C8" s="248" t="s">
        <v>27</v>
      </c>
      <c r="D8" s="226"/>
      <c r="E8" s="227"/>
      <c r="F8" s="228"/>
      <c r="G8" s="228">
        <f>SUMIF(AG9:AG13,"&lt;&gt;NOR",G9:G13)</f>
        <v>0</v>
      </c>
      <c r="H8" s="228"/>
      <c r="I8" s="228">
        <f>SUM(I9:I13)</f>
        <v>0</v>
      </c>
      <c r="J8" s="228"/>
      <c r="K8" s="228">
        <f>SUM(K9:K13)</f>
        <v>0</v>
      </c>
      <c r="L8" s="228"/>
      <c r="M8" s="228">
        <f>SUM(M9:M13)</f>
        <v>0</v>
      </c>
      <c r="N8" s="227"/>
      <c r="O8" s="227">
        <f>SUM(O9:O13)</f>
        <v>0</v>
      </c>
      <c r="P8" s="227"/>
      <c r="Q8" s="227">
        <f>SUM(Q9:Q13)</f>
        <v>0</v>
      </c>
      <c r="R8" s="228"/>
      <c r="S8" s="228"/>
      <c r="T8" s="229"/>
      <c r="U8" s="223"/>
      <c r="V8" s="223">
        <f>SUM(V9:V13)</f>
        <v>0</v>
      </c>
      <c r="W8" s="223"/>
      <c r="X8" s="223"/>
      <c r="Y8" s="223"/>
      <c r="AG8" t="s">
        <v>180</v>
      </c>
    </row>
    <row r="9" spans="1:60" outlineLevel="1" x14ac:dyDescent="0.2">
      <c r="A9" s="231">
        <v>1</v>
      </c>
      <c r="B9" s="232" t="s">
        <v>181</v>
      </c>
      <c r="C9" s="249" t="s">
        <v>182</v>
      </c>
      <c r="D9" s="233" t="s">
        <v>183</v>
      </c>
      <c r="E9" s="234">
        <v>1</v>
      </c>
      <c r="F9" s="235"/>
      <c r="G9" s="236">
        <f>ROUND(E9*F9,2)</f>
        <v>0</v>
      </c>
      <c r="H9" s="235"/>
      <c r="I9" s="236">
        <f>ROUND(E9*H9,2)</f>
        <v>0</v>
      </c>
      <c r="J9" s="235"/>
      <c r="K9" s="236">
        <f>ROUND(E9*J9,2)</f>
        <v>0</v>
      </c>
      <c r="L9" s="236">
        <v>21</v>
      </c>
      <c r="M9" s="236">
        <f>G9*(1+L9/100)</f>
        <v>0</v>
      </c>
      <c r="N9" s="234">
        <v>0</v>
      </c>
      <c r="O9" s="234">
        <f>ROUND(E9*N9,2)</f>
        <v>0</v>
      </c>
      <c r="P9" s="234">
        <v>0</v>
      </c>
      <c r="Q9" s="234">
        <f>ROUND(E9*P9,2)</f>
        <v>0</v>
      </c>
      <c r="R9" s="236"/>
      <c r="S9" s="236" t="s">
        <v>184</v>
      </c>
      <c r="T9" s="237" t="s">
        <v>185</v>
      </c>
      <c r="U9" s="222">
        <v>0</v>
      </c>
      <c r="V9" s="222">
        <f>ROUND(E9*U9,2)</f>
        <v>0</v>
      </c>
      <c r="W9" s="222"/>
      <c r="X9" s="222" t="s">
        <v>186</v>
      </c>
      <c r="Y9" s="222" t="s">
        <v>187</v>
      </c>
      <c r="Z9" s="212"/>
      <c r="AA9" s="212"/>
      <c r="AB9" s="212"/>
      <c r="AC9" s="212"/>
      <c r="AD9" s="212"/>
      <c r="AE9" s="212"/>
      <c r="AF9" s="212"/>
      <c r="AG9" s="212" t="s">
        <v>188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0" t="s">
        <v>210</v>
      </c>
      <c r="D10" s="238"/>
      <c r="E10" s="238"/>
      <c r="F10" s="238"/>
      <c r="G10" s="238"/>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189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3" x14ac:dyDescent="0.2">
      <c r="A11" s="219"/>
      <c r="B11" s="220"/>
      <c r="C11" s="251" t="s">
        <v>190</v>
      </c>
      <c r="D11" s="240"/>
      <c r="E11" s="240"/>
      <c r="F11" s="240"/>
      <c r="G11" s="240"/>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189</v>
      </c>
      <c r="AH11" s="212"/>
      <c r="AI11" s="212"/>
      <c r="AJ11" s="212"/>
      <c r="AK11" s="212"/>
      <c r="AL11" s="212"/>
      <c r="AM11" s="212"/>
      <c r="AN11" s="212"/>
      <c r="AO11" s="212"/>
      <c r="AP11" s="212"/>
      <c r="AQ11" s="212"/>
      <c r="AR11" s="212"/>
      <c r="AS11" s="212"/>
      <c r="AT11" s="212"/>
      <c r="AU11" s="212"/>
      <c r="AV11" s="212"/>
      <c r="AW11" s="212"/>
      <c r="AX11" s="212"/>
      <c r="AY11" s="212"/>
      <c r="AZ11" s="212"/>
      <c r="BA11" s="239" t="str">
        <f>C11</f>
        <v>Vyhotovení protokolu o vytyčení stavby se seznamem souřadnic vytyčených bodů a jejich polohopisnými (S-JTSK) a výškopisnými (Bpv) hodnotami.</v>
      </c>
      <c r="BB11" s="212"/>
      <c r="BC11" s="212"/>
      <c r="BD11" s="212"/>
      <c r="BE11" s="212"/>
      <c r="BF11" s="212"/>
      <c r="BG11" s="212"/>
      <c r="BH11" s="212"/>
    </row>
    <row r="12" spans="1:60" outlineLevel="1" x14ac:dyDescent="0.2">
      <c r="A12" s="231">
        <v>2</v>
      </c>
      <c r="B12" s="232" t="s">
        <v>191</v>
      </c>
      <c r="C12" s="249" t="s">
        <v>192</v>
      </c>
      <c r="D12" s="233" t="s">
        <v>183</v>
      </c>
      <c r="E12" s="234">
        <v>1</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c r="S12" s="236" t="s">
        <v>184</v>
      </c>
      <c r="T12" s="237" t="s">
        <v>185</v>
      </c>
      <c r="U12" s="222">
        <v>0</v>
      </c>
      <c r="V12" s="222">
        <f>ROUND(E12*U12,2)</f>
        <v>0</v>
      </c>
      <c r="W12" s="222"/>
      <c r="X12" s="222" t="s">
        <v>186</v>
      </c>
      <c r="Y12" s="222" t="s">
        <v>187</v>
      </c>
      <c r="Z12" s="212"/>
      <c r="AA12" s="212"/>
      <c r="AB12" s="212"/>
      <c r="AC12" s="212"/>
      <c r="AD12" s="212"/>
      <c r="AE12" s="212"/>
      <c r="AF12" s="212"/>
      <c r="AG12" s="212" t="s">
        <v>188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0" t="s">
        <v>193</v>
      </c>
      <c r="D13" s="238"/>
      <c r="E13" s="238"/>
      <c r="F13" s="238"/>
      <c r="G13" s="238"/>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189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4" t="s">
        <v>179</v>
      </c>
      <c r="B14" s="225" t="s">
        <v>149</v>
      </c>
      <c r="C14" s="248" t="s">
        <v>28</v>
      </c>
      <c r="D14" s="226"/>
      <c r="E14" s="227"/>
      <c r="F14" s="228"/>
      <c r="G14" s="228">
        <f>SUMIF(AG15:AG22,"&lt;&gt;NOR",G15:G22)</f>
        <v>0</v>
      </c>
      <c r="H14" s="228"/>
      <c r="I14" s="228">
        <f>SUM(I15:I22)</f>
        <v>0</v>
      </c>
      <c r="J14" s="228"/>
      <c r="K14" s="228">
        <f>SUM(K15:K22)</f>
        <v>0</v>
      </c>
      <c r="L14" s="228"/>
      <c r="M14" s="228">
        <f>SUM(M15:M22)</f>
        <v>0</v>
      </c>
      <c r="N14" s="227"/>
      <c r="O14" s="227">
        <f>SUM(O15:O22)</f>
        <v>0</v>
      </c>
      <c r="P14" s="227"/>
      <c r="Q14" s="227">
        <f>SUM(Q15:Q22)</f>
        <v>0</v>
      </c>
      <c r="R14" s="228"/>
      <c r="S14" s="228"/>
      <c r="T14" s="229"/>
      <c r="U14" s="223"/>
      <c r="V14" s="223">
        <f>SUM(V15:V22)</f>
        <v>0</v>
      </c>
      <c r="W14" s="223"/>
      <c r="X14" s="223"/>
      <c r="Y14" s="223"/>
      <c r="AG14" t="s">
        <v>180</v>
      </c>
    </row>
    <row r="15" spans="1:60" outlineLevel="1" x14ac:dyDescent="0.2">
      <c r="A15" s="231">
        <v>3</v>
      </c>
      <c r="B15" s="232" t="s">
        <v>194</v>
      </c>
      <c r="C15" s="249" t="s">
        <v>195</v>
      </c>
      <c r="D15" s="233" t="s">
        <v>183</v>
      </c>
      <c r="E15" s="234">
        <v>1</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c r="S15" s="236" t="s">
        <v>184</v>
      </c>
      <c r="T15" s="237" t="s">
        <v>185</v>
      </c>
      <c r="U15" s="222">
        <v>0</v>
      </c>
      <c r="V15" s="222">
        <f>ROUND(E15*U15,2)</f>
        <v>0</v>
      </c>
      <c r="W15" s="222"/>
      <c r="X15" s="222" t="s">
        <v>186</v>
      </c>
      <c r="Y15" s="222" t="s">
        <v>187</v>
      </c>
      <c r="Z15" s="212"/>
      <c r="AA15" s="212"/>
      <c r="AB15" s="212"/>
      <c r="AC15" s="212"/>
      <c r="AD15" s="212"/>
      <c r="AE15" s="212"/>
      <c r="AF15" s="212"/>
      <c r="AG15" s="212" t="s">
        <v>188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0" t="s">
        <v>196</v>
      </c>
      <c r="D16" s="238"/>
      <c r="E16" s="238"/>
      <c r="F16" s="238"/>
      <c r="G16" s="238"/>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189</v>
      </c>
      <c r="AH16" s="212"/>
      <c r="AI16" s="212"/>
      <c r="AJ16" s="212"/>
      <c r="AK16" s="212"/>
      <c r="AL16" s="212"/>
      <c r="AM16" s="212"/>
      <c r="AN16" s="212"/>
      <c r="AO16" s="212"/>
      <c r="AP16" s="212"/>
      <c r="AQ16" s="212"/>
      <c r="AR16" s="212"/>
      <c r="AS16" s="212"/>
      <c r="AT16" s="212"/>
      <c r="AU16" s="212"/>
      <c r="AV16" s="212"/>
      <c r="AW16" s="212"/>
      <c r="AX16" s="212"/>
      <c r="AY16" s="212"/>
      <c r="AZ16" s="212"/>
      <c r="BA16" s="239" t="str">
        <f>C16</f>
        <v>Náklady na vyhotovení dokumentace skutečného provedení stavby a její předání objednateli v požadované formě a požadovaném počtu.</v>
      </c>
      <c r="BB16" s="212"/>
      <c r="BC16" s="212"/>
      <c r="BD16" s="212"/>
      <c r="BE16" s="212"/>
      <c r="BF16" s="212"/>
      <c r="BG16" s="212"/>
      <c r="BH16" s="212"/>
    </row>
    <row r="17" spans="1:60" outlineLevel="1" x14ac:dyDescent="0.2">
      <c r="A17" s="231">
        <v>4</v>
      </c>
      <c r="B17" s="232" t="s">
        <v>197</v>
      </c>
      <c r="C17" s="249" t="s">
        <v>198</v>
      </c>
      <c r="D17" s="233" t="s">
        <v>183</v>
      </c>
      <c r="E17" s="234">
        <v>1</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c r="S17" s="236" t="s">
        <v>184</v>
      </c>
      <c r="T17" s="237" t="s">
        <v>185</v>
      </c>
      <c r="U17" s="222">
        <v>0</v>
      </c>
      <c r="V17" s="222">
        <f>ROUND(E17*U17,2)</f>
        <v>0</v>
      </c>
      <c r="W17" s="222"/>
      <c r="X17" s="222" t="s">
        <v>186</v>
      </c>
      <c r="Y17" s="222" t="s">
        <v>187</v>
      </c>
      <c r="Z17" s="212"/>
      <c r="AA17" s="212"/>
      <c r="AB17" s="212"/>
      <c r="AC17" s="212"/>
      <c r="AD17" s="212"/>
      <c r="AE17" s="212"/>
      <c r="AF17" s="212"/>
      <c r="AG17" s="212" t="s">
        <v>188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0" t="s">
        <v>199</v>
      </c>
      <c r="D18" s="238"/>
      <c r="E18" s="238"/>
      <c r="F18" s="238"/>
      <c r="G18" s="238"/>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189</v>
      </c>
      <c r="AH18" s="212"/>
      <c r="AI18" s="212"/>
      <c r="AJ18" s="212"/>
      <c r="AK18" s="212"/>
      <c r="AL18" s="212"/>
      <c r="AM18" s="212"/>
      <c r="AN18" s="212"/>
      <c r="AO18" s="212"/>
      <c r="AP18" s="212"/>
      <c r="AQ18" s="212"/>
      <c r="AR18" s="212"/>
      <c r="AS18" s="212"/>
      <c r="AT18" s="212"/>
      <c r="AU18" s="212"/>
      <c r="AV18" s="212"/>
      <c r="AW18" s="212"/>
      <c r="AX18" s="212"/>
      <c r="AY18" s="212"/>
      <c r="AZ18" s="212"/>
      <c r="BA18" s="239" t="str">
        <f>C18</f>
        <v>Náklady na provedení skutečného zaměření stavby v rozsahu nezbytném pro zápis změny do katastru nemovitostí.</v>
      </c>
      <c r="BB18" s="212"/>
      <c r="BC18" s="212"/>
      <c r="BD18" s="212"/>
      <c r="BE18" s="212"/>
      <c r="BF18" s="212"/>
      <c r="BG18" s="212"/>
      <c r="BH18" s="212"/>
    </row>
    <row r="19" spans="1:60" outlineLevel="1" x14ac:dyDescent="0.2">
      <c r="A19" s="241">
        <v>5</v>
      </c>
      <c r="B19" s="242" t="s">
        <v>200</v>
      </c>
      <c r="C19" s="252" t="s">
        <v>201</v>
      </c>
      <c r="D19" s="243" t="s">
        <v>183</v>
      </c>
      <c r="E19" s="244">
        <v>1</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c r="S19" s="246" t="s">
        <v>202</v>
      </c>
      <c r="T19" s="247" t="s">
        <v>185</v>
      </c>
      <c r="U19" s="222">
        <v>0</v>
      </c>
      <c r="V19" s="222">
        <f>ROUND(E19*U19,2)</f>
        <v>0</v>
      </c>
      <c r="W19" s="222"/>
      <c r="X19" s="222" t="s">
        <v>186</v>
      </c>
      <c r="Y19" s="222" t="s">
        <v>187</v>
      </c>
      <c r="Z19" s="212"/>
      <c r="AA19" s="212"/>
      <c r="AB19" s="212"/>
      <c r="AC19" s="212"/>
      <c r="AD19" s="212"/>
      <c r="AE19" s="212"/>
      <c r="AF19" s="212"/>
      <c r="AG19" s="212" t="s">
        <v>188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1">
        <v>6</v>
      </c>
      <c r="B20" s="242" t="s">
        <v>203</v>
      </c>
      <c r="C20" s="252" t="s">
        <v>204</v>
      </c>
      <c r="D20" s="243" t="s">
        <v>205</v>
      </c>
      <c r="E20" s="244">
        <v>1</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202</v>
      </c>
      <c r="T20" s="247" t="s">
        <v>185</v>
      </c>
      <c r="U20" s="222">
        <v>0</v>
      </c>
      <c r="V20" s="222">
        <f>ROUND(E20*U20,2)</f>
        <v>0</v>
      </c>
      <c r="W20" s="222"/>
      <c r="X20" s="222" t="s">
        <v>186</v>
      </c>
      <c r="Y20" s="222" t="s">
        <v>187</v>
      </c>
      <c r="Z20" s="212"/>
      <c r="AA20" s="212"/>
      <c r="AB20" s="212"/>
      <c r="AC20" s="212"/>
      <c r="AD20" s="212"/>
      <c r="AE20" s="212"/>
      <c r="AF20" s="212"/>
      <c r="AG20" s="212" t="s">
        <v>188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1">
        <v>7</v>
      </c>
      <c r="B21" s="232" t="s">
        <v>206</v>
      </c>
      <c r="C21" s="249" t="s">
        <v>207</v>
      </c>
      <c r="D21" s="233" t="s">
        <v>205</v>
      </c>
      <c r="E21" s="234">
        <v>1</v>
      </c>
      <c r="F21" s="235"/>
      <c r="G21" s="236">
        <f>ROUND(E21*F21,2)</f>
        <v>0</v>
      </c>
      <c r="H21" s="235"/>
      <c r="I21" s="236">
        <f>ROUND(E21*H21,2)</f>
        <v>0</v>
      </c>
      <c r="J21" s="235"/>
      <c r="K21" s="236">
        <f>ROUND(E21*J21,2)</f>
        <v>0</v>
      </c>
      <c r="L21" s="236">
        <v>21</v>
      </c>
      <c r="M21" s="236">
        <f>G21*(1+L21/100)</f>
        <v>0</v>
      </c>
      <c r="N21" s="234">
        <v>0</v>
      </c>
      <c r="O21" s="234">
        <f>ROUND(E21*N21,2)</f>
        <v>0</v>
      </c>
      <c r="P21" s="234">
        <v>0</v>
      </c>
      <c r="Q21" s="234">
        <f>ROUND(E21*P21,2)</f>
        <v>0</v>
      </c>
      <c r="R21" s="236"/>
      <c r="S21" s="236" t="s">
        <v>202</v>
      </c>
      <c r="T21" s="237" t="s">
        <v>185</v>
      </c>
      <c r="U21" s="222">
        <v>0</v>
      </c>
      <c r="V21" s="222">
        <f>ROUND(E21*U21,2)</f>
        <v>0</v>
      </c>
      <c r="W21" s="222"/>
      <c r="X21" s="222" t="s">
        <v>186</v>
      </c>
      <c r="Y21" s="222" t="s">
        <v>187</v>
      </c>
      <c r="Z21" s="212"/>
      <c r="AA21" s="212"/>
      <c r="AB21" s="212"/>
      <c r="AC21" s="212"/>
      <c r="AD21" s="212"/>
      <c r="AE21" s="212"/>
      <c r="AF21" s="212"/>
      <c r="AG21" s="212" t="s">
        <v>188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0" t="s">
        <v>208</v>
      </c>
      <c r="D22" s="238"/>
      <c r="E22" s="238"/>
      <c r="F22" s="238"/>
      <c r="G22" s="238"/>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189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3"/>
      <c r="B23" s="4"/>
      <c r="C23" s="253"/>
      <c r="D23" s="6"/>
      <c r="E23" s="3"/>
      <c r="F23" s="3"/>
      <c r="G23" s="3"/>
      <c r="H23" s="3"/>
      <c r="I23" s="3"/>
      <c r="J23" s="3"/>
      <c r="K23" s="3"/>
      <c r="L23" s="3"/>
      <c r="M23" s="3"/>
      <c r="N23" s="3"/>
      <c r="O23" s="3"/>
      <c r="P23" s="3"/>
      <c r="Q23" s="3"/>
      <c r="R23" s="3"/>
      <c r="S23" s="3"/>
      <c r="T23" s="3"/>
      <c r="U23" s="3"/>
      <c r="V23" s="3"/>
      <c r="W23" s="3"/>
      <c r="X23" s="3"/>
      <c r="Y23" s="3"/>
      <c r="AE23">
        <v>15</v>
      </c>
      <c r="AF23">
        <v>21</v>
      </c>
      <c r="AG23" t="s">
        <v>165</v>
      </c>
    </row>
    <row r="24" spans="1:60" x14ac:dyDescent="0.2">
      <c r="A24" s="215"/>
      <c r="B24" s="216" t="s">
        <v>29</v>
      </c>
      <c r="C24" s="254"/>
      <c r="D24" s="217"/>
      <c r="E24" s="218"/>
      <c r="F24" s="218"/>
      <c r="G24" s="230">
        <f>G8+G14</f>
        <v>0</v>
      </c>
      <c r="H24" s="3"/>
      <c r="I24" s="3"/>
      <c r="J24" s="3"/>
      <c r="K24" s="3"/>
      <c r="L24" s="3"/>
      <c r="M24" s="3"/>
      <c r="N24" s="3"/>
      <c r="O24" s="3"/>
      <c r="P24" s="3"/>
      <c r="Q24" s="3"/>
      <c r="R24" s="3"/>
      <c r="S24" s="3"/>
      <c r="T24" s="3"/>
      <c r="U24" s="3"/>
      <c r="V24" s="3"/>
      <c r="W24" s="3"/>
      <c r="X24" s="3"/>
      <c r="Y24" s="3"/>
      <c r="AE24">
        <f>SUMIF(L7:L22,AE23,G7:G22)</f>
        <v>0</v>
      </c>
      <c r="AF24">
        <f>SUMIF(L7:L22,AF23,G7:G22)</f>
        <v>0</v>
      </c>
      <c r="AG24" t="s">
        <v>209</v>
      </c>
    </row>
    <row r="25" spans="1:60" x14ac:dyDescent="0.2">
      <c r="C25" s="255"/>
      <c r="D25" s="10"/>
      <c r="AG25" t="s">
        <v>211</v>
      </c>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KqJWiCNQA387OwVw8NTHemhx5Lx25Ay6XVUF2O6WSy4Lhlf32MQdodqd9yIAXMs2iY5eN4XHtJ1EgTe/u5fw==" saltValue="L3fwlVEYQDUmNTfZLYI+bA==" spinCount="100000" sheet="1" formatRows="0"/>
  <mergeCells count="10">
    <mergeCell ref="C13:G13"/>
    <mergeCell ref="C16:G16"/>
    <mergeCell ref="C18:G18"/>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A171-F996-4111-BB1C-7F0A308FFDC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212</v>
      </c>
      <c r="B1" s="197"/>
      <c r="C1" s="197"/>
      <c r="D1" s="197"/>
      <c r="E1" s="197"/>
      <c r="F1" s="197"/>
      <c r="G1" s="197"/>
      <c r="AG1" t="s">
        <v>151</v>
      </c>
    </row>
    <row r="2" spans="1:60" ht="24.95" customHeight="1" x14ac:dyDescent="0.2">
      <c r="A2" s="198" t="s">
        <v>7</v>
      </c>
      <c r="B2" s="48" t="s">
        <v>43</v>
      </c>
      <c r="C2" s="201" t="s">
        <v>44</v>
      </c>
      <c r="D2" s="199"/>
      <c r="E2" s="199"/>
      <c r="F2" s="199"/>
      <c r="G2" s="200"/>
      <c r="AG2" t="s">
        <v>152</v>
      </c>
    </row>
    <row r="3" spans="1:60" ht="24.95" customHeight="1" x14ac:dyDescent="0.2">
      <c r="A3" s="198" t="s">
        <v>8</v>
      </c>
      <c r="B3" s="48" t="s">
        <v>62</v>
      </c>
      <c r="C3" s="201" t="s">
        <v>63</v>
      </c>
      <c r="D3" s="199"/>
      <c r="E3" s="199"/>
      <c r="F3" s="199"/>
      <c r="G3" s="200"/>
      <c r="AC3" s="176" t="s">
        <v>213</v>
      </c>
      <c r="AG3" t="s">
        <v>155</v>
      </c>
    </row>
    <row r="4" spans="1:60" ht="24.95" customHeight="1" x14ac:dyDescent="0.2">
      <c r="A4" s="202" t="s">
        <v>9</v>
      </c>
      <c r="B4" s="203" t="s">
        <v>64</v>
      </c>
      <c r="C4" s="204" t="s">
        <v>65</v>
      </c>
      <c r="D4" s="205"/>
      <c r="E4" s="205"/>
      <c r="F4" s="205"/>
      <c r="G4" s="206"/>
      <c r="AG4" t="s">
        <v>156</v>
      </c>
    </row>
    <row r="5" spans="1:60" x14ac:dyDescent="0.2">
      <c r="D5" s="10"/>
    </row>
    <row r="6" spans="1:60" ht="38.25" x14ac:dyDescent="0.2">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c r="Y6" s="211" t="s">
        <v>178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179</v>
      </c>
      <c r="B8" s="225" t="s">
        <v>126</v>
      </c>
      <c r="C8" s="248" t="s">
        <v>127</v>
      </c>
      <c r="D8" s="226"/>
      <c r="E8" s="227"/>
      <c r="F8" s="228"/>
      <c r="G8" s="228">
        <f>SUMIF(AG9:AG53,"&lt;&gt;NOR",G9:G53)</f>
        <v>0</v>
      </c>
      <c r="H8" s="228"/>
      <c r="I8" s="228">
        <f>SUM(I9:I53)</f>
        <v>0</v>
      </c>
      <c r="J8" s="228"/>
      <c r="K8" s="228">
        <f>SUM(K9:K53)</f>
        <v>0</v>
      </c>
      <c r="L8" s="228"/>
      <c r="M8" s="228">
        <f>SUM(M9:M53)</f>
        <v>0</v>
      </c>
      <c r="N8" s="227"/>
      <c r="O8" s="227">
        <f>SUM(O9:O53)</f>
        <v>140.91</v>
      </c>
      <c r="P8" s="227"/>
      <c r="Q8" s="227">
        <f>SUM(Q9:Q53)</f>
        <v>50.86</v>
      </c>
      <c r="R8" s="228"/>
      <c r="S8" s="228"/>
      <c r="T8" s="229"/>
      <c r="U8" s="223"/>
      <c r="V8" s="223">
        <f>SUM(V9:V53)</f>
        <v>27.73</v>
      </c>
      <c r="W8" s="223"/>
      <c r="X8" s="223"/>
      <c r="Y8" s="223"/>
      <c r="AG8" t="s">
        <v>180</v>
      </c>
    </row>
    <row r="9" spans="1:60" ht="22.5" outlineLevel="1" x14ac:dyDescent="0.2">
      <c r="A9" s="231">
        <v>1</v>
      </c>
      <c r="B9" s="232" t="s">
        <v>214</v>
      </c>
      <c r="C9" s="249" t="s">
        <v>215</v>
      </c>
      <c r="D9" s="233" t="s">
        <v>216</v>
      </c>
      <c r="E9" s="234">
        <v>69.599999999999994</v>
      </c>
      <c r="F9" s="235"/>
      <c r="G9" s="236">
        <f>ROUND(E9*F9,2)</f>
        <v>0</v>
      </c>
      <c r="H9" s="235"/>
      <c r="I9" s="236">
        <f>ROUND(E9*H9,2)</f>
        <v>0</v>
      </c>
      <c r="J9" s="235"/>
      <c r="K9" s="236">
        <f>ROUND(E9*J9,2)</f>
        <v>0</v>
      </c>
      <c r="L9" s="236">
        <v>21</v>
      </c>
      <c r="M9" s="236">
        <f>G9*(1+L9/100)</f>
        <v>0</v>
      </c>
      <c r="N9" s="234">
        <v>0</v>
      </c>
      <c r="O9" s="234">
        <f>ROUND(E9*N9,2)</f>
        <v>0</v>
      </c>
      <c r="P9" s="234">
        <v>0.44</v>
      </c>
      <c r="Q9" s="234">
        <f>ROUND(E9*P9,2)</f>
        <v>30.62</v>
      </c>
      <c r="R9" s="236" t="s">
        <v>217</v>
      </c>
      <c r="S9" s="236" t="s">
        <v>184</v>
      </c>
      <c r="T9" s="237" t="s">
        <v>218</v>
      </c>
      <c r="U9" s="222">
        <v>0.157</v>
      </c>
      <c r="V9" s="222">
        <f>ROUND(E9*U9,2)</f>
        <v>10.93</v>
      </c>
      <c r="W9" s="222"/>
      <c r="X9" s="222" t="s">
        <v>219</v>
      </c>
      <c r="Y9" s="222" t="s">
        <v>187</v>
      </c>
      <c r="Z9" s="212"/>
      <c r="AA9" s="212"/>
      <c r="AB9" s="212"/>
      <c r="AC9" s="212"/>
      <c r="AD9" s="212"/>
      <c r="AE9" s="212"/>
      <c r="AF9" s="212"/>
      <c r="AG9" s="212" t="s">
        <v>220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0" t="s">
        <v>221</v>
      </c>
      <c r="D10" s="257"/>
      <c r="E10" s="258">
        <v>69.599999999999994</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222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1">
        <v>2</v>
      </c>
      <c r="B11" s="232" t="s">
        <v>223</v>
      </c>
      <c r="C11" s="249" t="s">
        <v>224</v>
      </c>
      <c r="D11" s="233" t="s">
        <v>216</v>
      </c>
      <c r="E11" s="234">
        <v>46</v>
      </c>
      <c r="F11" s="235"/>
      <c r="G11" s="236">
        <f>ROUND(E11*F11,2)</f>
        <v>0</v>
      </c>
      <c r="H11" s="235"/>
      <c r="I11" s="236">
        <f>ROUND(E11*H11,2)</f>
        <v>0</v>
      </c>
      <c r="J11" s="235"/>
      <c r="K11" s="236">
        <f>ROUND(E11*J11,2)</f>
        <v>0</v>
      </c>
      <c r="L11" s="236">
        <v>21</v>
      </c>
      <c r="M11" s="236">
        <f>G11*(1+L11/100)</f>
        <v>0</v>
      </c>
      <c r="N11" s="234">
        <v>0</v>
      </c>
      <c r="O11" s="234">
        <f>ROUND(E11*N11,2)</f>
        <v>0</v>
      </c>
      <c r="P11" s="234">
        <v>0.44</v>
      </c>
      <c r="Q11" s="234">
        <f>ROUND(E11*P11,2)</f>
        <v>20.239999999999998</v>
      </c>
      <c r="R11" s="236" t="s">
        <v>217</v>
      </c>
      <c r="S11" s="236" t="s">
        <v>184</v>
      </c>
      <c r="T11" s="237" t="s">
        <v>218</v>
      </c>
      <c r="U11" s="222">
        <v>0</v>
      </c>
      <c r="V11" s="222">
        <f>ROUND(E11*U11,2)</f>
        <v>0</v>
      </c>
      <c r="W11" s="222"/>
      <c r="X11" s="222" t="s">
        <v>219</v>
      </c>
      <c r="Y11" s="222" t="s">
        <v>187</v>
      </c>
      <c r="Z11" s="212"/>
      <c r="AA11" s="212"/>
      <c r="AB11" s="212"/>
      <c r="AC11" s="212"/>
      <c r="AD11" s="212"/>
      <c r="AE11" s="212"/>
      <c r="AF11" s="212"/>
      <c r="AG11" s="212" t="s">
        <v>220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0" t="s">
        <v>225</v>
      </c>
      <c r="D12" s="257"/>
      <c r="E12" s="258">
        <v>46</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222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1">
        <v>3</v>
      </c>
      <c r="B13" s="232" t="s">
        <v>226</v>
      </c>
      <c r="C13" s="249" t="s">
        <v>227</v>
      </c>
      <c r="D13" s="233" t="s">
        <v>228</v>
      </c>
      <c r="E13" s="234">
        <v>105</v>
      </c>
      <c r="F13" s="235"/>
      <c r="G13" s="236">
        <f>ROUND(E13*F13,2)</f>
        <v>0</v>
      </c>
      <c r="H13" s="235"/>
      <c r="I13" s="236">
        <f>ROUND(E13*H13,2)</f>
        <v>0</v>
      </c>
      <c r="J13" s="235"/>
      <c r="K13" s="236">
        <f>ROUND(E13*J13,2)</f>
        <v>0</v>
      </c>
      <c r="L13" s="236">
        <v>21</v>
      </c>
      <c r="M13" s="236">
        <f>G13*(1+L13/100)</f>
        <v>0</v>
      </c>
      <c r="N13" s="234">
        <v>0</v>
      </c>
      <c r="O13" s="234">
        <f>ROUND(E13*N13,2)</f>
        <v>0</v>
      </c>
      <c r="P13" s="234">
        <v>0</v>
      </c>
      <c r="Q13" s="234">
        <f>ROUND(E13*P13,2)</f>
        <v>0</v>
      </c>
      <c r="R13" s="236" t="s">
        <v>229</v>
      </c>
      <c r="S13" s="236" t="s">
        <v>184</v>
      </c>
      <c r="T13" s="237" t="s">
        <v>218</v>
      </c>
      <c r="U13" s="222">
        <v>0.16</v>
      </c>
      <c r="V13" s="222">
        <f>ROUND(E13*U13,2)</f>
        <v>16.8</v>
      </c>
      <c r="W13" s="222"/>
      <c r="X13" s="222" t="s">
        <v>219</v>
      </c>
      <c r="Y13" s="222" t="s">
        <v>187</v>
      </c>
      <c r="Z13" s="212"/>
      <c r="AA13" s="212"/>
      <c r="AB13" s="212"/>
      <c r="AC13" s="212"/>
      <c r="AD13" s="212"/>
      <c r="AE13" s="212"/>
      <c r="AF13" s="212"/>
      <c r="AG13" s="212" t="s">
        <v>230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19"/>
      <c r="B14" s="220"/>
      <c r="C14" s="261" t="s">
        <v>231</v>
      </c>
      <c r="D14" s="259"/>
      <c r="E14" s="259"/>
      <c r="F14" s="259"/>
      <c r="G14" s="25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232</v>
      </c>
      <c r="AH14" s="212"/>
      <c r="AI14" s="212"/>
      <c r="AJ14" s="212"/>
      <c r="AK14" s="212"/>
      <c r="AL14" s="212"/>
      <c r="AM14" s="212"/>
      <c r="AN14" s="212"/>
      <c r="AO14" s="212"/>
      <c r="AP14" s="212"/>
      <c r="AQ14" s="212"/>
      <c r="AR14" s="212"/>
      <c r="AS14" s="212"/>
      <c r="AT14" s="212"/>
      <c r="AU14" s="212"/>
      <c r="AV14" s="212"/>
      <c r="AW14" s="212"/>
      <c r="AX14" s="212"/>
      <c r="AY14" s="212"/>
      <c r="AZ14" s="212"/>
      <c r="BA14" s="239"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2"/>
      <c r="BC14" s="212"/>
      <c r="BD14" s="212"/>
      <c r="BE14" s="212"/>
      <c r="BF14" s="212"/>
      <c r="BG14" s="212"/>
      <c r="BH14" s="212"/>
    </row>
    <row r="15" spans="1:60" outlineLevel="2" x14ac:dyDescent="0.2">
      <c r="A15" s="219"/>
      <c r="B15" s="220"/>
      <c r="C15" s="260" t="s">
        <v>233</v>
      </c>
      <c r="D15" s="257"/>
      <c r="E15" s="258">
        <v>105</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222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1">
        <v>4</v>
      </c>
      <c r="B16" s="232" t="s">
        <v>234</v>
      </c>
      <c r="C16" s="249" t="s">
        <v>235</v>
      </c>
      <c r="D16" s="233" t="s">
        <v>228</v>
      </c>
      <c r="E16" s="234">
        <v>14.4</v>
      </c>
      <c r="F16" s="235"/>
      <c r="G16" s="236">
        <f>ROUND(E16*F16,2)</f>
        <v>0</v>
      </c>
      <c r="H16" s="235"/>
      <c r="I16" s="236">
        <f>ROUND(E16*H16,2)</f>
        <v>0</v>
      </c>
      <c r="J16" s="235"/>
      <c r="K16" s="236">
        <f>ROUND(E16*J16,2)</f>
        <v>0</v>
      </c>
      <c r="L16" s="236">
        <v>21</v>
      </c>
      <c r="M16" s="236">
        <f>G16*(1+L16/100)</f>
        <v>0</v>
      </c>
      <c r="N16" s="234">
        <v>0</v>
      </c>
      <c r="O16" s="234">
        <f>ROUND(E16*N16,2)</f>
        <v>0</v>
      </c>
      <c r="P16" s="234">
        <v>0</v>
      </c>
      <c r="Q16" s="234">
        <f>ROUND(E16*P16,2)</f>
        <v>0</v>
      </c>
      <c r="R16" s="236" t="s">
        <v>229</v>
      </c>
      <c r="S16" s="236" t="s">
        <v>184</v>
      </c>
      <c r="T16" s="237" t="s">
        <v>218</v>
      </c>
      <c r="U16" s="222">
        <v>0</v>
      </c>
      <c r="V16" s="222">
        <f>ROUND(E16*U16,2)</f>
        <v>0</v>
      </c>
      <c r="W16" s="222"/>
      <c r="X16" s="222" t="s">
        <v>219</v>
      </c>
      <c r="Y16" s="222" t="s">
        <v>187</v>
      </c>
      <c r="Z16" s="212"/>
      <c r="AA16" s="212"/>
      <c r="AB16" s="212"/>
      <c r="AC16" s="212"/>
      <c r="AD16" s="212"/>
      <c r="AE16" s="212"/>
      <c r="AF16" s="212"/>
      <c r="AG16" s="212" t="s">
        <v>220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1" t="s">
        <v>236</v>
      </c>
      <c r="D17" s="259"/>
      <c r="E17" s="259"/>
      <c r="F17" s="259"/>
      <c r="G17" s="259"/>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232</v>
      </c>
      <c r="AH17" s="212"/>
      <c r="AI17" s="212"/>
      <c r="AJ17" s="212"/>
      <c r="AK17" s="212"/>
      <c r="AL17" s="212"/>
      <c r="AM17" s="212"/>
      <c r="AN17" s="212"/>
      <c r="AO17" s="212"/>
      <c r="AP17" s="212"/>
      <c r="AQ17" s="212"/>
      <c r="AR17" s="212"/>
      <c r="AS17" s="212"/>
      <c r="AT17" s="212"/>
      <c r="AU17" s="212"/>
      <c r="AV17" s="212"/>
      <c r="AW17" s="212"/>
      <c r="AX17" s="212"/>
      <c r="AY17" s="212"/>
      <c r="AZ17" s="212"/>
      <c r="BA17" s="239" t="str">
        <f>C17</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7" s="212"/>
      <c r="BC17" s="212"/>
      <c r="BD17" s="212"/>
      <c r="BE17" s="212"/>
      <c r="BF17" s="212"/>
      <c r="BG17" s="212"/>
      <c r="BH17" s="212"/>
    </row>
    <row r="18" spans="1:60" outlineLevel="2" x14ac:dyDescent="0.2">
      <c r="A18" s="219"/>
      <c r="B18" s="220"/>
      <c r="C18" s="260" t="s">
        <v>237</v>
      </c>
      <c r="D18" s="257"/>
      <c r="E18" s="258">
        <v>14.4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222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1">
        <v>5</v>
      </c>
      <c r="B19" s="232" t="s">
        <v>238</v>
      </c>
      <c r="C19" s="249" t="s">
        <v>239</v>
      </c>
      <c r="D19" s="233" t="s">
        <v>216</v>
      </c>
      <c r="E19" s="234">
        <v>73.8</v>
      </c>
      <c r="F19" s="235"/>
      <c r="G19" s="236">
        <f>ROUND(E19*F19,2)</f>
        <v>0</v>
      </c>
      <c r="H19" s="235"/>
      <c r="I19" s="236">
        <f>ROUND(E19*H19,2)</f>
        <v>0</v>
      </c>
      <c r="J19" s="235"/>
      <c r="K19" s="236">
        <f>ROUND(E19*J19,2)</f>
        <v>0</v>
      </c>
      <c r="L19" s="236">
        <v>21</v>
      </c>
      <c r="M19" s="236">
        <f>G19*(1+L19/100)</f>
        <v>0</v>
      </c>
      <c r="N19" s="234">
        <v>9.8999999999999999E-4</v>
      </c>
      <c r="O19" s="234">
        <f>ROUND(E19*N19,2)</f>
        <v>7.0000000000000007E-2</v>
      </c>
      <c r="P19" s="234">
        <v>0</v>
      </c>
      <c r="Q19" s="234">
        <f>ROUND(E19*P19,2)</f>
        <v>0</v>
      </c>
      <c r="R19" s="236" t="s">
        <v>229</v>
      </c>
      <c r="S19" s="236" t="s">
        <v>184</v>
      </c>
      <c r="T19" s="237" t="s">
        <v>218</v>
      </c>
      <c r="U19" s="222">
        <v>0</v>
      </c>
      <c r="V19" s="222">
        <f>ROUND(E19*U19,2)</f>
        <v>0</v>
      </c>
      <c r="W19" s="222"/>
      <c r="X19" s="222" t="s">
        <v>219</v>
      </c>
      <c r="Y19" s="222" t="s">
        <v>187</v>
      </c>
      <c r="Z19" s="212"/>
      <c r="AA19" s="212"/>
      <c r="AB19" s="212"/>
      <c r="AC19" s="212"/>
      <c r="AD19" s="212"/>
      <c r="AE19" s="212"/>
      <c r="AF19" s="212"/>
      <c r="AG19" s="212" t="s">
        <v>220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1" t="s">
        <v>240</v>
      </c>
      <c r="D20" s="259"/>
      <c r="E20" s="259"/>
      <c r="F20" s="259"/>
      <c r="G20" s="259"/>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232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0" t="s">
        <v>241</v>
      </c>
      <c r="D21" s="257"/>
      <c r="E21" s="258">
        <v>73.8</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222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1">
        <v>6</v>
      </c>
      <c r="B22" s="232" t="s">
        <v>242</v>
      </c>
      <c r="C22" s="249" t="s">
        <v>243</v>
      </c>
      <c r="D22" s="233" t="s">
        <v>216</v>
      </c>
      <c r="E22" s="234">
        <v>73.8</v>
      </c>
      <c r="F22" s="235"/>
      <c r="G22" s="236">
        <f>ROUND(E22*F22,2)</f>
        <v>0</v>
      </c>
      <c r="H22" s="235"/>
      <c r="I22" s="236">
        <f>ROUND(E22*H22,2)</f>
        <v>0</v>
      </c>
      <c r="J22" s="235"/>
      <c r="K22" s="236">
        <f>ROUND(E22*J22,2)</f>
        <v>0</v>
      </c>
      <c r="L22" s="236">
        <v>21</v>
      </c>
      <c r="M22" s="236">
        <f>G22*(1+L22/100)</f>
        <v>0</v>
      </c>
      <c r="N22" s="234">
        <v>0</v>
      </c>
      <c r="O22" s="234">
        <f>ROUND(E22*N22,2)</f>
        <v>0</v>
      </c>
      <c r="P22" s="234">
        <v>0</v>
      </c>
      <c r="Q22" s="234">
        <f>ROUND(E22*P22,2)</f>
        <v>0</v>
      </c>
      <c r="R22" s="236" t="s">
        <v>229</v>
      </c>
      <c r="S22" s="236" t="s">
        <v>184</v>
      </c>
      <c r="T22" s="237" t="s">
        <v>218</v>
      </c>
      <c r="U22" s="222">
        <v>0</v>
      </c>
      <c r="V22" s="222">
        <f>ROUND(E22*U22,2)</f>
        <v>0</v>
      </c>
      <c r="W22" s="222"/>
      <c r="X22" s="222" t="s">
        <v>219</v>
      </c>
      <c r="Y22" s="222" t="s">
        <v>187</v>
      </c>
      <c r="Z22" s="212"/>
      <c r="AA22" s="212"/>
      <c r="AB22" s="212"/>
      <c r="AC22" s="212"/>
      <c r="AD22" s="212"/>
      <c r="AE22" s="212"/>
      <c r="AF22" s="212"/>
      <c r="AG22" s="212" t="s">
        <v>220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1" t="s">
        <v>244</v>
      </c>
      <c r="D23" s="259"/>
      <c r="E23" s="259"/>
      <c r="F23" s="259"/>
      <c r="G23" s="259"/>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232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0" t="s">
        <v>241</v>
      </c>
      <c r="D24" s="257"/>
      <c r="E24" s="258">
        <v>73.8</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222</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1">
        <v>7</v>
      </c>
      <c r="B25" s="232" t="s">
        <v>245</v>
      </c>
      <c r="C25" s="249" t="s">
        <v>246</v>
      </c>
      <c r="D25" s="233" t="s">
        <v>228</v>
      </c>
      <c r="E25" s="234">
        <v>52.5</v>
      </c>
      <c r="F25" s="235"/>
      <c r="G25" s="236">
        <f>ROUND(E25*F25,2)</f>
        <v>0</v>
      </c>
      <c r="H25" s="235"/>
      <c r="I25" s="236">
        <f>ROUND(E25*H25,2)</f>
        <v>0</v>
      </c>
      <c r="J25" s="235"/>
      <c r="K25" s="236">
        <f>ROUND(E25*J25,2)</f>
        <v>0</v>
      </c>
      <c r="L25" s="236">
        <v>21</v>
      </c>
      <c r="M25" s="236">
        <f>G25*(1+L25/100)</f>
        <v>0</v>
      </c>
      <c r="N25" s="234">
        <v>0</v>
      </c>
      <c r="O25" s="234">
        <f>ROUND(E25*N25,2)</f>
        <v>0</v>
      </c>
      <c r="P25" s="234">
        <v>0</v>
      </c>
      <c r="Q25" s="234">
        <f>ROUND(E25*P25,2)</f>
        <v>0</v>
      </c>
      <c r="R25" s="236" t="s">
        <v>229</v>
      </c>
      <c r="S25" s="236" t="s">
        <v>184</v>
      </c>
      <c r="T25" s="237" t="s">
        <v>218</v>
      </c>
      <c r="U25" s="222">
        <v>0</v>
      </c>
      <c r="V25" s="222">
        <f>ROUND(E25*U25,2)</f>
        <v>0</v>
      </c>
      <c r="W25" s="222"/>
      <c r="X25" s="222" t="s">
        <v>219</v>
      </c>
      <c r="Y25" s="222" t="s">
        <v>187</v>
      </c>
      <c r="Z25" s="212"/>
      <c r="AA25" s="212"/>
      <c r="AB25" s="212"/>
      <c r="AC25" s="212"/>
      <c r="AD25" s="212"/>
      <c r="AE25" s="212"/>
      <c r="AF25" s="212"/>
      <c r="AG25" s="212" t="s">
        <v>220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1" t="s">
        <v>247</v>
      </c>
      <c r="D26" s="259"/>
      <c r="E26" s="259"/>
      <c r="F26" s="259"/>
      <c r="G26" s="259"/>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232</v>
      </c>
      <c r="AH26" s="212"/>
      <c r="AI26" s="212"/>
      <c r="AJ26" s="212"/>
      <c r="AK26" s="212"/>
      <c r="AL26" s="212"/>
      <c r="AM26" s="212"/>
      <c r="AN26" s="212"/>
      <c r="AO26" s="212"/>
      <c r="AP26" s="212"/>
      <c r="AQ26" s="212"/>
      <c r="AR26" s="212"/>
      <c r="AS26" s="212"/>
      <c r="AT26" s="212"/>
      <c r="AU26" s="212"/>
      <c r="AV26" s="212"/>
      <c r="AW26" s="212"/>
      <c r="AX26" s="212"/>
      <c r="AY26" s="212"/>
      <c r="AZ26" s="212"/>
      <c r="BA26" s="239" t="str">
        <f>C26</f>
        <v>bez naložení do dopravní nádoby, ale s vyprázdněním dopravní nádoby na hromadu nebo na dopravní prostředek,</v>
      </c>
      <c r="BB26" s="212"/>
      <c r="BC26" s="212"/>
      <c r="BD26" s="212"/>
      <c r="BE26" s="212"/>
      <c r="BF26" s="212"/>
      <c r="BG26" s="212"/>
      <c r="BH26" s="212"/>
    </row>
    <row r="27" spans="1:60" outlineLevel="2" x14ac:dyDescent="0.2">
      <c r="A27" s="219"/>
      <c r="B27" s="220"/>
      <c r="C27" s="260" t="s">
        <v>248</v>
      </c>
      <c r="D27" s="257"/>
      <c r="E27" s="258">
        <v>52.5</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222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1">
        <v>8</v>
      </c>
      <c r="B28" s="232" t="s">
        <v>249</v>
      </c>
      <c r="C28" s="249" t="s">
        <v>250</v>
      </c>
      <c r="D28" s="233" t="s">
        <v>228</v>
      </c>
      <c r="E28" s="234">
        <v>119.4</v>
      </c>
      <c r="F28" s="235"/>
      <c r="G28" s="236">
        <f>ROUND(E28*F28,2)</f>
        <v>0</v>
      </c>
      <c r="H28" s="235"/>
      <c r="I28" s="236">
        <f>ROUND(E28*H28,2)</f>
        <v>0</v>
      </c>
      <c r="J28" s="235"/>
      <c r="K28" s="236">
        <f>ROUND(E28*J28,2)</f>
        <v>0</v>
      </c>
      <c r="L28" s="236">
        <v>21</v>
      </c>
      <c r="M28" s="236">
        <f>G28*(1+L28/100)</f>
        <v>0</v>
      </c>
      <c r="N28" s="234">
        <v>0</v>
      </c>
      <c r="O28" s="234">
        <f>ROUND(E28*N28,2)</f>
        <v>0</v>
      </c>
      <c r="P28" s="234">
        <v>0</v>
      </c>
      <c r="Q28" s="234">
        <f>ROUND(E28*P28,2)</f>
        <v>0</v>
      </c>
      <c r="R28" s="236" t="s">
        <v>229</v>
      </c>
      <c r="S28" s="236" t="s">
        <v>184</v>
      </c>
      <c r="T28" s="237" t="s">
        <v>218</v>
      </c>
      <c r="U28" s="222">
        <v>0</v>
      </c>
      <c r="V28" s="222">
        <f>ROUND(E28*U28,2)</f>
        <v>0</v>
      </c>
      <c r="W28" s="222"/>
      <c r="X28" s="222" t="s">
        <v>219</v>
      </c>
      <c r="Y28" s="222" t="s">
        <v>187</v>
      </c>
      <c r="Z28" s="212"/>
      <c r="AA28" s="212"/>
      <c r="AB28" s="212"/>
      <c r="AC28" s="212"/>
      <c r="AD28" s="212"/>
      <c r="AE28" s="212"/>
      <c r="AF28" s="212"/>
      <c r="AG28" s="212" t="s">
        <v>220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1" t="s">
        <v>251</v>
      </c>
      <c r="D29" s="259"/>
      <c r="E29" s="259"/>
      <c r="F29" s="259"/>
      <c r="G29" s="259"/>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232</v>
      </c>
      <c r="AH29" s="212"/>
      <c r="AI29" s="212"/>
      <c r="AJ29" s="212"/>
      <c r="AK29" s="212"/>
      <c r="AL29" s="212"/>
      <c r="AM29" s="212"/>
      <c r="AN29" s="212"/>
      <c r="AO29" s="212"/>
      <c r="AP29" s="212"/>
      <c r="AQ29" s="212"/>
      <c r="AR29" s="212"/>
      <c r="AS29" s="212"/>
      <c r="AT29" s="212"/>
      <c r="AU29" s="212"/>
      <c r="AV29" s="212"/>
      <c r="AW29" s="212"/>
      <c r="AX29" s="212"/>
      <c r="AY29" s="212"/>
      <c r="AZ29" s="212"/>
      <c r="BA29" s="239" t="str">
        <f>C29</f>
        <v>po suchu, bez ohledu na druh dopravního prostředku, bez naložení výkopku, avšak se složením bez rozhrnutí,</v>
      </c>
      <c r="BB29" s="212"/>
      <c r="BC29" s="212"/>
      <c r="BD29" s="212"/>
      <c r="BE29" s="212"/>
      <c r="BF29" s="212"/>
      <c r="BG29" s="212"/>
      <c r="BH29" s="212"/>
    </row>
    <row r="30" spans="1:60" outlineLevel="2" x14ac:dyDescent="0.2">
      <c r="A30" s="219"/>
      <c r="B30" s="220"/>
      <c r="C30" s="260" t="s">
        <v>252</v>
      </c>
      <c r="D30" s="257"/>
      <c r="E30" s="258">
        <v>119.4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222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1">
        <v>9</v>
      </c>
      <c r="B31" s="232" t="s">
        <v>253</v>
      </c>
      <c r="C31" s="249" t="s">
        <v>254</v>
      </c>
      <c r="D31" s="233" t="s">
        <v>228</v>
      </c>
      <c r="E31" s="234">
        <v>2388</v>
      </c>
      <c r="F31" s="235"/>
      <c r="G31" s="236">
        <f>ROUND(E31*F31,2)</f>
        <v>0</v>
      </c>
      <c r="H31" s="235"/>
      <c r="I31" s="236">
        <f>ROUND(E31*H31,2)</f>
        <v>0</v>
      </c>
      <c r="J31" s="235"/>
      <c r="K31" s="236">
        <f>ROUND(E31*J31,2)</f>
        <v>0</v>
      </c>
      <c r="L31" s="236">
        <v>21</v>
      </c>
      <c r="M31" s="236">
        <f>G31*(1+L31/100)</f>
        <v>0</v>
      </c>
      <c r="N31" s="234">
        <v>0</v>
      </c>
      <c r="O31" s="234">
        <f>ROUND(E31*N31,2)</f>
        <v>0</v>
      </c>
      <c r="P31" s="234">
        <v>0</v>
      </c>
      <c r="Q31" s="234">
        <f>ROUND(E31*P31,2)</f>
        <v>0</v>
      </c>
      <c r="R31" s="236" t="s">
        <v>229</v>
      </c>
      <c r="S31" s="236" t="s">
        <v>184</v>
      </c>
      <c r="T31" s="237" t="s">
        <v>218</v>
      </c>
      <c r="U31" s="222">
        <v>0</v>
      </c>
      <c r="V31" s="222">
        <f>ROUND(E31*U31,2)</f>
        <v>0</v>
      </c>
      <c r="W31" s="222"/>
      <c r="X31" s="222" t="s">
        <v>219</v>
      </c>
      <c r="Y31" s="222" t="s">
        <v>187</v>
      </c>
      <c r="Z31" s="212"/>
      <c r="AA31" s="212"/>
      <c r="AB31" s="212"/>
      <c r="AC31" s="212"/>
      <c r="AD31" s="212"/>
      <c r="AE31" s="212"/>
      <c r="AF31" s="212"/>
      <c r="AG31" s="212" t="s">
        <v>220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1" t="s">
        <v>251</v>
      </c>
      <c r="D32" s="259"/>
      <c r="E32" s="259"/>
      <c r="F32" s="259"/>
      <c r="G32" s="259"/>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232</v>
      </c>
      <c r="AH32" s="212"/>
      <c r="AI32" s="212"/>
      <c r="AJ32" s="212"/>
      <c r="AK32" s="212"/>
      <c r="AL32" s="212"/>
      <c r="AM32" s="212"/>
      <c r="AN32" s="212"/>
      <c r="AO32" s="212"/>
      <c r="AP32" s="212"/>
      <c r="AQ32" s="212"/>
      <c r="AR32" s="212"/>
      <c r="AS32" s="212"/>
      <c r="AT32" s="212"/>
      <c r="AU32" s="212"/>
      <c r="AV32" s="212"/>
      <c r="AW32" s="212"/>
      <c r="AX32" s="212"/>
      <c r="AY32" s="212"/>
      <c r="AZ32" s="212"/>
      <c r="BA32" s="239" t="str">
        <f>C32</f>
        <v>po suchu, bez ohledu na druh dopravního prostředku, bez naložení výkopku, avšak se složením bez rozhrnutí,</v>
      </c>
      <c r="BB32" s="212"/>
      <c r="BC32" s="212"/>
      <c r="BD32" s="212"/>
      <c r="BE32" s="212"/>
      <c r="BF32" s="212"/>
      <c r="BG32" s="212"/>
      <c r="BH32" s="212"/>
    </row>
    <row r="33" spans="1:60" outlineLevel="2" x14ac:dyDescent="0.2">
      <c r="A33" s="219"/>
      <c r="B33" s="220"/>
      <c r="C33" s="260" t="s">
        <v>255</v>
      </c>
      <c r="D33" s="257"/>
      <c r="E33" s="258">
        <v>2388</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222</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1">
        <v>10</v>
      </c>
      <c r="B34" s="232" t="s">
        <v>256</v>
      </c>
      <c r="C34" s="249" t="s">
        <v>257</v>
      </c>
      <c r="D34" s="233" t="s">
        <v>228</v>
      </c>
      <c r="E34" s="234">
        <v>25.5</v>
      </c>
      <c r="F34" s="235"/>
      <c r="G34" s="236">
        <f>ROUND(E34*F34,2)</f>
        <v>0</v>
      </c>
      <c r="H34" s="235"/>
      <c r="I34" s="236">
        <f>ROUND(E34*H34,2)</f>
        <v>0</v>
      </c>
      <c r="J34" s="235"/>
      <c r="K34" s="236">
        <f>ROUND(E34*J34,2)</f>
        <v>0</v>
      </c>
      <c r="L34" s="236">
        <v>21</v>
      </c>
      <c r="M34" s="236">
        <f>G34*(1+L34/100)</f>
        <v>0</v>
      </c>
      <c r="N34" s="234">
        <v>0</v>
      </c>
      <c r="O34" s="234">
        <f>ROUND(E34*N34,2)</f>
        <v>0</v>
      </c>
      <c r="P34" s="234">
        <v>0</v>
      </c>
      <c r="Q34" s="234">
        <f>ROUND(E34*P34,2)</f>
        <v>0</v>
      </c>
      <c r="R34" s="236" t="s">
        <v>229</v>
      </c>
      <c r="S34" s="236" t="s">
        <v>184</v>
      </c>
      <c r="T34" s="237" t="s">
        <v>218</v>
      </c>
      <c r="U34" s="222">
        <v>0</v>
      </c>
      <c r="V34" s="222">
        <f>ROUND(E34*U34,2)</f>
        <v>0</v>
      </c>
      <c r="W34" s="222"/>
      <c r="X34" s="222" t="s">
        <v>219</v>
      </c>
      <c r="Y34" s="222" t="s">
        <v>187</v>
      </c>
      <c r="Z34" s="212"/>
      <c r="AA34" s="212"/>
      <c r="AB34" s="212"/>
      <c r="AC34" s="212"/>
      <c r="AD34" s="212"/>
      <c r="AE34" s="212"/>
      <c r="AF34" s="212"/>
      <c r="AG34" s="212" t="s">
        <v>220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1" t="s">
        <v>258</v>
      </c>
      <c r="D35" s="259"/>
      <c r="E35" s="259"/>
      <c r="F35" s="259"/>
      <c r="G35" s="259"/>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232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0" t="s">
        <v>259</v>
      </c>
      <c r="D36" s="257"/>
      <c r="E36" s="258">
        <v>25.5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222</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1">
        <v>11</v>
      </c>
      <c r="B37" s="232" t="s">
        <v>260</v>
      </c>
      <c r="C37" s="249" t="s">
        <v>261</v>
      </c>
      <c r="D37" s="233" t="s">
        <v>228</v>
      </c>
      <c r="E37" s="234">
        <v>28</v>
      </c>
      <c r="F37" s="235"/>
      <c r="G37" s="236">
        <f>ROUND(E37*F37,2)</f>
        <v>0</v>
      </c>
      <c r="H37" s="235"/>
      <c r="I37" s="236">
        <f>ROUND(E37*H37,2)</f>
        <v>0</v>
      </c>
      <c r="J37" s="235"/>
      <c r="K37" s="236">
        <f>ROUND(E37*J37,2)</f>
        <v>0</v>
      </c>
      <c r="L37" s="236">
        <v>21</v>
      </c>
      <c r="M37" s="236">
        <f>G37*(1+L37/100)</f>
        <v>0</v>
      </c>
      <c r="N37" s="234">
        <v>0</v>
      </c>
      <c r="O37" s="234">
        <f>ROUND(E37*N37,2)</f>
        <v>0</v>
      </c>
      <c r="P37" s="234">
        <v>0</v>
      </c>
      <c r="Q37" s="234">
        <f>ROUND(E37*P37,2)</f>
        <v>0</v>
      </c>
      <c r="R37" s="236" t="s">
        <v>229</v>
      </c>
      <c r="S37" s="236" t="s">
        <v>184</v>
      </c>
      <c r="T37" s="237" t="s">
        <v>218</v>
      </c>
      <c r="U37" s="222">
        <v>0</v>
      </c>
      <c r="V37" s="222">
        <f>ROUND(E37*U37,2)</f>
        <v>0</v>
      </c>
      <c r="W37" s="222"/>
      <c r="X37" s="222" t="s">
        <v>219</v>
      </c>
      <c r="Y37" s="222" t="s">
        <v>187</v>
      </c>
      <c r="Z37" s="212"/>
      <c r="AA37" s="212"/>
      <c r="AB37" s="212"/>
      <c r="AC37" s="212"/>
      <c r="AD37" s="212"/>
      <c r="AE37" s="212"/>
      <c r="AF37" s="212"/>
      <c r="AG37" s="212" t="s">
        <v>220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1" t="s">
        <v>262</v>
      </c>
      <c r="D38" s="259"/>
      <c r="E38" s="259"/>
      <c r="F38" s="259"/>
      <c r="G38" s="25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1" t="s">
        <v>263</v>
      </c>
      <c r="D39" s="240"/>
      <c r="E39" s="240"/>
      <c r="F39" s="240"/>
      <c r="G39" s="240"/>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189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0" t="s">
        <v>264</v>
      </c>
      <c r="D40" s="257"/>
      <c r="E40" s="258">
        <v>28</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222</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1">
        <v>12</v>
      </c>
      <c r="B41" s="232" t="s">
        <v>265</v>
      </c>
      <c r="C41" s="249" t="s">
        <v>266</v>
      </c>
      <c r="D41" s="233" t="s">
        <v>228</v>
      </c>
      <c r="E41" s="234">
        <v>8.8000000000000007</v>
      </c>
      <c r="F41" s="235"/>
      <c r="G41" s="236">
        <f>ROUND(E41*F41,2)</f>
        <v>0</v>
      </c>
      <c r="H41" s="235"/>
      <c r="I41" s="236">
        <f>ROUND(E41*H41,2)</f>
        <v>0</v>
      </c>
      <c r="J41" s="235"/>
      <c r="K41" s="236">
        <f>ROUND(E41*J41,2)</f>
        <v>0</v>
      </c>
      <c r="L41" s="236">
        <v>21</v>
      </c>
      <c r="M41" s="236">
        <f>G41*(1+L41/100)</f>
        <v>0</v>
      </c>
      <c r="N41" s="234">
        <v>0</v>
      </c>
      <c r="O41" s="234">
        <f>ROUND(E41*N41,2)</f>
        <v>0</v>
      </c>
      <c r="P41" s="234">
        <v>0</v>
      </c>
      <c r="Q41" s="234">
        <f>ROUND(E41*P41,2)</f>
        <v>0</v>
      </c>
      <c r="R41" s="236" t="s">
        <v>229</v>
      </c>
      <c r="S41" s="236" t="s">
        <v>184</v>
      </c>
      <c r="T41" s="237" t="s">
        <v>218</v>
      </c>
      <c r="U41" s="222">
        <v>0</v>
      </c>
      <c r="V41" s="222">
        <f>ROUND(E41*U41,2)</f>
        <v>0</v>
      </c>
      <c r="W41" s="222"/>
      <c r="X41" s="222" t="s">
        <v>219</v>
      </c>
      <c r="Y41" s="222" t="s">
        <v>187</v>
      </c>
      <c r="Z41" s="212"/>
      <c r="AA41" s="212"/>
      <c r="AB41" s="212"/>
      <c r="AC41" s="212"/>
      <c r="AD41" s="212"/>
      <c r="AE41" s="212"/>
      <c r="AF41" s="212"/>
      <c r="AG41" s="212" t="s">
        <v>220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2" x14ac:dyDescent="0.2">
      <c r="A42" s="219"/>
      <c r="B42" s="220"/>
      <c r="C42" s="261" t="s">
        <v>267</v>
      </c>
      <c r="D42" s="259"/>
      <c r="E42" s="259"/>
      <c r="F42" s="259"/>
      <c r="G42" s="259"/>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232</v>
      </c>
      <c r="AH42" s="212"/>
      <c r="AI42" s="212"/>
      <c r="AJ42" s="212"/>
      <c r="AK42" s="212"/>
      <c r="AL42" s="212"/>
      <c r="AM42" s="212"/>
      <c r="AN42" s="212"/>
      <c r="AO42" s="212"/>
      <c r="AP42" s="212"/>
      <c r="AQ42" s="212"/>
      <c r="AR42" s="212"/>
      <c r="AS42" s="212"/>
      <c r="AT42" s="212"/>
      <c r="AU42" s="212"/>
      <c r="AV42" s="212"/>
      <c r="AW42" s="212"/>
      <c r="AX42" s="212"/>
      <c r="AY42" s="212"/>
      <c r="AZ42" s="212"/>
      <c r="BA42" s="239" t="str">
        <f>C42</f>
        <v>sypaninou z vhodných hornin tř. 1 - 4 nebo materiálem připraveným podél výkopu ve vzdálenosti do 3 m od jeho kraje, pro jakoukoliv hloubku výkopu a jakoukoliv míru zhutnění,</v>
      </c>
      <c r="BB42" s="212"/>
      <c r="BC42" s="212"/>
      <c r="BD42" s="212"/>
      <c r="BE42" s="212"/>
      <c r="BF42" s="212"/>
      <c r="BG42" s="212"/>
      <c r="BH42" s="212"/>
    </row>
    <row r="43" spans="1:60" outlineLevel="2" x14ac:dyDescent="0.2">
      <c r="A43" s="219"/>
      <c r="B43" s="220"/>
      <c r="C43" s="260" t="s">
        <v>268</v>
      </c>
      <c r="D43" s="257"/>
      <c r="E43" s="258">
        <v>8.8000000000000007</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222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1">
        <v>13</v>
      </c>
      <c r="B44" s="232" t="s">
        <v>269</v>
      </c>
      <c r="C44" s="249" t="s">
        <v>270</v>
      </c>
      <c r="D44" s="233" t="s">
        <v>216</v>
      </c>
      <c r="E44" s="234">
        <v>78.400000000000006</v>
      </c>
      <c r="F44" s="235"/>
      <c r="G44" s="236">
        <f>ROUND(E44*F44,2)</f>
        <v>0</v>
      </c>
      <c r="H44" s="235"/>
      <c r="I44" s="236">
        <f>ROUND(E44*H44,2)</f>
        <v>0</v>
      </c>
      <c r="J44" s="235"/>
      <c r="K44" s="236">
        <f>ROUND(E44*J44,2)</f>
        <v>0</v>
      </c>
      <c r="L44" s="236">
        <v>21</v>
      </c>
      <c r="M44" s="236">
        <f>G44*(1+L44/100)</f>
        <v>0</v>
      </c>
      <c r="N44" s="234">
        <v>0</v>
      </c>
      <c r="O44" s="234">
        <f>ROUND(E44*N44,2)</f>
        <v>0</v>
      </c>
      <c r="P44" s="234">
        <v>0</v>
      </c>
      <c r="Q44" s="234">
        <f>ROUND(E44*P44,2)</f>
        <v>0</v>
      </c>
      <c r="R44" s="236" t="s">
        <v>229</v>
      </c>
      <c r="S44" s="236" t="s">
        <v>184</v>
      </c>
      <c r="T44" s="237" t="s">
        <v>218</v>
      </c>
      <c r="U44" s="222">
        <v>0</v>
      </c>
      <c r="V44" s="222">
        <f>ROUND(E44*U44,2)</f>
        <v>0</v>
      </c>
      <c r="W44" s="222"/>
      <c r="X44" s="222" t="s">
        <v>219</v>
      </c>
      <c r="Y44" s="222" t="s">
        <v>187</v>
      </c>
      <c r="Z44" s="212"/>
      <c r="AA44" s="212"/>
      <c r="AB44" s="212"/>
      <c r="AC44" s="212"/>
      <c r="AD44" s="212"/>
      <c r="AE44" s="212"/>
      <c r="AF44" s="212"/>
      <c r="AG44" s="212" t="s">
        <v>220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1" t="s">
        <v>271</v>
      </c>
      <c r="D45" s="259"/>
      <c r="E45" s="259"/>
      <c r="F45" s="259"/>
      <c r="G45" s="259"/>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232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0" t="s">
        <v>272</v>
      </c>
      <c r="D46" s="257"/>
      <c r="E46" s="258">
        <v>78.400000000000006</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222</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1">
        <v>14</v>
      </c>
      <c r="B47" s="232" t="s">
        <v>273</v>
      </c>
      <c r="C47" s="249" t="s">
        <v>274</v>
      </c>
      <c r="D47" s="233" t="s">
        <v>228</v>
      </c>
      <c r="E47" s="234">
        <v>119.4</v>
      </c>
      <c r="F47" s="235"/>
      <c r="G47" s="236">
        <f>ROUND(E47*F47,2)</f>
        <v>0</v>
      </c>
      <c r="H47" s="235"/>
      <c r="I47" s="236">
        <f>ROUND(E47*H47,2)</f>
        <v>0</v>
      </c>
      <c r="J47" s="235"/>
      <c r="K47" s="236">
        <f>ROUND(E47*J47,2)</f>
        <v>0</v>
      </c>
      <c r="L47" s="236">
        <v>21</v>
      </c>
      <c r="M47" s="236">
        <f>G47*(1+L47/100)</f>
        <v>0</v>
      </c>
      <c r="N47" s="234">
        <v>0</v>
      </c>
      <c r="O47" s="234">
        <f>ROUND(E47*N47,2)</f>
        <v>0</v>
      </c>
      <c r="P47" s="234">
        <v>0</v>
      </c>
      <c r="Q47" s="234">
        <f>ROUND(E47*P47,2)</f>
        <v>0</v>
      </c>
      <c r="R47" s="236" t="s">
        <v>229</v>
      </c>
      <c r="S47" s="236" t="s">
        <v>184</v>
      </c>
      <c r="T47" s="237" t="s">
        <v>218</v>
      </c>
      <c r="U47" s="222">
        <v>0</v>
      </c>
      <c r="V47" s="222">
        <f>ROUND(E47*U47,2)</f>
        <v>0</v>
      </c>
      <c r="W47" s="222"/>
      <c r="X47" s="222" t="s">
        <v>219</v>
      </c>
      <c r="Y47" s="222" t="s">
        <v>187</v>
      </c>
      <c r="Z47" s="212"/>
      <c r="AA47" s="212"/>
      <c r="AB47" s="212"/>
      <c r="AC47" s="212"/>
      <c r="AD47" s="212"/>
      <c r="AE47" s="212"/>
      <c r="AF47" s="212"/>
      <c r="AG47" s="212" t="s">
        <v>220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0" t="s">
        <v>275</v>
      </c>
      <c r="D48" s="257"/>
      <c r="E48" s="258">
        <v>119.4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222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1">
        <v>15</v>
      </c>
      <c r="B49" s="232" t="s">
        <v>276</v>
      </c>
      <c r="C49" s="249" t="s">
        <v>277</v>
      </c>
      <c r="D49" s="233" t="s">
        <v>278</v>
      </c>
      <c r="E49" s="234">
        <v>33.35</v>
      </c>
      <c r="F49" s="235"/>
      <c r="G49" s="236">
        <f>ROUND(E49*F49,2)</f>
        <v>0</v>
      </c>
      <c r="H49" s="235"/>
      <c r="I49" s="236">
        <f>ROUND(E49*H49,2)</f>
        <v>0</v>
      </c>
      <c r="J49" s="235"/>
      <c r="K49" s="236">
        <f>ROUND(E49*J49,2)</f>
        <v>0</v>
      </c>
      <c r="L49" s="236">
        <v>21</v>
      </c>
      <c r="M49" s="236">
        <f>G49*(1+L49/100)</f>
        <v>0</v>
      </c>
      <c r="N49" s="234">
        <v>1.7</v>
      </c>
      <c r="O49" s="234">
        <f>ROUND(E49*N49,2)</f>
        <v>56.7</v>
      </c>
      <c r="P49" s="234">
        <v>0</v>
      </c>
      <c r="Q49" s="234">
        <f>ROUND(E49*P49,2)</f>
        <v>0</v>
      </c>
      <c r="R49" s="236"/>
      <c r="S49" s="236" t="s">
        <v>202</v>
      </c>
      <c r="T49" s="237" t="s">
        <v>279</v>
      </c>
      <c r="U49" s="222">
        <v>0</v>
      </c>
      <c r="V49" s="222">
        <f>ROUND(E49*U49,2)</f>
        <v>0</v>
      </c>
      <c r="W49" s="222"/>
      <c r="X49" s="222" t="s">
        <v>280</v>
      </c>
      <c r="Y49" s="222" t="s">
        <v>187</v>
      </c>
      <c r="Z49" s="212"/>
      <c r="AA49" s="212"/>
      <c r="AB49" s="212"/>
      <c r="AC49" s="212"/>
      <c r="AD49" s="212"/>
      <c r="AE49" s="212"/>
      <c r="AF49" s="212"/>
      <c r="AG49" s="212" t="s">
        <v>281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0" t="s">
        <v>282</v>
      </c>
      <c r="D50" s="257"/>
      <c r="E50" s="258">
        <v>33.35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222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1">
        <v>16</v>
      </c>
      <c r="B51" s="232" t="s">
        <v>283</v>
      </c>
      <c r="C51" s="249" t="s">
        <v>284</v>
      </c>
      <c r="D51" s="233" t="s">
        <v>285</v>
      </c>
      <c r="E51" s="234">
        <v>84.14</v>
      </c>
      <c r="F51" s="235"/>
      <c r="G51" s="236">
        <f>ROUND(E51*F51,2)</f>
        <v>0</v>
      </c>
      <c r="H51" s="235"/>
      <c r="I51" s="236">
        <f>ROUND(E51*H51,2)</f>
        <v>0</v>
      </c>
      <c r="J51" s="235"/>
      <c r="K51" s="236">
        <f>ROUND(E51*J51,2)</f>
        <v>0</v>
      </c>
      <c r="L51" s="236">
        <v>21</v>
      </c>
      <c r="M51" s="236">
        <f>G51*(1+L51/100)</f>
        <v>0</v>
      </c>
      <c r="N51" s="234">
        <v>1</v>
      </c>
      <c r="O51" s="234">
        <f>ROUND(E51*N51,2)</f>
        <v>84.14</v>
      </c>
      <c r="P51" s="234">
        <v>0</v>
      </c>
      <c r="Q51" s="234">
        <f>ROUND(E51*P51,2)</f>
        <v>0</v>
      </c>
      <c r="R51" s="236" t="s">
        <v>286</v>
      </c>
      <c r="S51" s="236" t="s">
        <v>184</v>
      </c>
      <c r="T51" s="237" t="s">
        <v>218</v>
      </c>
      <c r="U51" s="222">
        <v>0</v>
      </c>
      <c r="V51" s="222">
        <f>ROUND(E51*U51,2)</f>
        <v>0</v>
      </c>
      <c r="W51" s="222"/>
      <c r="X51" s="222" t="s">
        <v>280</v>
      </c>
      <c r="Y51" s="222" t="s">
        <v>187</v>
      </c>
      <c r="Z51" s="212"/>
      <c r="AA51" s="212"/>
      <c r="AB51" s="212"/>
      <c r="AC51" s="212"/>
      <c r="AD51" s="212"/>
      <c r="AE51" s="212"/>
      <c r="AF51" s="212"/>
      <c r="AG51" s="212" t="s">
        <v>281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0" t="s">
        <v>287</v>
      </c>
      <c r="D52" s="238"/>
      <c r="E52" s="238"/>
      <c r="F52" s="238"/>
      <c r="G52" s="238"/>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189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0" t="s">
        <v>288</v>
      </c>
      <c r="D53" s="257"/>
      <c r="E53" s="258">
        <v>84.14</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222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24" t="s">
        <v>179</v>
      </c>
      <c r="B54" s="225" t="s">
        <v>130</v>
      </c>
      <c r="C54" s="248" t="s">
        <v>131</v>
      </c>
      <c r="D54" s="226"/>
      <c r="E54" s="227"/>
      <c r="F54" s="228"/>
      <c r="G54" s="228">
        <f>SUMIF(AG55:AG65,"&lt;&gt;NOR",G55:G65)</f>
        <v>0</v>
      </c>
      <c r="H54" s="228"/>
      <c r="I54" s="228">
        <f>SUM(I55:I65)</f>
        <v>0</v>
      </c>
      <c r="J54" s="228"/>
      <c r="K54" s="228">
        <f>SUM(K55:K65)</f>
        <v>0</v>
      </c>
      <c r="L54" s="228"/>
      <c r="M54" s="228">
        <f>SUM(M55:M65)</f>
        <v>0</v>
      </c>
      <c r="N54" s="227"/>
      <c r="O54" s="227">
        <f>SUM(O55:O65)</f>
        <v>0.56000000000000005</v>
      </c>
      <c r="P54" s="227"/>
      <c r="Q54" s="227">
        <f>SUM(Q55:Q65)</f>
        <v>0</v>
      </c>
      <c r="R54" s="228"/>
      <c r="S54" s="228"/>
      <c r="T54" s="229"/>
      <c r="U54" s="223"/>
      <c r="V54" s="223">
        <f>SUM(V55:V65)</f>
        <v>0</v>
      </c>
      <c r="W54" s="223"/>
      <c r="X54" s="223"/>
      <c r="Y54" s="223"/>
      <c r="AG54" t="s">
        <v>180</v>
      </c>
    </row>
    <row r="55" spans="1:60" outlineLevel="1" x14ac:dyDescent="0.2">
      <c r="A55" s="231">
        <v>17</v>
      </c>
      <c r="B55" s="232" t="s">
        <v>289</v>
      </c>
      <c r="C55" s="249" t="s">
        <v>290</v>
      </c>
      <c r="D55" s="233" t="s">
        <v>228</v>
      </c>
      <c r="E55" s="234">
        <v>0.22</v>
      </c>
      <c r="F55" s="235"/>
      <c r="G55" s="236">
        <f>ROUND(E55*F55,2)</f>
        <v>0</v>
      </c>
      <c r="H55" s="235"/>
      <c r="I55" s="236">
        <f>ROUND(E55*H55,2)</f>
        <v>0</v>
      </c>
      <c r="J55" s="235"/>
      <c r="K55" s="236">
        <f>ROUND(E55*J55,2)</f>
        <v>0</v>
      </c>
      <c r="L55" s="236">
        <v>21</v>
      </c>
      <c r="M55" s="236">
        <f>G55*(1+L55/100)</f>
        <v>0</v>
      </c>
      <c r="N55" s="234">
        <v>2.5249999999999999</v>
      </c>
      <c r="O55" s="234">
        <f>ROUND(E55*N55,2)</f>
        <v>0.56000000000000005</v>
      </c>
      <c r="P55" s="234">
        <v>0</v>
      </c>
      <c r="Q55" s="234">
        <f>ROUND(E55*P55,2)</f>
        <v>0</v>
      </c>
      <c r="R55" s="236"/>
      <c r="S55" s="236" t="s">
        <v>184</v>
      </c>
      <c r="T55" s="237" t="s">
        <v>218</v>
      </c>
      <c r="U55" s="222">
        <v>0</v>
      </c>
      <c r="V55" s="222">
        <f>ROUND(E55*U55,2)</f>
        <v>0</v>
      </c>
      <c r="W55" s="222"/>
      <c r="X55" s="222" t="s">
        <v>219</v>
      </c>
      <c r="Y55" s="222" t="s">
        <v>187</v>
      </c>
      <c r="Z55" s="212"/>
      <c r="AA55" s="212"/>
      <c r="AB55" s="212"/>
      <c r="AC55" s="212"/>
      <c r="AD55" s="212"/>
      <c r="AE55" s="212"/>
      <c r="AF55" s="212"/>
      <c r="AG55" s="212" t="s">
        <v>220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0" t="s">
        <v>291</v>
      </c>
      <c r="D56" s="238"/>
      <c r="E56" s="238"/>
      <c r="F56" s="238"/>
      <c r="G56" s="238"/>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189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1" t="s">
        <v>292</v>
      </c>
      <c r="D57" s="240"/>
      <c r="E57" s="240"/>
      <c r="F57" s="240"/>
      <c r="G57" s="240"/>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189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1" t="s">
        <v>293</v>
      </c>
      <c r="D58" s="240"/>
      <c r="E58" s="240"/>
      <c r="F58" s="240"/>
      <c r="G58" s="240"/>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189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0" t="s">
        <v>294</v>
      </c>
      <c r="D59" s="257"/>
      <c r="E59" s="258">
        <v>0.22</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222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1">
        <v>18</v>
      </c>
      <c r="B60" s="232" t="s">
        <v>295</v>
      </c>
      <c r="C60" s="249" t="s">
        <v>296</v>
      </c>
      <c r="D60" s="233" t="s">
        <v>216</v>
      </c>
      <c r="E60" s="234">
        <v>0.8</v>
      </c>
      <c r="F60" s="235"/>
      <c r="G60" s="236">
        <f>ROUND(E60*F60,2)</f>
        <v>0</v>
      </c>
      <c r="H60" s="235"/>
      <c r="I60" s="236">
        <f>ROUND(E60*H60,2)</f>
        <v>0</v>
      </c>
      <c r="J60" s="235"/>
      <c r="K60" s="236">
        <f>ROUND(E60*J60,2)</f>
        <v>0</v>
      </c>
      <c r="L60" s="236">
        <v>21</v>
      </c>
      <c r="M60" s="236">
        <f>G60*(1+L60/100)</f>
        <v>0</v>
      </c>
      <c r="N60" s="234">
        <v>3.9500000000000004E-3</v>
      </c>
      <c r="O60" s="234">
        <f>ROUND(E60*N60,2)</f>
        <v>0</v>
      </c>
      <c r="P60" s="234">
        <v>0</v>
      </c>
      <c r="Q60" s="234">
        <f>ROUND(E60*P60,2)</f>
        <v>0</v>
      </c>
      <c r="R60" s="236"/>
      <c r="S60" s="236" t="s">
        <v>184</v>
      </c>
      <c r="T60" s="237" t="s">
        <v>218</v>
      </c>
      <c r="U60" s="222">
        <v>0</v>
      </c>
      <c r="V60" s="222">
        <f>ROUND(E60*U60,2)</f>
        <v>0</v>
      </c>
      <c r="W60" s="222"/>
      <c r="X60" s="222" t="s">
        <v>219</v>
      </c>
      <c r="Y60" s="222" t="s">
        <v>187</v>
      </c>
      <c r="Z60" s="212"/>
      <c r="AA60" s="212"/>
      <c r="AB60" s="212"/>
      <c r="AC60" s="212"/>
      <c r="AD60" s="212"/>
      <c r="AE60" s="212"/>
      <c r="AF60" s="212"/>
      <c r="AG60" s="212" t="s">
        <v>220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0" t="s">
        <v>297</v>
      </c>
      <c r="D61" s="238"/>
      <c r="E61" s="238"/>
      <c r="F61" s="238"/>
      <c r="G61" s="238"/>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189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0" t="s">
        <v>298</v>
      </c>
      <c r="D62" s="257"/>
      <c r="E62" s="258">
        <v>0.8</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222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1">
        <v>19</v>
      </c>
      <c r="B63" s="232" t="s">
        <v>299</v>
      </c>
      <c r="C63" s="249" t="s">
        <v>300</v>
      </c>
      <c r="D63" s="233" t="s">
        <v>301</v>
      </c>
      <c r="E63" s="234">
        <v>1</v>
      </c>
      <c r="F63" s="235"/>
      <c r="G63" s="236">
        <f>ROUND(E63*F63,2)</f>
        <v>0</v>
      </c>
      <c r="H63" s="235"/>
      <c r="I63" s="236">
        <f>ROUND(E63*H63,2)</f>
        <v>0</v>
      </c>
      <c r="J63" s="235"/>
      <c r="K63" s="236">
        <f>ROUND(E63*J63,2)</f>
        <v>0</v>
      </c>
      <c r="L63" s="236">
        <v>21</v>
      </c>
      <c r="M63" s="236">
        <f>G63*(1+L63/100)</f>
        <v>0</v>
      </c>
      <c r="N63" s="234">
        <v>4.3800000000000002E-3</v>
      </c>
      <c r="O63" s="234">
        <f>ROUND(E63*N63,2)</f>
        <v>0</v>
      </c>
      <c r="P63" s="234">
        <v>0</v>
      </c>
      <c r="Q63" s="234">
        <f>ROUND(E63*P63,2)</f>
        <v>0</v>
      </c>
      <c r="R63" s="236"/>
      <c r="S63" s="236" t="s">
        <v>218</v>
      </c>
      <c r="T63" s="237" t="s">
        <v>218</v>
      </c>
      <c r="U63" s="222">
        <v>0</v>
      </c>
      <c r="V63" s="222">
        <f>ROUND(E63*U63,2)</f>
        <v>0</v>
      </c>
      <c r="W63" s="222"/>
      <c r="X63" s="222" t="s">
        <v>219</v>
      </c>
      <c r="Y63" s="222" t="s">
        <v>187</v>
      </c>
      <c r="Z63" s="212"/>
      <c r="AA63" s="212"/>
      <c r="AB63" s="212"/>
      <c r="AC63" s="212"/>
      <c r="AD63" s="212"/>
      <c r="AE63" s="212"/>
      <c r="AF63" s="212"/>
      <c r="AG63" s="212" t="s">
        <v>220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0" t="s">
        <v>302</v>
      </c>
      <c r="D64" s="238"/>
      <c r="E64" s="238"/>
      <c r="F64" s="238"/>
      <c r="G64" s="238"/>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189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0" t="s">
        <v>303</v>
      </c>
      <c r="D65" s="257"/>
      <c r="E65" s="258">
        <v>1</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222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4" t="s">
        <v>179</v>
      </c>
      <c r="B66" s="225" t="s">
        <v>132</v>
      </c>
      <c r="C66" s="248" t="s">
        <v>133</v>
      </c>
      <c r="D66" s="226"/>
      <c r="E66" s="227"/>
      <c r="F66" s="228"/>
      <c r="G66" s="228">
        <f>SUMIF(AG67:AG77,"&lt;&gt;NOR",G67:G77)</f>
        <v>0</v>
      </c>
      <c r="H66" s="228"/>
      <c r="I66" s="228">
        <f>SUM(I67:I77)</f>
        <v>0</v>
      </c>
      <c r="J66" s="228"/>
      <c r="K66" s="228">
        <f>SUM(K67:K77)</f>
        <v>0</v>
      </c>
      <c r="L66" s="228"/>
      <c r="M66" s="228">
        <f>SUM(M67:M77)</f>
        <v>0</v>
      </c>
      <c r="N66" s="227"/>
      <c r="O66" s="227">
        <f>SUM(O67:O77)</f>
        <v>1.8900000000000001</v>
      </c>
      <c r="P66" s="227"/>
      <c r="Q66" s="227">
        <f>SUM(Q67:Q77)</f>
        <v>0</v>
      </c>
      <c r="R66" s="228"/>
      <c r="S66" s="228"/>
      <c r="T66" s="229"/>
      <c r="U66" s="223"/>
      <c r="V66" s="223">
        <f>SUM(V67:V77)</f>
        <v>0</v>
      </c>
      <c r="W66" s="223"/>
      <c r="X66" s="223"/>
      <c r="Y66" s="223"/>
      <c r="AG66" t="s">
        <v>180</v>
      </c>
    </row>
    <row r="67" spans="1:60" outlineLevel="1" x14ac:dyDescent="0.2">
      <c r="A67" s="231">
        <v>20</v>
      </c>
      <c r="B67" s="232" t="s">
        <v>304</v>
      </c>
      <c r="C67" s="249" t="s">
        <v>305</v>
      </c>
      <c r="D67" s="233" t="s">
        <v>228</v>
      </c>
      <c r="E67" s="234">
        <v>0.78</v>
      </c>
      <c r="F67" s="235"/>
      <c r="G67" s="236">
        <f>ROUND(E67*F67,2)</f>
        <v>0</v>
      </c>
      <c r="H67" s="235"/>
      <c r="I67" s="236">
        <f>ROUND(E67*H67,2)</f>
        <v>0</v>
      </c>
      <c r="J67" s="235"/>
      <c r="K67" s="236">
        <f>ROUND(E67*J67,2)</f>
        <v>0</v>
      </c>
      <c r="L67" s="236">
        <v>21</v>
      </c>
      <c r="M67" s="236">
        <f>G67*(1+L67/100)</f>
        <v>0</v>
      </c>
      <c r="N67" s="234">
        <v>1.8907700000000001</v>
      </c>
      <c r="O67" s="234">
        <f>ROUND(E67*N67,2)</f>
        <v>1.47</v>
      </c>
      <c r="P67" s="234">
        <v>0</v>
      </c>
      <c r="Q67" s="234">
        <f>ROUND(E67*P67,2)</f>
        <v>0</v>
      </c>
      <c r="R67" s="236" t="s">
        <v>306</v>
      </c>
      <c r="S67" s="236" t="s">
        <v>184</v>
      </c>
      <c r="T67" s="237" t="s">
        <v>218</v>
      </c>
      <c r="U67" s="222">
        <v>0</v>
      </c>
      <c r="V67" s="222">
        <f>ROUND(E67*U67,2)</f>
        <v>0</v>
      </c>
      <c r="W67" s="222"/>
      <c r="X67" s="222" t="s">
        <v>219</v>
      </c>
      <c r="Y67" s="222" t="s">
        <v>187</v>
      </c>
      <c r="Z67" s="212"/>
      <c r="AA67" s="212"/>
      <c r="AB67" s="212"/>
      <c r="AC67" s="212"/>
      <c r="AD67" s="212"/>
      <c r="AE67" s="212"/>
      <c r="AF67" s="212"/>
      <c r="AG67" s="212" t="s">
        <v>220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1" t="s">
        <v>307</v>
      </c>
      <c r="D68" s="259"/>
      <c r="E68" s="259"/>
      <c r="F68" s="259"/>
      <c r="G68" s="259"/>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232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0" t="s">
        <v>308</v>
      </c>
      <c r="D69" s="257"/>
      <c r="E69" s="258">
        <v>0.78</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222</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1">
        <v>21</v>
      </c>
      <c r="B70" s="232" t="s">
        <v>309</v>
      </c>
      <c r="C70" s="249" t="s">
        <v>310</v>
      </c>
      <c r="D70" s="233" t="s">
        <v>311</v>
      </c>
      <c r="E70" s="234">
        <v>23</v>
      </c>
      <c r="F70" s="235"/>
      <c r="G70" s="236">
        <f>ROUND(E70*F70,2)</f>
        <v>0</v>
      </c>
      <c r="H70" s="235"/>
      <c r="I70" s="236">
        <f>ROUND(E70*H70,2)</f>
        <v>0</v>
      </c>
      <c r="J70" s="235"/>
      <c r="K70" s="236">
        <f>ROUND(E70*J70,2)</f>
        <v>0</v>
      </c>
      <c r="L70" s="236">
        <v>21</v>
      </c>
      <c r="M70" s="236">
        <f>G70*(1+L70/100)</f>
        <v>0</v>
      </c>
      <c r="N70" s="234">
        <v>1.65E-3</v>
      </c>
      <c r="O70" s="234">
        <f>ROUND(E70*N70,2)</f>
        <v>0.04</v>
      </c>
      <c r="P70" s="234">
        <v>0</v>
      </c>
      <c r="Q70" s="234">
        <f>ROUND(E70*P70,2)</f>
        <v>0</v>
      </c>
      <c r="R70" s="236" t="s">
        <v>306</v>
      </c>
      <c r="S70" s="236" t="s">
        <v>184</v>
      </c>
      <c r="T70" s="237" t="s">
        <v>218</v>
      </c>
      <c r="U70" s="222">
        <v>0</v>
      </c>
      <c r="V70" s="222">
        <f>ROUND(E70*U70,2)</f>
        <v>0</v>
      </c>
      <c r="W70" s="222"/>
      <c r="X70" s="222" t="s">
        <v>219</v>
      </c>
      <c r="Y70" s="222" t="s">
        <v>187</v>
      </c>
      <c r="Z70" s="212"/>
      <c r="AA70" s="212"/>
      <c r="AB70" s="212"/>
      <c r="AC70" s="212"/>
      <c r="AD70" s="212"/>
      <c r="AE70" s="212"/>
      <c r="AF70" s="212"/>
      <c r="AG70" s="212" t="s">
        <v>220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0" t="s">
        <v>312</v>
      </c>
      <c r="D71" s="257"/>
      <c r="E71" s="258">
        <v>23</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222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1">
        <v>22</v>
      </c>
      <c r="B72" s="232" t="s">
        <v>313</v>
      </c>
      <c r="C72" s="249" t="s">
        <v>314</v>
      </c>
      <c r="D72" s="233" t="s">
        <v>311</v>
      </c>
      <c r="E72" s="234">
        <v>4</v>
      </c>
      <c r="F72" s="235"/>
      <c r="G72" s="236">
        <f>ROUND(E72*F72,2)</f>
        <v>0</v>
      </c>
      <c r="H72" s="235"/>
      <c r="I72" s="236">
        <f>ROUND(E72*H72,2)</f>
        <v>0</v>
      </c>
      <c r="J72" s="235"/>
      <c r="K72" s="236">
        <f>ROUND(E72*J72,2)</f>
        <v>0</v>
      </c>
      <c r="L72" s="236">
        <v>21</v>
      </c>
      <c r="M72" s="236">
        <f>G72*(1+L72/100)</f>
        <v>0</v>
      </c>
      <c r="N72" s="234">
        <v>6.6E-3</v>
      </c>
      <c r="O72" s="234">
        <f>ROUND(E72*N72,2)</f>
        <v>0.03</v>
      </c>
      <c r="P72" s="234">
        <v>0</v>
      </c>
      <c r="Q72" s="234">
        <f>ROUND(E72*P72,2)</f>
        <v>0</v>
      </c>
      <c r="R72" s="236" t="s">
        <v>306</v>
      </c>
      <c r="S72" s="236" t="s">
        <v>184</v>
      </c>
      <c r="T72" s="237" t="s">
        <v>218</v>
      </c>
      <c r="U72" s="222">
        <v>0</v>
      </c>
      <c r="V72" s="222">
        <f>ROUND(E72*U72,2)</f>
        <v>0</v>
      </c>
      <c r="W72" s="222"/>
      <c r="X72" s="222" t="s">
        <v>219</v>
      </c>
      <c r="Y72" s="222" t="s">
        <v>187</v>
      </c>
      <c r="Z72" s="212"/>
      <c r="AA72" s="212"/>
      <c r="AB72" s="212"/>
      <c r="AC72" s="212"/>
      <c r="AD72" s="212"/>
      <c r="AE72" s="212"/>
      <c r="AF72" s="212"/>
      <c r="AG72" s="212" t="s">
        <v>220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0" t="s">
        <v>315</v>
      </c>
      <c r="D73" s="257"/>
      <c r="E73" s="258">
        <v>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222</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1">
        <v>23</v>
      </c>
      <c r="B74" s="232" t="s">
        <v>316</v>
      </c>
      <c r="C74" s="249" t="s">
        <v>317</v>
      </c>
      <c r="D74" s="233" t="s">
        <v>311</v>
      </c>
      <c r="E74" s="234">
        <v>11.62</v>
      </c>
      <c r="F74" s="235"/>
      <c r="G74" s="236">
        <f>ROUND(E74*F74,2)</f>
        <v>0</v>
      </c>
      <c r="H74" s="235"/>
      <c r="I74" s="236">
        <f>ROUND(E74*H74,2)</f>
        <v>0</v>
      </c>
      <c r="J74" s="235"/>
      <c r="K74" s="236">
        <f>ROUND(E74*J74,2)</f>
        <v>0</v>
      </c>
      <c r="L74" s="236">
        <v>21</v>
      </c>
      <c r="M74" s="236">
        <f>G74*(1+L74/100)</f>
        <v>0</v>
      </c>
      <c r="N74" s="234">
        <v>2.1999999999999999E-2</v>
      </c>
      <c r="O74" s="234">
        <f>ROUND(E74*N74,2)</f>
        <v>0.26</v>
      </c>
      <c r="P74" s="234">
        <v>0</v>
      </c>
      <c r="Q74" s="234">
        <f>ROUND(E74*P74,2)</f>
        <v>0</v>
      </c>
      <c r="R74" s="236" t="s">
        <v>286</v>
      </c>
      <c r="S74" s="236" t="s">
        <v>184</v>
      </c>
      <c r="T74" s="237" t="s">
        <v>218</v>
      </c>
      <c r="U74" s="222">
        <v>0</v>
      </c>
      <c r="V74" s="222">
        <f>ROUND(E74*U74,2)</f>
        <v>0</v>
      </c>
      <c r="W74" s="222"/>
      <c r="X74" s="222" t="s">
        <v>280</v>
      </c>
      <c r="Y74" s="222" t="s">
        <v>187</v>
      </c>
      <c r="Z74" s="212"/>
      <c r="AA74" s="212"/>
      <c r="AB74" s="212"/>
      <c r="AC74" s="212"/>
      <c r="AD74" s="212"/>
      <c r="AE74" s="212"/>
      <c r="AF74" s="212"/>
      <c r="AG74" s="212" t="s">
        <v>281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0" t="s">
        <v>318</v>
      </c>
      <c r="D75" s="257"/>
      <c r="E75" s="258">
        <v>11.62</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222</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1">
        <v>24</v>
      </c>
      <c r="B76" s="232" t="s">
        <v>319</v>
      </c>
      <c r="C76" s="249" t="s">
        <v>320</v>
      </c>
      <c r="D76" s="233" t="s">
        <v>311</v>
      </c>
      <c r="E76" s="234">
        <v>4.04</v>
      </c>
      <c r="F76" s="235"/>
      <c r="G76" s="236">
        <f>ROUND(E76*F76,2)</f>
        <v>0</v>
      </c>
      <c r="H76" s="235"/>
      <c r="I76" s="236">
        <f>ROUND(E76*H76,2)</f>
        <v>0</v>
      </c>
      <c r="J76" s="235"/>
      <c r="K76" s="236">
        <f>ROUND(E76*J76,2)</f>
        <v>0</v>
      </c>
      <c r="L76" s="236">
        <v>21</v>
      </c>
      <c r="M76" s="236">
        <f>G76*(1+L76/100)</f>
        <v>0</v>
      </c>
      <c r="N76" s="234">
        <v>2.3E-2</v>
      </c>
      <c r="O76" s="234">
        <f>ROUND(E76*N76,2)</f>
        <v>0.09</v>
      </c>
      <c r="P76" s="234">
        <v>0</v>
      </c>
      <c r="Q76" s="234">
        <f>ROUND(E76*P76,2)</f>
        <v>0</v>
      </c>
      <c r="R76" s="236" t="s">
        <v>286</v>
      </c>
      <c r="S76" s="236" t="s">
        <v>184</v>
      </c>
      <c r="T76" s="237" t="s">
        <v>218</v>
      </c>
      <c r="U76" s="222">
        <v>0</v>
      </c>
      <c r="V76" s="222">
        <f>ROUND(E76*U76,2)</f>
        <v>0</v>
      </c>
      <c r="W76" s="222"/>
      <c r="X76" s="222" t="s">
        <v>280</v>
      </c>
      <c r="Y76" s="222" t="s">
        <v>187</v>
      </c>
      <c r="Z76" s="212"/>
      <c r="AA76" s="212"/>
      <c r="AB76" s="212"/>
      <c r="AC76" s="212"/>
      <c r="AD76" s="212"/>
      <c r="AE76" s="212"/>
      <c r="AF76" s="212"/>
      <c r="AG76" s="212" t="s">
        <v>281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0" t="s">
        <v>321</v>
      </c>
      <c r="D77" s="257"/>
      <c r="E77" s="258">
        <v>4.04</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222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4" t="s">
        <v>179</v>
      </c>
      <c r="B78" s="225" t="s">
        <v>134</v>
      </c>
      <c r="C78" s="248" t="s">
        <v>135</v>
      </c>
      <c r="D78" s="226"/>
      <c r="E78" s="227"/>
      <c r="F78" s="228"/>
      <c r="G78" s="228">
        <f>SUMIF(AG79:AG93,"&lt;&gt;NOR",G79:G93)</f>
        <v>0</v>
      </c>
      <c r="H78" s="228"/>
      <c r="I78" s="228">
        <f>SUM(I79:I93)</f>
        <v>0</v>
      </c>
      <c r="J78" s="228"/>
      <c r="K78" s="228">
        <f>SUM(K79:K93)</f>
        <v>0</v>
      </c>
      <c r="L78" s="228"/>
      <c r="M78" s="228">
        <f>SUM(M79:M93)</f>
        <v>0</v>
      </c>
      <c r="N78" s="227"/>
      <c r="O78" s="227">
        <f>SUM(O79:O93)</f>
        <v>148.67999999999998</v>
      </c>
      <c r="P78" s="227"/>
      <c r="Q78" s="227">
        <f>SUM(Q79:Q93)</f>
        <v>0</v>
      </c>
      <c r="R78" s="228"/>
      <c r="S78" s="228"/>
      <c r="T78" s="229"/>
      <c r="U78" s="223"/>
      <c r="V78" s="223">
        <f>SUM(V79:V93)</f>
        <v>0.52</v>
      </c>
      <c r="W78" s="223"/>
      <c r="X78" s="223"/>
      <c r="Y78" s="223"/>
      <c r="AG78" t="s">
        <v>180</v>
      </c>
    </row>
    <row r="79" spans="1:60" outlineLevel="1" x14ac:dyDescent="0.2">
      <c r="A79" s="231">
        <v>25</v>
      </c>
      <c r="B79" s="232" t="s">
        <v>322</v>
      </c>
      <c r="C79" s="249" t="s">
        <v>323</v>
      </c>
      <c r="D79" s="233" t="s">
        <v>216</v>
      </c>
      <c r="E79" s="234">
        <v>78.400000000000006</v>
      </c>
      <c r="F79" s="235"/>
      <c r="G79" s="236">
        <f>ROUND(E79*F79,2)</f>
        <v>0</v>
      </c>
      <c r="H79" s="235"/>
      <c r="I79" s="236">
        <f>ROUND(E79*H79,2)</f>
        <v>0</v>
      </c>
      <c r="J79" s="235"/>
      <c r="K79" s="236">
        <f>ROUND(E79*J79,2)</f>
        <v>0</v>
      </c>
      <c r="L79" s="236">
        <v>21</v>
      </c>
      <c r="M79" s="236">
        <f>G79*(1+L79/100)</f>
        <v>0</v>
      </c>
      <c r="N79" s="234">
        <v>0.441</v>
      </c>
      <c r="O79" s="234">
        <f>ROUND(E79*N79,2)</f>
        <v>34.57</v>
      </c>
      <c r="P79" s="234">
        <v>0</v>
      </c>
      <c r="Q79" s="234">
        <f>ROUND(E79*P79,2)</f>
        <v>0</v>
      </c>
      <c r="R79" s="236" t="s">
        <v>217</v>
      </c>
      <c r="S79" s="236" t="s">
        <v>184</v>
      </c>
      <c r="T79" s="237" t="s">
        <v>218</v>
      </c>
      <c r="U79" s="222">
        <v>0</v>
      </c>
      <c r="V79" s="222">
        <f>ROUND(E79*U79,2)</f>
        <v>0</v>
      </c>
      <c r="W79" s="222"/>
      <c r="X79" s="222" t="s">
        <v>219</v>
      </c>
      <c r="Y79" s="222" t="s">
        <v>187</v>
      </c>
      <c r="Z79" s="212"/>
      <c r="AA79" s="212"/>
      <c r="AB79" s="212"/>
      <c r="AC79" s="212"/>
      <c r="AD79" s="212"/>
      <c r="AE79" s="212"/>
      <c r="AF79" s="212"/>
      <c r="AG79" s="212" t="s">
        <v>220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60" t="s">
        <v>324</v>
      </c>
      <c r="D80" s="257"/>
      <c r="E80" s="258">
        <v>78.400000000000006</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222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1">
        <v>26</v>
      </c>
      <c r="B81" s="232" t="s">
        <v>325</v>
      </c>
      <c r="C81" s="249" t="s">
        <v>326</v>
      </c>
      <c r="D81" s="233" t="s">
        <v>216</v>
      </c>
      <c r="E81" s="234">
        <v>117</v>
      </c>
      <c r="F81" s="235"/>
      <c r="G81" s="236">
        <f>ROUND(E81*F81,2)</f>
        <v>0</v>
      </c>
      <c r="H81" s="235"/>
      <c r="I81" s="236">
        <f>ROUND(E81*H81,2)</f>
        <v>0</v>
      </c>
      <c r="J81" s="235"/>
      <c r="K81" s="236">
        <f>ROUND(E81*J81,2)</f>
        <v>0</v>
      </c>
      <c r="L81" s="236">
        <v>21</v>
      </c>
      <c r="M81" s="236">
        <f>G81*(1+L81/100)</f>
        <v>0</v>
      </c>
      <c r="N81" s="234">
        <v>0.39561000000000002</v>
      </c>
      <c r="O81" s="234">
        <f>ROUND(E81*N81,2)</f>
        <v>46.29</v>
      </c>
      <c r="P81" s="234">
        <v>0</v>
      </c>
      <c r="Q81" s="234">
        <f>ROUND(E81*P81,2)</f>
        <v>0</v>
      </c>
      <c r="R81" s="236" t="s">
        <v>217</v>
      </c>
      <c r="S81" s="236" t="s">
        <v>184</v>
      </c>
      <c r="T81" s="237" t="s">
        <v>218</v>
      </c>
      <c r="U81" s="222">
        <v>0</v>
      </c>
      <c r="V81" s="222">
        <f>ROUND(E81*U81,2)</f>
        <v>0</v>
      </c>
      <c r="W81" s="222"/>
      <c r="X81" s="222" t="s">
        <v>219</v>
      </c>
      <c r="Y81" s="222" t="s">
        <v>187</v>
      </c>
      <c r="Z81" s="212"/>
      <c r="AA81" s="212"/>
      <c r="AB81" s="212"/>
      <c r="AC81" s="212"/>
      <c r="AD81" s="212"/>
      <c r="AE81" s="212"/>
      <c r="AF81" s="212"/>
      <c r="AG81" s="212" t="s">
        <v>220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1" t="s">
        <v>327</v>
      </c>
      <c r="D82" s="259"/>
      <c r="E82" s="259"/>
      <c r="F82" s="259"/>
      <c r="G82" s="259"/>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232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0" t="s">
        <v>328</v>
      </c>
      <c r="D83" s="257"/>
      <c r="E83" s="258">
        <v>117</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222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1">
        <v>27</v>
      </c>
      <c r="B84" s="232" t="s">
        <v>329</v>
      </c>
      <c r="C84" s="249" t="s">
        <v>330</v>
      </c>
      <c r="D84" s="233" t="s">
        <v>216</v>
      </c>
      <c r="E84" s="234">
        <v>131.1</v>
      </c>
      <c r="F84" s="235"/>
      <c r="G84" s="236">
        <f>ROUND(E84*F84,2)</f>
        <v>0</v>
      </c>
      <c r="H84" s="235"/>
      <c r="I84" s="236">
        <f>ROUND(E84*H84,2)</f>
        <v>0</v>
      </c>
      <c r="J84" s="235"/>
      <c r="K84" s="236">
        <f>ROUND(E84*J84,2)</f>
        <v>0</v>
      </c>
      <c r="L84" s="236">
        <v>21</v>
      </c>
      <c r="M84" s="236">
        <f>G84*(1+L84/100)</f>
        <v>0</v>
      </c>
      <c r="N84" s="234">
        <v>0.51085999999999998</v>
      </c>
      <c r="O84" s="234">
        <f>ROUND(E84*N84,2)</f>
        <v>66.97</v>
      </c>
      <c r="P84" s="234">
        <v>0</v>
      </c>
      <c r="Q84" s="234">
        <f>ROUND(E84*P84,2)</f>
        <v>0</v>
      </c>
      <c r="R84" s="236" t="s">
        <v>217</v>
      </c>
      <c r="S84" s="236" t="s">
        <v>184</v>
      </c>
      <c r="T84" s="237" t="s">
        <v>218</v>
      </c>
      <c r="U84" s="222">
        <v>0</v>
      </c>
      <c r="V84" s="222">
        <f>ROUND(E84*U84,2)</f>
        <v>0</v>
      </c>
      <c r="W84" s="222"/>
      <c r="X84" s="222" t="s">
        <v>219</v>
      </c>
      <c r="Y84" s="222" t="s">
        <v>187</v>
      </c>
      <c r="Z84" s="212"/>
      <c r="AA84" s="212"/>
      <c r="AB84" s="212"/>
      <c r="AC84" s="212"/>
      <c r="AD84" s="212"/>
      <c r="AE84" s="212"/>
      <c r="AF84" s="212"/>
      <c r="AG84" s="212" t="s">
        <v>220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1" t="s">
        <v>331</v>
      </c>
      <c r="D85" s="259"/>
      <c r="E85" s="259"/>
      <c r="F85" s="259"/>
      <c r="G85" s="259"/>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232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1" t="s">
        <v>332</v>
      </c>
      <c r="D86" s="240"/>
      <c r="E86" s="240"/>
      <c r="F86" s="240"/>
      <c r="G86" s="240"/>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189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0" t="s">
        <v>333</v>
      </c>
      <c r="D87" s="257"/>
      <c r="E87" s="258">
        <v>131.1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222</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1">
        <v>28</v>
      </c>
      <c r="B88" s="232" t="s">
        <v>334</v>
      </c>
      <c r="C88" s="249" t="s">
        <v>335</v>
      </c>
      <c r="D88" s="233" t="s">
        <v>228</v>
      </c>
      <c r="E88" s="234">
        <v>11.49</v>
      </c>
      <c r="F88" s="235"/>
      <c r="G88" s="236">
        <f>ROUND(E88*F88,2)</f>
        <v>0</v>
      </c>
      <c r="H88" s="235"/>
      <c r="I88" s="236">
        <f>ROUND(E88*H88,2)</f>
        <v>0</v>
      </c>
      <c r="J88" s="235"/>
      <c r="K88" s="236">
        <f>ROUND(E88*J88,2)</f>
        <v>0</v>
      </c>
      <c r="L88" s="236">
        <v>21</v>
      </c>
      <c r="M88" s="236">
        <f>G88*(1+L88/100)</f>
        <v>0</v>
      </c>
      <c r="N88" s="234">
        <v>0</v>
      </c>
      <c r="O88" s="234">
        <f>ROUND(E88*N88,2)</f>
        <v>0</v>
      </c>
      <c r="P88" s="234">
        <v>0</v>
      </c>
      <c r="Q88" s="234">
        <f>ROUND(E88*P88,2)</f>
        <v>0</v>
      </c>
      <c r="R88" s="236" t="s">
        <v>217</v>
      </c>
      <c r="S88" s="236" t="s">
        <v>184</v>
      </c>
      <c r="T88" s="237" t="s">
        <v>218</v>
      </c>
      <c r="U88" s="222">
        <v>0</v>
      </c>
      <c r="V88" s="222">
        <f>ROUND(E88*U88,2)</f>
        <v>0</v>
      </c>
      <c r="W88" s="222"/>
      <c r="X88" s="222" t="s">
        <v>219</v>
      </c>
      <c r="Y88" s="222" t="s">
        <v>187</v>
      </c>
      <c r="Z88" s="212"/>
      <c r="AA88" s="212"/>
      <c r="AB88" s="212"/>
      <c r="AC88" s="212"/>
      <c r="AD88" s="212"/>
      <c r="AE88" s="212"/>
      <c r="AF88" s="212"/>
      <c r="AG88" s="212" t="s">
        <v>220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0" t="s">
        <v>336</v>
      </c>
      <c r="D89" s="257"/>
      <c r="E89" s="258">
        <v>11.49</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222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1">
        <v>29</v>
      </c>
      <c r="B90" s="232" t="s">
        <v>337</v>
      </c>
      <c r="C90" s="249" t="s">
        <v>338</v>
      </c>
      <c r="D90" s="233" t="s">
        <v>216</v>
      </c>
      <c r="E90" s="234">
        <v>131.1</v>
      </c>
      <c r="F90" s="235"/>
      <c r="G90" s="236">
        <f>ROUND(E90*F90,2)</f>
        <v>0</v>
      </c>
      <c r="H90" s="235"/>
      <c r="I90" s="236">
        <f>ROUND(E90*H90,2)</f>
        <v>0</v>
      </c>
      <c r="J90" s="235"/>
      <c r="K90" s="236">
        <f>ROUND(E90*J90,2)</f>
        <v>0</v>
      </c>
      <c r="L90" s="236">
        <v>21</v>
      </c>
      <c r="M90" s="236">
        <f>G90*(1+L90/100)</f>
        <v>0</v>
      </c>
      <c r="N90" s="234">
        <v>6.5199999999999998E-3</v>
      </c>
      <c r="O90" s="234">
        <f>ROUND(E90*N90,2)</f>
        <v>0.85</v>
      </c>
      <c r="P90" s="234">
        <v>0</v>
      </c>
      <c r="Q90" s="234">
        <f>ROUND(E90*P90,2)</f>
        <v>0</v>
      </c>
      <c r="R90" s="236" t="s">
        <v>217</v>
      </c>
      <c r="S90" s="236" t="s">
        <v>184</v>
      </c>
      <c r="T90" s="237" t="s">
        <v>218</v>
      </c>
      <c r="U90" s="222">
        <v>4.0000000000000001E-3</v>
      </c>
      <c r="V90" s="222">
        <f>ROUND(E90*U90,2)</f>
        <v>0.52</v>
      </c>
      <c r="W90" s="222"/>
      <c r="X90" s="222" t="s">
        <v>219</v>
      </c>
      <c r="Y90" s="222" t="s">
        <v>187</v>
      </c>
      <c r="Z90" s="212"/>
      <c r="AA90" s="212"/>
      <c r="AB90" s="212"/>
      <c r="AC90" s="212"/>
      <c r="AD90" s="212"/>
      <c r="AE90" s="212"/>
      <c r="AF90" s="212"/>
      <c r="AG90" s="212" t="s">
        <v>220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1" t="s">
        <v>339</v>
      </c>
      <c r="D91" s="259"/>
      <c r="E91" s="259"/>
      <c r="F91" s="259"/>
      <c r="G91" s="259"/>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232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1" t="s">
        <v>340</v>
      </c>
      <c r="D92" s="240"/>
      <c r="E92" s="240"/>
      <c r="F92" s="240"/>
      <c r="G92" s="240"/>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189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0" t="s">
        <v>341</v>
      </c>
      <c r="D93" s="257"/>
      <c r="E93" s="258">
        <v>131.1</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222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4" t="s">
        <v>179</v>
      </c>
      <c r="B94" s="225" t="s">
        <v>136</v>
      </c>
      <c r="C94" s="248" t="s">
        <v>137</v>
      </c>
      <c r="D94" s="226"/>
      <c r="E94" s="227"/>
      <c r="F94" s="228"/>
      <c r="G94" s="228">
        <f>SUMIF(AG95:AG129,"&lt;&gt;NOR",G95:G129)</f>
        <v>0</v>
      </c>
      <c r="H94" s="228"/>
      <c r="I94" s="228">
        <f>SUM(I95:I129)</f>
        <v>0</v>
      </c>
      <c r="J94" s="228"/>
      <c r="K94" s="228">
        <f>SUM(K95:K129)</f>
        <v>0</v>
      </c>
      <c r="L94" s="228"/>
      <c r="M94" s="228">
        <f>SUM(M95:M129)</f>
        <v>0</v>
      </c>
      <c r="N94" s="227"/>
      <c r="O94" s="227">
        <f>SUM(O95:O129)</f>
        <v>26.700000000000003</v>
      </c>
      <c r="P94" s="227"/>
      <c r="Q94" s="227">
        <f>SUM(Q95:Q129)</f>
        <v>0</v>
      </c>
      <c r="R94" s="228"/>
      <c r="S94" s="228"/>
      <c r="T94" s="229"/>
      <c r="U94" s="223"/>
      <c r="V94" s="223">
        <f>SUM(V95:V129)</f>
        <v>0</v>
      </c>
      <c r="W94" s="223"/>
      <c r="X94" s="223"/>
      <c r="Y94" s="223"/>
      <c r="AG94" t="s">
        <v>180</v>
      </c>
    </row>
    <row r="95" spans="1:60" ht="22.5" outlineLevel="1" x14ac:dyDescent="0.2">
      <c r="A95" s="231">
        <v>30</v>
      </c>
      <c r="B95" s="232" t="s">
        <v>342</v>
      </c>
      <c r="C95" s="249" t="s">
        <v>343</v>
      </c>
      <c r="D95" s="233" t="s">
        <v>301</v>
      </c>
      <c r="E95" s="234">
        <v>23</v>
      </c>
      <c r="F95" s="235"/>
      <c r="G95" s="236">
        <f>ROUND(E95*F95,2)</f>
        <v>0</v>
      </c>
      <c r="H95" s="235"/>
      <c r="I95" s="236">
        <f>ROUND(E95*H95,2)</f>
        <v>0</v>
      </c>
      <c r="J95" s="235"/>
      <c r="K95" s="236">
        <f>ROUND(E95*J95,2)</f>
        <v>0</v>
      </c>
      <c r="L95" s="236">
        <v>21</v>
      </c>
      <c r="M95" s="236">
        <f>G95*(1+L95/100)</f>
        <v>0</v>
      </c>
      <c r="N95" s="234">
        <v>2.0000000000000002E-5</v>
      </c>
      <c r="O95" s="234">
        <f>ROUND(E95*N95,2)</f>
        <v>0</v>
      </c>
      <c r="P95" s="234">
        <v>0</v>
      </c>
      <c r="Q95" s="234">
        <f>ROUND(E95*P95,2)</f>
        <v>0</v>
      </c>
      <c r="R95" s="236" t="s">
        <v>306</v>
      </c>
      <c r="S95" s="236" t="s">
        <v>184</v>
      </c>
      <c r="T95" s="237" t="s">
        <v>218</v>
      </c>
      <c r="U95" s="222">
        <v>0</v>
      </c>
      <c r="V95" s="222">
        <f>ROUND(E95*U95,2)</f>
        <v>0</v>
      </c>
      <c r="W95" s="222"/>
      <c r="X95" s="222" t="s">
        <v>219</v>
      </c>
      <c r="Y95" s="222" t="s">
        <v>187</v>
      </c>
      <c r="Z95" s="212"/>
      <c r="AA95" s="212"/>
      <c r="AB95" s="212"/>
      <c r="AC95" s="212"/>
      <c r="AD95" s="212"/>
      <c r="AE95" s="212"/>
      <c r="AF95" s="212"/>
      <c r="AG95" s="212" t="s">
        <v>220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1" t="s">
        <v>344</v>
      </c>
      <c r="D96" s="259"/>
      <c r="E96" s="259"/>
      <c r="F96" s="259"/>
      <c r="G96" s="259"/>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232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0" t="s">
        <v>345</v>
      </c>
      <c r="D97" s="257"/>
      <c r="E97" s="258">
        <v>23</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222</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1">
        <v>31</v>
      </c>
      <c r="B98" s="232" t="s">
        <v>346</v>
      </c>
      <c r="C98" s="249" t="s">
        <v>347</v>
      </c>
      <c r="D98" s="233" t="s">
        <v>311</v>
      </c>
      <c r="E98" s="234">
        <v>16</v>
      </c>
      <c r="F98" s="235"/>
      <c r="G98" s="236">
        <f>ROUND(E98*F98,2)</f>
        <v>0</v>
      </c>
      <c r="H98" s="235"/>
      <c r="I98" s="236">
        <f>ROUND(E98*H98,2)</f>
        <v>0</v>
      </c>
      <c r="J98" s="235"/>
      <c r="K98" s="236">
        <f>ROUND(E98*J98,2)</f>
        <v>0</v>
      </c>
      <c r="L98" s="236">
        <v>21</v>
      </c>
      <c r="M98" s="236">
        <f>G98*(1+L98/100)</f>
        <v>0</v>
      </c>
      <c r="N98" s="234">
        <v>2.0000000000000002E-5</v>
      </c>
      <c r="O98" s="234">
        <f>ROUND(E98*N98,2)</f>
        <v>0</v>
      </c>
      <c r="P98" s="234">
        <v>0</v>
      </c>
      <c r="Q98" s="234">
        <f>ROUND(E98*P98,2)</f>
        <v>0</v>
      </c>
      <c r="R98" s="236" t="s">
        <v>306</v>
      </c>
      <c r="S98" s="236" t="s">
        <v>184</v>
      </c>
      <c r="T98" s="237" t="s">
        <v>218</v>
      </c>
      <c r="U98" s="222">
        <v>0</v>
      </c>
      <c r="V98" s="222">
        <f>ROUND(E98*U98,2)</f>
        <v>0</v>
      </c>
      <c r="W98" s="222"/>
      <c r="X98" s="222" t="s">
        <v>219</v>
      </c>
      <c r="Y98" s="222" t="s">
        <v>187</v>
      </c>
      <c r="Z98" s="212"/>
      <c r="AA98" s="212"/>
      <c r="AB98" s="212"/>
      <c r="AC98" s="212"/>
      <c r="AD98" s="212"/>
      <c r="AE98" s="212"/>
      <c r="AF98" s="212"/>
      <c r="AG98" s="212" t="s">
        <v>220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61" t="s">
        <v>348</v>
      </c>
      <c r="D99" s="259"/>
      <c r="E99" s="259"/>
      <c r="F99" s="259"/>
      <c r="G99" s="259"/>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232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0" t="s">
        <v>349</v>
      </c>
      <c r="D100" s="257"/>
      <c r="E100" s="258">
        <v>16</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222</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1">
        <v>32</v>
      </c>
      <c r="B101" s="232" t="s">
        <v>350</v>
      </c>
      <c r="C101" s="249" t="s">
        <v>351</v>
      </c>
      <c r="D101" s="233" t="s">
        <v>311</v>
      </c>
      <c r="E101" s="234">
        <v>4</v>
      </c>
      <c r="F101" s="235"/>
      <c r="G101" s="236">
        <f>ROUND(E101*F101,2)</f>
        <v>0</v>
      </c>
      <c r="H101" s="235"/>
      <c r="I101" s="236">
        <f>ROUND(E101*H101,2)</f>
        <v>0</v>
      </c>
      <c r="J101" s="235"/>
      <c r="K101" s="236">
        <f>ROUND(E101*J101,2)</f>
        <v>0</v>
      </c>
      <c r="L101" s="236">
        <v>21</v>
      </c>
      <c r="M101" s="236">
        <f>G101*(1+L101/100)</f>
        <v>0</v>
      </c>
      <c r="N101" s="234">
        <v>0.2132</v>
      </c>
      <c r="O101" s="234">
        <f>ROUND(E101*N101,2)</f>
        <v>0.85</v>
      </c>
      <c r="P101" s="234">
        <v>0</v>
      </c>
      <c r="Q101" s="234">
        <f>ROUND(E101*P101,2)</f>
        <v>0</v>
      </c>
      <c r="R101" s="236" t="s">
        <v>306</v>
      </c>
      <c r="S101" s="236" t="s">
        <v>184</v>
      </c>
      <c r="T101" s="237" t="s">
        <v>218</v>
      </c>
      <c r="U101" s="222">
        <v>0</v>
      </c>
      <c r="V101" s="222">
        <f>ROUND(E101*U101,2)</f>
        <v>0</v>
      </c>
      <c r="W101" s="222"/>
      <c r="X101" s="222" t="s">
        <v>219</v>
      </c>
      <c r="Y101" s="222" t="s">
        <v>187</v>
      </c>
      <c r="Z101" s="212"/>
      <c r="AA101" s="212"/>
      <c r="AB101" s="212"/>
      <c r="AC101" s="212"/>
      <c r="AD101" s="212"/>
      <c r="AE101" s="212"/>
      <c r="AF101" s="212"/>
      <c r="AG101" s="212" t="s">
        <v>220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2" x14ac:dyDescent="0.2">
      <c r="A102" s="219"/>
      <c r="B102" s="220"/>
      <c r="C102" s="261" t="s">
        <v>352</v>
      </c>
      <c r="D102" s="259"/>
      <c r="E102" s="259"/>
      <c r="F102" s="259"/>
      <c r="G102" s="259"/>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232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39" t="str">
        <f>C102</f>
        <v>na potrubí betonovém a železobetonovém, odsekání kameninové trouby na útes, vysekání otvorů v betonových nebo železobetonových troubách a obetonování potrubí v místě osazení útesu,</v>
      </c>
      <c r="BB102" s="212"/>
      <c r="BC102" s="212"/>
      <c r="BD102" s="212"/>
      <c r="BE102" s="212"/>
      <c r="BF102" s="212"/>
      <c r="BG102" s="212"/>
      <c r="BH102" s="212"/>
    </row>
    <row r="103" spans="1:60" outlineLevel="2" x14ac:dyDescent="0.2">
      <c r="A103" s="219"/>
      <c r="B103" s="220"/>
      <c r="C103" s="260" t="s">
        <v>353</v>
      </c>
      <c r="D103" s="257"/>
      <c r="E103" s="258">
        <v>4</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222</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1">
        <v>33</v>
      </c>
      <c r="B104" s="232" t="s">
        <v>354</v>
      </c>
      <c r="C104" s="249" t="s">
        <v>355</v>
      </c>
      <c r="D104" s="233" t="s">
        <v>311</v>
      </c>
      <c r="E104" s="234">
        <v>4</v>
      </c>
      <c r="F104" s="235"/>
      <c r="G104" s="236">
        <f>ROUND(E104*F104,2)</f>
        <v>0</v>
      </c>
      <c r="H104" s="235"/>
      <c r="I104" s="236">
        <f>ROUND(E104*H104,2)</f>
        <v>0</v>
      </c>
      <c r="J104" s="235"/>
      <c r="K104" s="236">
        <f>ROUND(E104*J104,2)</f>
        <v>0</v>
      </c>
      <c r="L104" s="236">
        <v>21</v>
      </c>
      <c r="M104" s="236">
        <f>G104*(1+L104/100)</f>
        <v>0</v>
      </c>
      <c r="N104" s="234">
        <v>0.14494000000000001</v>
      </c>
      <c r="O104" s="234">
        <f>ROUND(E104*N104,2)</f>
        <v>0.57999999999999996</v>
      </c>
      <c r="P104" s="234">
        <v>0</v>
      </c>
      <c r="Q104" s="234">
        <f>ROUND(E104*P104,2)</f>
        <v>0</v>
      </c>
      <c r="R104" s="236" t="s">
        <v>306</v>
      </c>
      <c r="S104" s="236" t="s">
        <v>184</v>
      </c>
      <c r="T104" s="237" t="s">
        <v>218</v>
      </c>
      <c r="U104" s="222">
        <v>0</v>
      </c>
      <c r="V104" s="222">
        <f>ROUND(E104*U104,2)</f>
        <v>0</v>
      </c>
      <c r="W104" s="222"/>
      <c r="X104" s="222" t="s">
        <v>219</v>
      </c>
      <c r="Y104" s="222" t="s">
        <v>187</v>
      </c>
      <c r="Z104" s="212"/>
      <c r="AA104" s="212"/>
      <c r="AB104" s="212"/>
      <c r="AC104" s="212"/>
      <c r="AD104" s="212"/>
      <c r="AE104" s="212"/>
      <c r="AF104" s="212"/>
      <c r="AG104" s="212" t="s">
        <v>220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1" t="s">
        <v>356</v>
      </c>
      <c r="D105" s="259"/>
      <c r="E105" s="259"/>
      <c r="F105" s="259"/>
      <c r="G105" s="259"/>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232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60" t="s">
        <v>357</v>
      </c>
      <c r="D106" s="257"/>
      <c r="E106" s="258">
        <v>4</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222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1">
        <v>34</v>
      </c>
      <c r="B107" s="232" t="s">
        <v>358</v>
      </c>
      <c r="C107" s="249" t="s">
        <v>359</v>
      </c>
      <c r="D107" s="233" t="s">
        <v>311</v>
      </c>
      <c r="E107" s="234">
        <v>4</v>
      </c>
      <c r="F107" s="235"/>
      <c r="G107" s="236">
        <f>ROUND(E107*F107,2)</f>
        <v>0</v>
      </c>
      <c r="H107" s="235"/>
      <c r="I107" s="236">
        <f>ROUND(E107*H107,2)</f>
        <v>0</v>
      </c>
      <c r="J107" s="235"/>
      <c r="K107" s="236">
        <f>ROUND(E107*J107,2)</f>
        <v>0</v>
      </c>
      <c r="L107" s="236">
        <v>21</v>
      </c>
      <c r="M107" s="236">
        <f>G107*(1+L107/100)</f>
        <v>0</v>
      </c>
      <c r="N107" s="234">
        <v>9.3600000000000003E-3</v>
      </c>
      <c r="O107" s="234">
        <f>ROUND(E107*N107,2)</f>
        <v>0.04</v>
      </c>
      <c r="P107" s="234">
        <v>0</v>
      </c>
      <c r="Q107" s="234">
        <f>ROUND(E107*P107,2)</f>
        <v>0</v>
      </c>
      <c r="R107" s="236" t="s">
        <v>306</v>
      </c>
      <c r="S107" s="236" t="s">
        <v>184</v>
      </c>
      <c r="T107" s="237" t="s">
        <v>218</v>
      </c>
      <c r="U107" s="222">
        <v>0</v>
      </c>
      <c r="V107" s="222">
        <f>ROUND(E107*U107,2)</f>
        <v>0</v>
      </c>
      <c r="W107" s="222"/>
      <c r="X107" s="222" t="s">
        <v>219</v>
      </c>
      <c r="Y107" s="222" t="s">
        <v>187</v>
      </c>
      <c r="Z107" s="212"/>
      <c r="AA107" s="212"/>
      <c r="AB107" s="212"/>
      <c r="AC107" s="212"/>
      <c r="AD107" s="212"/>
      <c r="AE107" s="212"/>
      <c r="AF107" s="212"/>
      <c r="AG107" s="212" t="s">
        <v>220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1" t="s">
        <v>360</v>
      </c>
      <c r="D108" s="259"/>
      <c r="E108" s="259"/>
      <c r="F108" s="259"/>
      <c r="G108" s="259"/>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232</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0" t="s">
        <v>361</v>
      </c>
      <c r="D109" s="257"/>
      <c r="E109" s="258">
        <v>4</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222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1">
        <v>35</v>
      </c>
      <c r="B110" s="232" t="s">
        <v>362</v>
      </c>
      <c r="C110" s="249" t="s">
        <v>363</v>
      </c>
      <c r="D110" s="233" t="s">
        <v>311</v>
      </c>
      <c r="E110" s="234">
        <v>10</v>
      </c>
      <c r="F110" s="235"/>
      <c r="G110" s="236">
        <f>ROUND(E110*F110,2)</f>
        <v>0</v>
      </c>
      <c r="H110" s="235"/>
      <c r="I110" s="236">
        <f>ROUND(E110*H110,2)</f>
        <v>0</v>
      </c>
      <c r="J110" s="235"/>
      <c r="K110" s="236">
        <f>ROUND(E110*J110,2)</f>
        <v>0</v>
      </c>
      <c r="L110" s="236">
        <v>21</v>
      </c>
      <c r="M110" s="236">
        <f>G110*(1+L110/100)</f>
        <v>0</v>
      </c>
      <c r="N110" s="234">
        <v>0.43093999999999999</v>
      </c>
      <c r="O110" s="234">
        <f>ROUND(E110*N110,2)</f>
        <v>4.3099999999999996</v>
      </c>
      <c r="P110" s="234">
        <v>0</v>
      </c>
      <c r="Q110" s="234">
        <f>ROUND(E110*P110,2)</f>
        <v>0</v>
      </c>
      <c r="R110" s="236" t="s">
        <v>217</v>
      </c>
      <c r="S110" s="236" t="s">
        <v>184</v>
      </c>
      <c r="T110" s="237" t="s">
        <v>218</v>
      </c>
      <c r="U110" s="222">
        <v>0</v>
      </c>
      <c r="V110" s="222">
        <f>ROUND(E110*U110,2)</f>
        <v>0</v>
      </c>
      <c r="W110" s="222"/>
      <c r="X110" s="222" t="s">
        <v>219</v>
      </c>
      <c r="Y110" s="222" t="s">
        <v>187</v>
      </c>
      <c r="Z110" s="212"/>
      <c r="AA110" s="212"/>
      <c r="AB110" s="212"/>
      <c r="AC110" s="212"/>
      <c r="AD110" s="212"/>
      <c r="AE110" s="212"/>
      <c r="AF110" s="212"/>
      <c r="AG110" s="212" t="s">
        <v>220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33.75" outlineLevel="2" x14ac:dyDescent="0.2">
      <c r="A111" s="219"/>
      <c r="B111" s="220"/>
      <c r="C111" s="261" t="s">
        <v>364</v>
      </c>
      <c r="D111" s="259"/>
      <c r="E111" s="259"/>
      <c r="F111" s="259"/>
      <c r="G111" s="259"/>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232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39" t="str">
        <f>C111</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11" s="212"/>
      <c r="BC111" s="212"/>
      <c r="BD111" s="212"/>
      <c r="BE111" s="212"/>
      <c r="BF111" s="212"/>
      <c r="BG111" s="212"/>
      <c r="BH111" s="212"/>
    </row>
    <row r="112" spans="1:60" outlineLevel="2" x14ac:dyDescent="0.2">
      <c r="A112" s="219"/>
      <c r="B112" s="220"/>
      <c r="C112" s="260" t="s">
        <v>365</v>
      </c>
      <c r="D112" s="257"/>
      <c r="E112" s="258">
        <v>10</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222</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1">
        <v>36</v>
      </c>
      <c r="B113" s="232" t="s">
        <v>366</v>
      </c>
      <c r="C113" s="249" t="s">
        <v>367</v>
      </c>
      <c r="D113" s="233" t="s">
        <v>228</v>
      </c>
      <c r="E113" s="234">
        <v>6.9</v>
      </c>
      <c r="F113" s="235"/>
      <c r="G113" s="236">
        <f>ROUND(E113*F113,2)</f>
        <v>0</v>
      </c>
      <c r="H113" s="235"/>
      <c r="I113" s="236">
        <f>ROUND(E113*H113,2)</f>
        <v>0</v>
      </c>
      <c r="J113" s="235"/>
      <c r="K113" s="236">
        <f>ROUND(E113*J113,2)</f>
        <v>0</v>
      </c>
      <c r="L113" s="236">
        <v>21</v>
      </c>
      <c r="M113" s="236">
        <f>G113*(1+L113/100)</f>
        <v>0</v>
      </c>
      <c r="N113" s="234">
        <v>2.5249999999999999</v>
      </c>
      <c r="O113" s="234">
        <f>ROUND(E113*N113,2)</f>
        <v>17.420000000000002</v>
      </c>
      <c r="P113" s="234">
        <v>0</v>
      </c>
      <c r="Q113" s="234">
        <f>ROUND(E113*P113,2)</f>
        <v>0</v>
      </c>
      <c r="R113" s="236" t="s">
        <v>306</v>
      </c>
      <c r="S113" s="236" t="s">
        <v>184</v>
      </c>
      <c r="T113" s="237" t="s">
        <v>218</v>
      </c>
      <c r="U113" s="222">
        <v>0</v>
      </c>
      <c r="V113" s="222">
        <f>ROUND(E113*U113,2)</f>
        <v>0</v>
      </c>
      <c r="W113" s="222"/>
      <c r="X113" s="222" t="s">
        <v>219</v>
      </c>
      <c r="Y113" s="222" t="s">
        <v>187</v>
      </c>
      <c r="Z113" s="212"/>
      <c r="AA113" s="212"/>
      <c r="AB113" s="212"/>
      <c r="AC113" s="212"/>
      <c r="AD113" s="212"/>
      <c r="AE113" s="212"/>
      <c r="AF113" s="212"/>
      <c r="AG113" s="212" t="s">
        <v>220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1" t="s">
        <v>368</v>
      </c>
      <c r="D114" s="259"/>
      <c r="E114" s="259"/>
      <c r="F114" s="259"/>
      <c r="G114" s="259"/>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232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0" t="s">
        <v>369</v>
      </c>
      <c r="D115" s="257"/>
      <c r="E115" s="258">
        <v>6.9</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222</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1">
        <v>37</v>
      </c>
      <c r="B116" s="232" t="s">
        <v>370</v>
      </c>
      <c r="C116" s="249" t="s">
        <v>371</v>
      </c>
      <c r="D116" s="233" t="s">
        <v>311</v>
      </c>
      <c r="E116" s="234">
        <v>4</v>
      </c>
      <c r="F116" s="235"/>
      <c r="G116" s="236">
        <f>ROUND(E116*F116,2)</f>
        <v>0</v>
      </c>
      <c r="H116" s="235"/>
      <c r="I116" s="236">
        <f>ROUND(E116*H116,2)</f>
        <v>0</v>
      </c>
      <c r="J116" s="235"/>
      <c r="K116" s="236">
        <f>ROUND(E116*J116,2)</f>
        <v>0</v>
      </c>
      <c r="L116" s="236">
        <v>21</v>
      </c>
      <c r="M116" s="236">
        <f>G116*(1+L116/100)</f>
        <v>0</v>
      </c>
      <c r="N116" s="234">
        <v>8.5000000000000006E-2</v>
      </c>
      <c r="O116" s="234">
        <f>ROUND(E116*N116,2)</f>
        <v>0.34</v>
      </c>
      <c r="P116" s="234">
        <v>0</v>
      </c>
      <c r="Q116" s="234">
        <f>ROUND(E116*P116,2)</f>
        <v>0</v>
      </c>
      <c r="R116" s="236" t="s">
        <v>286</v>
      </c>
      <c r="S116" s="236" t="s">
        <v>184</v>
      </c>
      <c r="T116" s="237" t="s">
        <v>218</v>
      </c>
      <c r="U116" s="222">
        <v>0</v>
      </c>
      <c r="V116" s="222">
        <f>ROUND(E116*U116,2)</f>
        <v>0</v>
      </c>
      <c r="W116" s="222"/>
      <c r="X116" s="222" t="s">
        <v>280</v>
      </c>
      <c r="Y116" s="222" t="s">
        <v>187</v>
      </c>
      <c r="Z116" s="212"/>
      <c r="AA116" s="212"/>
      <c r="AB116" s="212"/>
      <c r="AC116" s="212"/>
      <c r="AD116" s="212"/>
      <c r="AE116" s="212"/>
      <c r="AF116" s="212"/>
      <c r="AG116" s="212" t="s">
        <v>281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0" t="s">
        <v>372</v>
      </c>
      <c r="D117" s="257"/>
      <c r="E117" s="258">
        <v>4</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222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1">
        <v>38</v>
      </c>
      <c r="B118" s="232" t="s">
        <v>373</v>
      </c>
      <c r="C118" s="249" t="s">
        <v>374</v>
      </c>
      <c r="D118" s="233" t="s">
        <v>311</v>
      </c>
      <c r="E118" s="234">
        <v>4.04</v>
      </c>
      <c r="F118" s="235"/>
      <c r="G118" s="236">
        <f>ROUND(E118*F118,2)</f>
        <v>0</v>
      </c>
      <c r="H118" s="235"/>
      <c r="I118" s="236">
        <f>ROUND(E118*H118,2)</f>
        <v>0</v>
      </c>
      <c r="J118" s="235"/>
      <c r="K118" s="236">
        <f>ROUND(E118*J118,2)</f>
        <v>0</v>
      </c>
      <c r="L118" s="236">
        <v>21</v>
      </c>
      <c r="M118" s="236">
        <f>G118*(1+L118/100)</f>
        <v>0</v>
      </c>
      <c r="N118" s="234">
        <v>0.17499999999999999</v>
      </c>
      <c r="O118" s="234">
        <f>ROUND(E118*N118,2)</f>
        <v>0.71</v>
      </c>
      <c r="P118" s="234">
        <v>0</v>
      </c>
      <c r="Q118" s="234">
        <f>ROUND(E118*P118,2)</f>
        <v>0</v>
      </c>
      <c r="R118" s="236" t="s">
        <v>286</v>
      </c>
      <c r="S118" s="236" t="s">
        <v>184</v>
      </c>
      <c r="T118" s="237" t="s">
        <v>218</v>
      </c>
      <c r="U118" s="222">
        <v>0</v>
      </c>
      <c r="V118" s="222">
        <f>ROUND(E118*U118,2)</f>
        <v>0</v>
      </c>
      <c r="W118" s="222"/>
      <c r="X118" s="222" t="s">
        <v>280</v>
      </c>
      <c r="Y118" s="222" t="s">
        <v>187</v>
      </c>
      <c r="Z118" s="212"/>
      <c r="AA118" s="212"/>
      <c r="AB118" s="212"/>
      <c r="AC118" s="212"/>
      <c r="AD118" s="212"/>
      <c r="AE118" s="212"/>
      <c r="AF118" s="212"/>
      <c r="AG118" s="212" t="s">
        <v>281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0" t="s">
        <v>375</v>
      </c>
      <c r="D119" s="257"/>
      <c r="E119" s="258">
        <v>4.04</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222</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1">
        <v>39</v>
      </c>
      <c r="B120" s="232" t="s">
        <v>376</v>
      </c>
      <c r="C120" s="249" t="s">
        <v>377</v>
      </c>
      <c r="D120" s="233" t="s">
        <v>311</v>
      </c>
      <c r="E120" s="234">
        <v>4.04</v>
      </c>
      <c r="F120" s="235"/>
      <c r="G120" s="236">
        <f>ROUND(E120*F120,2)</f>
        <v>0</v>
      </c>
      <c r="H120" s="235"/>
      <c r="I120" s="236">
        <f>ROUND(E120*H120,2)</f>
        <v>0</v>
      </c>
      <c r="J120" s="235"/>
      <c r="K120" s="236">
        <f>ROUND(E120*J120,2)</f>
        <v>0</v>
      </c>
      <c r="L120" s="236">
        <v>21</v>
      </c>
      <c r="M120" s="236">
        <f>G120*(1+L120/100)</f>
        <v>0</v>
      </c>
      <c r="N120" s="234">
        <v>0.17</v>
      </c>
      <c r="O120" s="234">
        <f>ROUND(E120*N120,2)</f>
        <v>0.69</v>
      </c>
      <c r="P120" s="234">
        <v>0</v>
      </c>
      <c r="Q120" s="234">
        <f>ROUND(E120*P120,2)</f>
        <v>0</v>
      </c>
      <c r="R120" s="236" t="s">
        <v>286</v>
      </c>
      <c r="S120" s="236" t="s">
        <v>184</v>
      </c>
      <c r="T120" s="237" t="s">
        <v>218</v>
      </c>
      <c r="U120" s="222">
        <v>0</v>
      </c>
      <c r="V120" s="222">
        <f>ROUND(E120*U120,2)</f>
        <v>0</v>
      </c>
      <c r="W120" s="222"/>
      <c r="X120" s="222" t="s">
        <v>280</v>
      </c>
      <c r="Y120" s="222" t="s">
        <v>187</v>
      </c>
      <c r="Z120" s="212"/>
      <c r="AA120" s="212"/>
      <c r="AB120" s="212"/>
      <c r="AC120" s="212"/>
      <c r="AD120" s="212"/>
      <c r="AE120" s="212"/>
      <c r="AF120" s="212"/>
      <c r="AG120" s="212" t="s">
        <v>281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0" t="s">
        <v>378</v>
      </c>
      <c r="D121" s="257"/>
      <c r="E121" s="258">
        <v>4.04</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222</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1">
        <v>40</v>
      </c>
      <c r="B122" s="232" t="s">
        <v>379</v>
      </c>
      <c r="C122" s="249" t="s">
        <v>380</v>
      </c>
      <c r="D122" s="233" t="s">
        <v>311</v>
      </c>
      <c r="E122" s="234">
        <v>4.04</v>
      </c>
      <c r="F122" s="235"/>
      <c r="G122" s="236">
        <f>ROUND(E122*F122,2)</f>
        <v>0</v>
      </c>
      <c r="H122" s="235"/>
      <c r="I122" s="236">
        <f>ROUND(E122*H122,2)</f>
        <v>0</v>
      </c>
      <c r="J122" s="235"/>
      <c r="K122" s="236">
        <f>ROUND(E122*J122,2)</f>
        <v>0</v>
      </c>
      <c r="L122" s="236">
        <v>21</v>
      </c>
      <c r="M122" s="236">
        <f>G122*(1+L122/100)</f>
        <v>0</v>
      </c>
      <c r="N122" s="234">
        <v>7.5999999999999998E-2</v>
      </c>
      <c r="O122" s="234">
        <f>ROUND(E122*N122,2)</f>
        <v>0.31</v>
      </c>
      <c r="P122" s="234">
        <v>0</v>
      </c>
      <c r="Q122" s="234">
        <f>ROUND(E122*P122,2)</f>
        <v>0</v>
      </c>
      <c r="R122" s="236" t="s">
        <v>286</v>
      </c>
      <c r="S122" s="236" t="s">
        <v>184</v>
      </c>
      <c r="T122" s="237" t="s">
        <v>218</v>
      </c>
      <c r="U122" s="222">
        <v>0</v>
      </c>
      <c r="V122" s="222">
        <f>ROUND(E122*U122,2)</f>
        <v>0</v>
      </c>
      <c r="W122" s="222"/>
      <c r="X122" s="222" t="s">
        <v>280</v>
      </c>
      <c r="Y122" s="222" t="s">
        <v>187</v>
      </c>
      <c r="Z122" s="212"/>
      <c r="AA122" s="212"/>
      <c r="AB122" s="212"/>
      <c r="AC122" s="212"/>
      <c r="AD122" s="212"/>
      <c r="AE122" s="212"/>
      <c r="AF122" s="212"/>
      <c r="AG122" s="212" t="s">
        <v>281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0" t="s">
        <v>381</v>
      </c>
      <c r="D123" s="257"/>
      <c r="E123" s="258">
        <v>4.04</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222</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1">
        <v>41</v>
      </c>
      <c r="B124" s="232" t="s">
        <v>382</v>
      </c>
      <c r="C124" s="249" t="s">
        <v>383</v>
      </c>
      <c r="D124" s="233" t="s">
        <v>311</v>
      </c>
      <c r="E124" s="234">
        <v>4.04</v>
      </c>
      <c r="F124" s="235"/>
      <c r="G124" s="236">
        <f>ROUND(E124*F124,2)</f>
        <v>0</v>
      </c>
      <c r="H124" s="235"/>
      <c r="I124" s="236">
        <f>ROUND(E124*H124,2)</f>
        <v>0</v>
      </c>
      <c r="J124" s="235"/>
      <c r="K124" s="236">
        <f>ROUND(E124*J124,2)</f>
        <v>0</v>
      </c>
      <c r="L124" s="236">
        <v>21</v>
      </c>
      <c r="M124" s="236">
        <f>G124*(1+L124/100)</f>
        <v>0</v>
      </c>
      <c r="N124" s="234">
        <v>0.155</v>
      </c>
      <c r="O124" s="234">
        <f>ROUND(E124*N124,2)</f>
        <v>0.63</v>
      </c>
      <c r="P124" s="234">
        <v>0</v>
      </c>
      <c r="Q124" s="234">
        <f>ROUND(E124*P124,2)</f>
        <v>0</v>
      </c>
      <c r="R124" s="236" t="s">
        <v>286</v>
      </c>
      <c r="S124" s="236" t="s">
        <v>184</v>
      </c>
      <c r="T124" s="237" t="s">
        <v>218</v>
      </c>
      <c r="U124" s="222">
        <v>0</v>
      </c>
      <c r="V124" s="222">
        <f>ROUND(E124*U124,2)</f>
        <v>0</v>
      </c>
      <c r="W124" s="222"/>
      <c r="X124" s="222" t="s">
        <v>280</v>
      </c>
      <c r="Y124" s="222" t="s">
        <v>187</v>
      </c>
      <c r="Z124" s="212"/>
      <c r="AA124" s="212"/>
      <c r="AB124" s="212"/>
      <c r="AC124" s="212"/>
      <c r="AD124" s="212"/>
      <c r="AE124" s="212"/>
      <c r="AF124" s="212"/>
      <c r="AG124" s="212" t="s">
        <v>281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0" t="s">
        <v>384</v>
      </c>
      <c r="D125" s="257"/>
      <c r="E125" s="258">
        <v>4.04</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222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1">
        <v>42</v>
      </c>
      <c r="B126" s="232" t="s">
        <v>385</v>
      </c>
      <c r="C126" s="249" t="s">
        <v>386</v>
      </c>
      <c r="D126" s="233" t="s">
        <v>301</v>
      </c>
      <c r="E126" s="234">
        <v>27.41</v>
      </c>
      <c r="F126" s="235"/>
      <c r="G126" s="236">
        <f>ROUND(E126*F126,2)</f>
        <v>0</v>
      </c>
      <c r="H126" s="235"/>
      <c r="I126" s="236">
        <f>ROUND(E126*H126,2)</f>
        <v>0</v>
      </c>
      <c r="J126" s="235"/>
      <c r="K126" s="236">
        <f>ROUND(E126*J126,2)</f>
        <v>0</v>
      </c>
      <c r="L126" s="236">
        <v>21</v>
      </c>
      <c r="M126" s="236">
        <f>G126*(1+L126/100)</f>
        <v>0</v>
      </c>
      <c r="N126" s="234">
        <v>2.4E-2</v>
      </c>
      <c r="O126" s="234">
        <f>ROUND(E126*N126,2)</f>
        <v>0.66</v>
      </c>
      <c r="P126" s="234">
        <v>0</v>
      </c>
      <c r="Q126" s="234">
        <f>ROUND(E126*P126,2)</f>
        <v>0</v>
      </c>
      <c r="R126" s="236" t="s">
        <v>286</v>
      </c>
      <c r="S126" s="236" t="s">
        <v>184</v>
      </c>
      <c r="T126" s="237" t="s">
        <v>218</v>
      </c>
      <c r="U126" s="222">
        <v>0</v>
      </c>
      <c r="V126" s="222">
        <f>ROUND(E126*U126,2)</f>
        <v>0</v>
      </c>
      <c r="W126" s="222"/>
      <c r="X126" s="222" t="s">
        <v>280</v>
      </c>
      <c r="Y126" s="222" t="s">
        <v>187</v>
      </c>
      <c r="Z126" s="212"/>
      <c r="AA126" s="212"/>
      <c r="AB126" s="212"/>
      <c r="AC126" s="212"/>
      <c r="AD126" s="212"/>
      <c r="AE126" s="212"/>
      <c r="AF126" s="212"/>
      <c r="AG126" s="212" t="s">
        <v>281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60" t="s">
        <v>387</v>
      </c>
      <c r="D127" s="257"/>
      <c r="E127" s="258">
        <v>27.41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222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1">
        <v>43</v>
      </c>
      <c r="B128" s="232" t="s">
        <v>388</v>
      </c>
      <c r="C128" s="249" t="s">
        <v>389</v>
      </c>
      <c r="D128" s="233" t="s">
        <v>311</v>
      </c>
      <c r="E128" s="234">
        <v>16.239999999999998</v>
      </c>
      <c r="F128" s="235"/>
      <c r="G128" s="236">
        <f>ROUND(E128*F128,2)</f>
        <v>0</v>
      </c>
      <c r="H128" s="235"/>
      <c r="I128" s="236">
        <f>ROUND(E128*H128,2)</f>
        <v>0</v>
      </c>
      <c r="J128" s="235"/>
      <c r="K128" s="236">
        <f>ROUND(E128*J128,2)</f>
        <v>0</v>
      </c>
      <c r="L128" s="236">
        <v>21</v>
      </c>
      <c r="M128" s="236">
        <f>G128*(1+L128/100)</f>
        <v>0</v>
      </c>
      <c r="N128" s="234">
        <v>0.01</v>
      </c>
      <c r="O128" s="234">
        <f>ROUND(E128*N128,2)</f>
        <v>0.16</v>
      </c>
      <c r="P128" s="234">
        <v>0</v>
      </c>
      <c r="Q128" s="234">
        <f>ROUND(E128*P128,2)</f>
        <v>0</v>
      </c>
      <c r="R128" s="236" t="s">
        <v>286</v>
      </c>
      <c r="S128" s="236" t="s">
        <v>184</v>
      </c>
      <c r="T128" s="237" t="s">
        <v>218</v>
      </c>
      <c r="U128" s="222">
        <v>0</v>
      </c>
      <c r="V128" s="222">
        <f>ROUND(E128*U128,2)</f>
        <v>0</v>
      </c>
      <c r="W128" s="222"/>
      <c r="X128" s="222" t="s">
        <v>280</v>
      </c>
      <c r="Y128" s="222" t="s">
        <v>187</v>
      </c>
      <c r="Z128" s="212"/>
      <c r="AA128" s="212"/>
      <c r="AB128" s="212"/>
      <c r="AC128" s="212"/>
      <c r="AD128" s="212"/>
      <c r="AE128" s="212"/>
      <c r="AF128" s="212"/>
      <c r="AG128" s="212" t="s">
        <v>281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60" t="s">
        <v>390</v>
      </c>
      <c r="D129" s="257"/>
      <c r="E129" s="258">
        <v>16.239999999999998</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222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4" t="s">
        <v>179</v>
      </c>
      <c r="B130" s="225" t="s">
        <v>138</v>
      </c>
      <c r="C130" s="248" t="s">
        <v>139</v>
      </c>
      <c r="D130" s="226"/>
      <c r="E130" s="227"/>
      <c r="F130" s="228"/>
      <c r="G130" s="228">
        <f>SUMIF(AG131:AG137,"&lt;&gt;NOR",G131:G137)</f>
        <v>0</v>
      </c>
      <c r="H130" s="228"/>
      <c r="I130" s="228">
        <f>SUM(I131:I137)</f>
        <v>0</v>
      </c>
      <c r="J130" s="228"/>
      <c r="K130" s="228">
        <f>SUM(K131:K137)</f>
        <v>0</v>
      </c>
      <c r="L130" s="228"/>
      <c r="M130" s="228">
        <f>SUM(M131:M137)</f>
        <v>0</v>
      </c>
      <c r="N130" s="227"/>
      <c r="O130" s="227">
        <f>SUM(O131:O137)</f>
        <v>0.01</v>
      </c>
      <c r="P130" s="227"/>
      <c r="Q130" s="227">
        <f>SUM(Q131:Q137)</f>
        <v>0</v>
      </c>
      <c r="R130" s="228"/>
      <c r="S130" s="228"/>
      <c r="T130" s="229"/>
      <c r="U130" s="223"/>
      <c r="V130" s="223">
        <f>SUM(V131:V137)</f>
        <v>0</v>
      </c>
      <c r="W130" s="223"/>
      <c r="X130" s="223"/>
      <c r="Y130" s="223"/>
      <c r="AG130" t="s">
        <v>180</v>
      </c>
    </row>
    <row r="131" spans="1:60" outlineLevel="1" x14ac:dyDescent="0.2">
      <c r="A131" s="231">
        <v>44</v>
      </c>
      <c r="B131" s="232" t="s">
        <v>391</v>
      </c>
      <c r="C131" s="249" t="s">
        <v>392</v>
      </c>
      <c r="D131" s="233" t="s">
        <v>311</v>
      </c>
      <c r="E131" s="234">
        <v>1</v>
      </c>
      <c r="F131" s="235"/>
      <c r="G131" s="236">
        <f>ROUND(E131*F131,2)</f>
        <v>0</v>
      </c>
      <c r="H131" s="235"/>
      <c r="I131" s="236">
        <f>ROUND(E131*H131,2)</f>
        <v>0</v>
      </c>
      <c r="J131" s="235"/>
      <c r="K131" s="236">
        <f>ROUND(E131*J131,2)</f>
        <v>0</v>
      </c>
      <c r="L131" s="236">
        <v>21</v>
      </c>
      <c r="M131" s="236">
        <f>G131*(1+L131/100)</f>
        <v>0</v>
      </c>
      <c r="N131" s="234">
        <v>0</v>
      </c>
      <c r="O131" s="234">
        <f>ROUND(E131*N131,2)</f>
        <v>0</v>
      </c>
      <c r="P131" s="234">
        <v>0</v>
      </c>
      <c r="Q131" s="234">
        <f>ROUND(E131*P131,2)</f>
        <v>0</v>
      </c>
      <c r="R131" s="236" t="s">
        <v>217</v>
      </c>
      <c r="S131" s="236" t="s">
        <v>184</v>
      </c>
      <c r="T131" s="237" t="s">
        <v>218</v>
      </c>
      <c r="U131" s="222">
        <v>0</v>
      </c>
      <c r="V131" s="222">
        <f>ROUND(E131*U131,2)</f>
        <v>0</v>
      </c>
      <c r="W131" s="222"/>
      <c r="X131" s="222" t="s">
        <v>219</v>
      </c>
      <c r="Y131" s="222" t="s">
        <v>187</v>
      </c>
      <c r="Z131" s="212"/>
      <c r="AA131" s="212"/>
      <c r="AB131" s="212"/>
      <c r="AC131" s="212"/>
      <c r="AD131" s="212"/>
      <c r="AE131" s="212"/>
      <c r="AF131" s="212"/>
      <c r="AG131" s="212" t="s">
        <v>220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0" t="s">
        <v>393</v>
      </c>
      <c r="D132" s="257"/>
      <c r="E132" s="258">
        <v>1</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222</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1">
        <v>45</v>
      </c>
      <c r="B133" s="232" t="s">
        <v>394</v>
      </c>
      <c r="C133" s="249" t="s">
        <v>395</v>
      </c>
      <c r="D133" s="233" t="s">
        <v>216</v>
      </c>
      <c r="E133" s="234">
        <v>18</v>
      </c>
      <c r="F133" s="235"/>
      <c r="G133" s="236">
        <f>ROUND(E133*F133,2)</f>
        <v>0</v>
      </c>
      <c r="H133" s="235"/>
      <c r="I133" s="236">
        <f>ROUND(E133*H133,2)</f>
        <v>0</v>
      </c>
      <c r="J133" s="235"/>
      <c r="K133" s="236">
        <f>ROUND(E133*J133,2)</f>
        <v>0</v>
      </c>
      <c r="L133" s="236">
        <v>21</v>
      </c>
      <c r="M133" s="236">
        <f>G133*(1+L133/100)</f>
        <v>0</v>
      </c>
      <c r="N133" s="234">
        <v>7.6000000000000004E-4</v>
      </c>
      <c r="O133" s="234">
        <f>ROUND(E133*N133,2)</f>
        <v>0.01</v>
      </c>
      <c r="P133" s="234">
        <v>0</v>
      </c>
      <c r="Q133" s="234">
        <f>ROUND(E133*P133,2)</f>
        <v>0</v>
      </c>
      <c r="R133" s="236" t="s">
        <v>217</v>
      </c>
      <c r="S133" s="236" t="s">
        <v>184</v>
      </c>
      <c r="T133" s="237" t="s">
        <v>218</v>
      </c>
      <c r="U133" s="222">
        <v>0</v>
      </c>
      <c r="V133" s="222">
        <f>ROUND(E133*U133,2)</f>
        <v>0</v>
      </c>
      <c r="W133" s="222"/>
      <c r="X133" s="222" t="s">
        <v>219</v>
      </c>
      <c r="Y133" s="222" t="s">
        <v>187</v>
      </c>
      <c r="Z133" s="212"/>
      <c r="AA133" s="212"/>
      <c r="AB133" s="212"/>
      <c r="AC133" s="212"/>
      <c r="AD133" s="212"/>
      <c r="AE133" s="212"/>
      <c r="AF133" s="212"/>
      <c r="AG133" s="212" t="s">
        <v>220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60" t="s">
        <v>396</v>
      </c>
      <c r="D134" s="257"/>
      <c r="E134" s="258">
        <v>18</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222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1">
        <v>46</v>
      </c>
      <c r="B135" s="232" t="s">
        <v>397</v>
      </c>
      <c r="C135" s="249" t="s">
        <v>398</v>
      </c>
      <c r="D135" s="233" t="s">
        <v>216</v>
      </c>
      <c r="E135" s="234">
        <v>18</v>
      </c>
      <c r="F135" s="235"/>
      <c r="G135" s="236">
        <f>ROUND(E135*F135,2)</f>
        <v>0</v>
      </c>
      <c r="H135" s="235"/>
      <c r="I135" s="236">
        <f>ROUND(E135*H135,2)</f>
        <v>0</v>
      </c>
      <c r="J135" s="235"/>
      <c r="K135" s="236">
        <f>ROUND(E135*J135,2)</f>
        <v>0</v>
      </c>
      <c r="L135" s="236">
        <v>21</v>
      </c>
      <c r="M135" s="236">
        <f>G135*(1+L135/100)</f>
        <v>0</v>
      </c>
      <c r="N135" s="234">
        <v>0</v>
      </c>
      <c r="O135" s="234">
        <f>ROUND(E135*N135,2)</f>
        <v>0</v>
      </c>
      <c r="P135" s="234">
        <v>0</v>
      </c>
      <c r="Q135" s="234">
        <f>ROUND(E135*P135,2)</f>
        <v>0</v>
      </c>
      <c r="R135" s="236" t="s">
        <v>217</v>
      </c>
      <c r="S135" s="236" t="s">
        <v>184</v>
      </c>
      <c r="T135" s="237" t="s">
        <v>218</v>
      </c>
      <c r="U135" s="222">
        <v>0</v>
      </c>
      <c r="V135" s="222">
        <f>ROUND(E135*U135,2)</f>
        <v>0</v>
      </c>
      <c r="W135" s="222"/>
      <c r="X135" s="222" t="s">
        <v>219</v>
      </c>
      <c r="Y135" s="222" t="s">
        <v>187</v>
      </c>
      <c r="Z135" s="212"/>
      <c r="AA135" s="212"/>
      <c r="AB135" s="212"/>
      <c r="AC135" s="212"/>
      <c r="AD135" s="212"/>
      <c r="AE135" s="212"/>
      <c r="AF135" s="212"/>
      <c r="AG135" s="212" t="s">
        <v>220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1" t="s">
        <v>399</v>
      </c>
      <c r="D136" s="259"/>
      <c r="E136" s="259"/>
      <c r="F136" s="259"/>
      <c r="G136" s="259"/>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232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0" t="s">
        <v>400</v>
      </c>
      <c r="D137" s="257"/>
      <c r="E137" s="258">
        <v>18</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222</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x14ac:dyDescent="0.2">
      <c r="A138" s="224" t="s">
        <v>179</v>
      </c>
      <c r="B138" s="225" t="s">
        <v>140</v>
      </c>
      <c r="C138" s="248" t="s">
        <v>141</v>
      </c>
      <c r="D138" s="226"/>
      <c r="E138" s="227"/>
      <c r="F138" s="228"/>
      <c r="G138" s="228">
        <f>SUMIF(AG139:AG141,"&lt;&gt;NOR",G139:G141)</f>
        <v>0</v>
      </c>
      <c r="H138" s="228"/>
      <c r="I138" s="228">
        <f>SUM(I139:I141)</f>
        <v>0</v>
      </c>
      <c r="J138" s="228"/>
      <c r="K138" s="228">
        <f>SUM(K139:K141)</f>
        <v>0</v>
      </c>
      <c r="L138" s="228"/>
      <c r="M138" s="228">
        <f>SUM(M139:M141)</f>
        <v>0</v>
      </c>
      <c r="N138" s="227"/>
      <c r="O138" s="227">
        <f>SUM(O139:O141)</f>
        <v>0</v>
      </c>
      <c r="P138" s="227"/>
      <c r="Q138" s="227">
        <f>SUM(Q139:Q141)</f>
        <v>0.08</v>
      </c>
      <c r="R138" s="228"/>
      <c r="S138" s="228"/>
      <c r="T138" s="229"/>
      <c r="U138" s="223"/>
      <c r="V138" s="223">
        <f>SUM(V139:V141)</f>
        <v>0</v>
      </c>
      <c r="W138" s="223"/>
      <c r="X138" s="223"/>
      <c r="Y138" s="223"/>
      <c r="AG138" t="s">
        <v>180</v>
      </c>
    </row>
    <row r="139" spans="1:60" ht="22.5" outlineLevel="1" x14ac:dyDescent="0.2">
      <c r="A139" s="231">
        <v>47</v>
      </c>
      <c r="B139" s="232" t="s">
        <v>401</v>
      </c>
      <c r="C139" s="249" t="s">
        <v>402</v>
      </c>
      <c r="D139" s="233" t="s">
        <v>311</v>
      </c>
      <c r="E139" s="234">
        <v>1</v>
      </c>
      <c r="F139" s="235"/>
      <c r="G139" s="236">
        <f>ROUND(E139*F139,2)</f>
        <v>0</v>
      </c>
      <c r="H139" s="235"/>
      <c r="I139" s="236">
        <f>ROUND(E139*H139,2)</f>
        <v>0</v>
      </c>
      <c r="J139" s="235"/>
      <c r="K139" s="236">
        <f>ROUND(E139*J139,2)</f>
        <v>0</v>
      </c>
      <c r="L139" s="236">
        <v>21</v>
      </c>
      <c r="M139" s="236">
        <f>G139*(1+L139/100)</f>
        <v>0</v>
      </c>
      <c r="N139" s="234">
        <v>0</v>
      </c>
      <c r="O139" s="234">
        <f>ROUND(E139*N139,2)</f>
        <v>0</v>
      </c>
      <c r="P139" s="234">
        <v>8.2000000000000003E-2</v>
      </c>
      <c r="Q139" s="234">
        <f>ROUND(E139*P139,2)</f>
        <v>0.08</v>
      </c>
      <c r="R139" s="236" t="s">
        <v>217</v>
      </c>
      <c r="S139" s="236" t="s">
        <v>184</v>
      </c>
      <c r="T139" s="237" t="s">
        <v>218</v>
      </c>
      <c r="U139" s="222">
        <v>0</v>
      </c>
      <c r="V139" s="222">
        <f>ROUND(E139*U139,2)</f>
        <v>0</v>
      </c>
      <c r="W139" s="222"/>
      <c r="X139" s="222" t="s">
        <v>219</v>
      </c>
      <c r="Y139" s="222" t="s">
        <v>187</v>
      </c>
      <c r="Z139" s="212"/>
      <c r="AA139" s="212"/>
      <c r="AB139" s="212"/>
      <c r="AC139" s="212"/>
      <c r="AD139" s="212"/>
      <c r="AE139" s="212"/>
      <c r="AF139" s="212"/>
      <c r="AG139" s="212" t="s">
        <v>220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1" t="s">
        <v>403</v>
      </c>
      <c r="D140" s="259"/>
      <c r="E140" s="259"/>
      <c r="F140" s="259"/>
      <c r="G140" s="259"/>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232</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39" t="str">
        <f>C140</f>
        <v>s uložením hmot na skládku na vzdálenost do 3 m nebo s naložením na dopravní prostředek, se zásypem jam a jeho zhutněním</v>
      </c>
      <c r="BB140" s="212"/>
      <c r="BC140" s="212"/>
      <c r="BD140" s="212"/>
      <c r="BE140" s="212"/>
      <c r="BF140" s="212"/>
      <c r="BG140" s="212"/>
      <c r="BH140" s="212"/>
    </row>
    <row r="141" spans="1:60" outlineLevel="2" x14ac:dyDescent="0.2">
      <c r="A141" s="219"/>
      <c r="B141" s="220"/>
      <c r="C141" s="260" t="s">
        <v>404</v>
      </c>
      <c r="D141" s="257"/>
      <c r="E141" s="258">
        <v>1</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222</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4" t="s">
        <v>179</v>
      </c>
      <c r="B142" s="225" t="s">
        <v>142</v>
      </c>
      <c r="C142" s="248" t="s">
        <v>143</v>
      </c>
      <c r="D142" s="226"/>
      <c r="E142" s="227"/>
      <c r="F142" s="228"/>
      <c r="G142" s="228">
        <f>SUMIF(AG143:AG150,"&lt;&gt;NOR",G143:G150)</f>
        <v>0</v>
      </c>
      <c r="H142" s="228"/>
      <c r="I142" s="228">
        <f>SUM(I143:I150)</f>
        <v>0</v>
      </c>
      <c r="J142" s="228"/>
      <c r="K142" s="228">
        <f>SUM(K143:K150)</f>
        <v>0</v>
      </c>
      <c r="L142" s="228"/>
      <c r="M142" s="228">
        <f>SUM(M143:M150)</f>
        <v>0</v>
      </c>
      <c r="N142" s="227"/>
      <c r="O142" s="227">
        <f>SUM(O143:O150)</f>
        <v>0</v>
      </c>
      <c r="P142" s="227"/>
      <c r="Q142" s="227">
        <f>SUM(Q143:Q150)</f>
        <v>0</v>
      </c>
      <c r="R142" s="228"/>
      <c r="S142" s="228"/>
      <c r="T142" s="229"/>
      <c r="U142" s="223"/>
      <c r="V142" s="223">
        <f>SUM(V143:V150)</f>
        <v>3.2199999999999998</v>
      </c>
      <c r="W142" s="223"/>
      <c r="X142" s="223"/>
      <c r="Y142" s="223"/>
      <c r="AG142" t="s">
        <v>180</v>
      </c>
    </row>
    <row r="143" spans="1:60" outlineLevel="1" x14ac:dyDescent="0.2">
      <c r="A143" s="231">
        <v>48</v>
      </c>
      <c r="B143" s="232" t="s">
        <v>405</v>
      </c>
      <c r="C143" s="249" t="s">
        <v>406</v>
      </c>
      <c r="D143" s="233" t="s">
        <v>285</v>
      </c>
      <c r="E143" s="234">
        <v>119.61</v>
      </c>
      <c r="F143" s="235"/>
      <c r="G143" s="236">
        <f>ROUND(E143*F143,2)</f>
        <v>0</v>
      </c>
      <c r="H143" s="235"/>
      <c r="I143" s="236">
        <f>ROUND(E143*H143,2)</f>
        <v>0</v>
      </c>
      <c r="J143" s="235"/>
      <c r="K143" s="236">
        <f>ROUND(E143*J143,2)</f>
        <v>0</v>
      </c>
      <c r="L143" s="236">
        <v>21</v>
      </c>
      <c r="M143" s="236">
        <f>G143*(1+L143/100)</f>
        <v>0</v>
      </c>
      <c r="N143" s="234">
        <v>0</v>
      </c>
      <c r="O143" s="234">
        <f>ROUND(E143*N143,2)</f>
        <v>0</v>
      </c>
      <c r="P143" s="234">
        <v>0</v>
      </c>
      <c r="Q143" s="234">
        <f>ROUND(E143*P143,2)</f>
        <v>0</v>
      </c>
      <c r="R143" s="236"/>
      <c r="S143" s="236" t="s">
        <v>184</v>
      </c>
      <c r="T143" s="237" t="s">
        <v>218</v>
      </c>
      <c r="U143" s="222">
        <v>0.01</v>
      </c>
      <c r="V143" s="222">
        <f>ROUND(E143*U143,2)</f>
        <v>1.2</v>
      </c>
      <c r="W143" s="222"/>
      <c r="X143" s="222" t="s">
        <v>219</v>
      </c>
      <c r="Y143" s="222" t="s">
        <v>187</v>
      </c>
      <c r="Z143" s="212"/>
      <c r="AA143" s="212"/>
      <c r="AB143" s="212"/>
      <c r="AC143" s="212"/>
      <c r="AD143" s="212"/>
      <c r="AE143" s="212"/>
      <c r="AF143" s="212"/>
      <c r="AG143" s="212" t="s">
        <v>220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60" t="s">
        <v>407</v>
      </c>
      <c r="D144" s="257"/>
      <c r="E144" s="258">
        <v>119.61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222</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1">
        <v>49</v>
      </c>
      <c r="B145" s="232" t="s">
        <v>408</v>
      </c>
      <c r="C145" s="249" t="s">
        <v>409</v>
      </c>
      <c r="D145" s="233" t="s">
        <v>285</v>
      </c>
      <c r="E145" s="234">
        <v>2294.77</v>
      </c>
      <c r="F145" s="235"/>
      <c r="G145" s="236">
        <f>ROUND(E145*F145,2)</f>
        <v>0</v>
      </c>
      <c r="H145" s="235"/>
      <c r="I145" s="236">
        <f>ROUND(E145*H145,2)</f>
        <v>0</v>
      </c>
      <c r="J145" s="235"/>
      <c r="K145" s="236">
        <f>ROUND(E145*J145,2)</f>
        <v>0</v>
      </c>
      <c r="L145" s="236">
        <v>21</v>
      </c>
      <c r="M145" s="236">
        <f>G145*(1+L145/100)</f>
        <v>0</v>
      </c>
      <c r="N145" s="234">
        <v>0</v>
      </c>
      <c r="O145" s="234">
        <f>ROUND(E145*N145,2)</f>
        <v>0</v>
      </c>
      <c r="P145" s="234">
        <v>0</v>
      </c>
      <c r="Q145" s="234">
        <f>ROUND(E145*P145,2)</f>
        <v>0</v>
      </c>
      <c r="R145" s="236"/>
      <c r="S145" s="236" t="s">
        <v>184</v>
      </c>
      <c r="T145" s="237" t="s">
        <v>218</v>
      </c>
      <c r="U145" s="222">
        <v>0</v>
      </c>
      <c r="V145" s="222">
        <f>ROUND(E145*U145,2)</f>
        <v>0</v>
      </c>
      <c r="W145" s="222"/>
      <c r="X145" s="222" t="s">
        <v>219</v>
      </c>
      <c r="Y145" s="222" t="s">
        <v>187</v>
      </c>
      <c r="Z145" s="212"/>
      <c r="AA145" s="212"/>
      <c r="AB145" s="212"/>
      <c r="AC145" s="212"/>
      <c r="AD145" s="212"/>
      <c r="AE145" s="212"/>
      <c r="AF145" s="212"/>
      <c r="AG145" s="212" t="s">
        <v>220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0" t="s">
        <v>410</v>
      </c>
      <c r="D146" s="257"/>
      <c r="E146" s="258">
        <v>2294.77</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222</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1">
        <v>50</v>
      </c>
      <c r="B147" s="232" t="s">
        <v>411</v>
      </c>
      <c r="C147" s="249" t="s">
        <v>412</v>
      </c>
      <c r="D147" s="233" t="s">
        <v>285</v>
      </c>
      <c r="E147" s="234">
        <v>20.239999999999998</v>
      </c>
      <c r="F147" s="235"/>
      <c r="G147" s="236">
        <f>ROUND(E147*F147,2)</f>
        <v>0</v>
      </c>
      <c r="H147" s="235"/>
      <c r="I147" s="236">
        <f>ROUND(E147*H147,2)</f>
        <v>0</v>
      </c>
      <c r="J147" s="235"/>
      <c r="K147" s="236">
        <f>ROUND(E147*J147,2)</f>
        <v>0</v>
      </c>
      <c r="L147" s="236">
        <v>21</v>
      </c>
      <c r="M147" s="236">
        <f>G147*(1+L147/100)</f>
        <v>0</v>
      </c>
      <c r="N147" s="234">
        <v>0</v>
      </c>
      <c r="O147" s="234">
        <f>ROUND(E147*N147,2)</f>
        <v>0</v>
      </c>
      <c r="P147" s="234">
        <v>0</v>
      </c>
      <c r="Q147" s="234">
        <f>ROUND(E147*P147,2)</f>
        <v>0</v>
      </c>
      <c r="R147" s="236"/>
      <c r="S147" s="236" t="s">
        <v>184</v>
      </c>
      <c r="T147" s="237" t="s">
        <v>218</v>
      </c>
      <c r="U147" s="222">
        <v>0.1</v>
      </c>
      <c r="V147" s="222">
        <f>ROUND(E147*U147,2)</f>
        <v>2.02</v>
      </c>
      <c r="W147" s="222"/>
      <c r="X147" s="222" t="s">
        <v>219</v>
      </c>
      <c r="Y147" s="222" t="s">
        <v>187</v>
      </c>
      <c r="Z147" s="212"/>
      <c r="AA147" s="212"/>
      <c r="AB147" s="212"/>
      <c r="AC147" s="212"/>
      <c r="AD147" s="212"/>
      <c r="AE147" s="212"/>
      <c r="AF147" s="212"/>
      <c r="AG147" s="212" t="s">
        <v>220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60" t="s">
        <v>413</v>
      </c>
      <c r="D148" s="257"/>
      <c r="E148" s="258">
        <v>20.239999999999998</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222</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1">
        <v>51</v>
      </c>
      <c r="B149" s="232" t="s">
        <v>414</v>
      </c>
      <c r="C149" s="249" t="s">
        <v>415</v>
      </c>
      <c r="D149" s="233" t="s">
        <v>285</v>
      </c>
      <c r="E149" s="234">
        <v>79.13</v>
      </c>
      <c r="F149" s="235"/>
      <c r="G149" s="236">
        <f>ROUND(E149*F149,2)</f>
        <v>0</v>
      </c>
      <c r="H149" s="235"/>
      <c r="I149" s="236">
        <f>ROUND(E149*H149,2)</f>
        <v>0</v>
      </c>
      <c r="J149" s="235"/>
      <c r="K149" s="236">
        <f>ROUND(E149*J149,2)</f>
        <v>0</v>
      </c>
      <c r="L149" s="236">
        <v>21</v>
      </c>
      <c r="M149" s="236">
        <f>G149*(1+L149/100)</f>
        <v>0</v>
      </c>
      <c r="N149" s="234">
        <v>0</v>
      </c>
      <c r="O149" s="234">
        <f>ROUND(E149*N149,2)</f>
        <v>0</v>
      </c>
      <c r="P149" s="234">
        <v>0</v>
      </c>
      <c r="Q149" s="234">
        <f>ROUND(E149*P149,2)</f>
        <v>0</v>
      </c>
      <c r="R149" s="236"/>
      <c r="S149" s="236" t="s">
        <v>202</v>
      </c>
      <c r="T149" s="237" t="s">
        <v>185</v>
      </c>
      <c r="U149" s="222">
        <v>0</v>
      </c>
      <c r="V149" s="222">
        <f>ROUND(E149*U149,2)</f>
        <v>0</v>
      </c>
      <c r="W149" s="222"/>
      <c r="X149" s="222" t="s">
        <v>219</v>
      </c>
      <c r="Y149" s="222" t="s">
        <v>187</v>
      </c>
      <c r="Z149" s="212"/>
      <c r="AA149" s="212"/>
      <c r="AB149" s="212"/>
      <c r="AC149" s="212"/>
      <c r="AD149" s="212"/>
      <c r="AE149" s="212"/>
      <c r="AF149" s="212"/>
      <c r="AG149" s="212" t="s">
        <v>220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60" t="s">
        <v>416</v>
      </c>
      <c r="D150" s="257"/>
      <c r="E150" s="258">
        <v>79.13</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222</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24" t="s">
        <v>179</v>
      </c>
      <c r="B151" s="225" t="s">
        <v>144</v>
      </c>
      <c r="C151" s="248" t="s">
        <v>145</v>
      </c>
      <c r="D151" s="226"/>
      <c r="E151" s="227"/>
      <c r="F151" s="228"/>
      <c r="G151" s="228">
        <f>SUMIF(AG152:AG156,"&lt;&gt;NOR",G152:G156)</f>
        <v>0</v>
      </c>
      <c r="H151" s="228"/>
      <c r="I151" s="228">
        <f>SUM(I152:I156)</f>
        <v>0</v>
      </c>
      <c r="J151" s="228"/>
      <c r="K151" s="228">
        <f>SUM(K152:K156)</f>
        <v>0</v>
      </c>
      <c r="L151" s="228"/>
      <c r="M151" s="228">
        <f>SUM(M152:M156)</f>
        <v>0</v>
      </c>
      <c r="N151" s="227"/>
      <c r="O151" s="227">
        <f>SUM(O152:O156)</f>
        <v>0</v>
      </c>
      <c r="P151" s="227"/>
      <c r="Q151" s="227">
        <f>SUM(Q152:Q156)</f>
        <v>0</v>
      </c>
      <c r="R151" s="228"/>
      <c r="S151" s="228"/>
      <c r="T151" s="229"/>
      <c r="U151" s="223"/>
      <c r="V151" s="223">
        <f>SUM(V152:V156)</f>
        <v>6.38</v>
      </c>
      <c r="W151" s="223"/>
      <c r="X151" s="223"/>
      <c r="Y151" s="223"/>
      <c r="AG151" t="s">
        <v>180</v>
      </c>
    </row>
    <row r="152" spans="1:60" outlineLevel="1" x14ac:dyDescent="0.2">
      <c r="A152" s="231">
        <v>52</v>
      </c>
      <c r="B152" s="232" t="s">
        <v>417</v>
      </c>
      <c r="C152" s="249" t="s">
        <v>418</v>
      </c>
      <c r="D152" s="233" t="s">
        <v>285</v>
      </c>
      <c r="E152" s="234">
        <v>318.75173999999998</v>
      </c>
      <c r="F152" s="235"/>
      <c r="G152" s="236">
        <f>ROUND(E152*F152,2)</f>
        <v>0</v>
      </c>
      <c r="H152" s="235"/>
      <c r="I152" s="236">
        <f>ROUND(E152*H152,2)</f>
        <v>0</v>
      </c>
      <c r="J152" s="235"/>
      <c r="K152" s="236">
        <f>ROUND(E152*J152,2)</f>
        <v>0</v>
      </c>
      <c r="L152" s="236">
        <v>21</v>
      </c>
      <c r="M152" s="236">
        <f>G152*(1+L152/100)</f>
        <v>0</v>
      </c>
      <c r="N152" s="234">
        <v>0</v>
      </c>
      <c r="O152" s="234">
        <f>ROUND(E152*N152,2)</f>
        <v>0</v>
      </c>
      <c r="P152" s="234">
        <v>0</v>
      </c>
      <c r="Q152" s="234">
        <f>ROUND(E152*P152,2)</f>
        <v>0</v>
      </c>
      <c r="R152" s="236" t="s">
        <v>217</v>
      </c>
      <c r="S152" s="236" t="s">
        <v>184</v>
      </c>
      <c r="T152" s="237" t="s">
        <v>218</v>
      </c>
      <c r="U152" s="222">
        <v>0.02</v>
      </c>
      <c r="V152" s="222">
        <f>ROUND(E152*U152,2)</f>
        <v>6.38</v>
      </c>
      <c r="W152" s="222"/>
      <c r="X152" s="222" t="s">
        <v>419</v>
      </c>
      <c r="Y152" s="222" t="s">
        <v>187</v>
      </c>
      <c r="Z152" s="212"/>
      <c r="AA152" s="212"/>
      <c r="AB152" s="212"/>
      <c r="AC152" s="212"/>
      <c r="AD152" s="212"/>
      <c r="AE152" s="212"/>
      <c r="AF152" s="212"/>
      <c r="AG152" s="212" t="s">
        <v>420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61" t="s">
        <v>421</v>
      </c>
      <c r="D153" s="259"/>
      <c r="E153" s="259"/>
      <c r="F153" s="259"/>
      <c r="G153" s="259"/>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232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60" t="s">
        <v>422</v>
      </c>
      <c r="D154" s="257"/>
      <c r="E154" s="258"/>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222</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3" x14ac:dyDescent="0.2">
      <c r="A155" s="219"/>
      <c r="B155" s="220"/>
      <c r="C155" s="260" t="s">
        <v>423</v>
      </c>
      <c r="D155" s="257"/>
      <c r="E155" s="258"/>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222</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0" t="s">
        <v>424</v>
      </c>
      <c r="D156" s="257"/>
      <c r="E156" s="258">
        <v>318.75173999999998</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222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4" t="s">
        <v>179</v>
      </c>
      <c r="B157" s="225" t="s">
        <v>146</v>
      </c>
      <c r="C157" s="248" t="s">
        <v>147</v>
      </c>
      <c r="D157" s="226"/>
      <c r="E157" s="227"/>
      <c r="F157" s="228"/>
      <c r="G157" s="228">
        <f>SUMIF(AG158:AG159,"&lt;&gt;NOR",G158:G159)</f>
        <v>0</v>
      </c>
      <c r="H157" s="228"/>
      <c r="I157" s="228">
        <f>SUM(I158:I159)</f>
        <v>0</v>
      </c>
      <c r="J157" s="228"/>
      <c r="K157" s="228">
        <f>SUM(K158:K159)</f>
        <v>0</v>
      </c>
      <c r="L157" s="228"/>
      <c r="M157" s="228">
        <f>SUM(M158:M159)</f>
        <v>0</v>
      </c>
      <c r="N157" s="227"/>
      <c r="O157" s="227">
        <f>SUM(O158:O159)</f>
        <v>0.03</v>
      </c>
      <c r="P157" s="227"/>
      <c r="Q157" s="227">
        <f>SUM(Q158:Q159)</f>
        <v>0</v>
      </c>
      <c r="R157" s="228"/>
      <c r="S157" s="228"/>
      <c r="T157" s="229"/>
      <c r="U157" s="223"/>
      <c r="V157" s="223">
        <f>SUM(V158:V159)</f>
        <v>0</v>
      </c>
      <c r="W157" s="223"/>
      <c r="X157" s="223"/>
      <c r="Y157" s="223"/>
      <c r="AG157" t="s">
        <v>180</v>
      </c>
    </row>
    <row r="158" spans="1:60" outlineLevel="1" x14ac:dyDescent="0.2">
      <c r="A158" s="231">
        <v>53</v>
      </c>
      <c r="B158" s="232" t="s">
        <v>425</v>
      </c>
      <c r="C158" s="249" t="s">
        <v>426</v>
      </c>
      <c r="D158" s="233" t="s">
        <v>301</v>
      </c>
      <c r="E158" s="234">
        <v>2</v>
      </c>
      <c r="F158" s="235"/>
      <c r="G158" s="236">
        <f>ROUND(E158*F158,2)</f>
        <v>0</v>
      </c>
      <c r="H158" s="235"/>
      <c r="I158" s="236">
        <f>ROUND(E158*H158,2)</f>
        <v>0</v>
      </c>
      <c r="J158" s="235"/>
      <c r="K158" s="236">
        <f>ROUND(E158*J158,2)</f>
        <v>0</v>
      </c>
      <c r="L158" s="236">
        <v>21</v>
      </c>
      <c r="M158" s="236">
        <f>G158*(1+L158/100)</f>
        <v>0</v>
      </c>
      <c r="N158" s="234">
        <v>1.52E-2</v>
      </c>
      <c r="O158" s="234">
        <f>ROUND(E158*N158,2)</f>
        <v>0.03</v>
      </c>
      <c r="P158" s="234">
        <v>0</v>
      </c>
      <c r="Q158" s="234">
        <f>ROUND(E158*P158,2)</f>
        <v>0</v>
      </c>
      <c r="R158" s="236"/>
      <c r="S158" s="236" t="s">
        <v>184</v>
      </c>
      <c r="T158" s="237" t="s">
        <v>218</v>
      </c>
      <c r="U158" s="222">
        <v>0</v>
      </c>
      <c r="V158" s="222">
        <f>ROUND(E158*U158,2)</f>
        <v>0</v>
      </c>
      <c r="W158" s="222"/>
      <c r="X158" s="222" t="s">
        <v>219</v>
      </c>
      <c r="Y158" s="222" t="s">
        <v>187</v>
      </c>
      <c r="Z158" s="212"/>
      <c r="AA158" s="212"/>
      <c r="AB158" s="212"/>
      <c r="AC158" s="212"/>
      <c r="AD158" s="212"/>
      <c r="AE158" s="212"/>
      <c r="AF158" s="212"/>
      <c r="AG158" s="212" t="s">
        <v>220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0" t="s">
        <v>427</v>
      </c>
      <c r="D159" s="257"/>
      <c r="E159" s="258">
        <v>2</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222</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
      <c r="A160" s="3"/>
      <c r="B160" s="4"/>
      <c r="C160" s="253"/>
      <c r="D160" s="6"/>
      <c r="E160" s="3"/>
      <c r="F160" s="3"/>
      <c r="G160" s="3"/>
      <c r="H160" s="3"/>
      <c r="I160" s="3"/>
      <c r="J160" s="3"/>
      <c r="K160" s="3"/>
      <c r="L160" s="3"/>
      <c r="M160" s="3"/>
      <c r="N160" s="3"/>
      <c r="O160" s="3"/>
      <c r="P160" s="3"/>
      <c r="Q160" s="3"/>
      <c r="R160" s="3"/>
      <c r="S160" s="3"/>
      <c r="T160" s="3"/>
      <c r="U160" s="3"/>
      <c r="V160" s="3"/>
      <c r="W160" s="3"/>
      <c r="X160" s="3"/>
      <c r="Y160" s="3"/>
      <c r="AE160">
        <v>15</v>
      </c>
      <c r="AF160">
        <v>21</v>
      </c>
      <c r="AG160" t="s">
        <v>165</v>
      </c>
    </row>
    <row r="161" spans="1:33" x14ac:dyDescent="0.2">
      <c r="A161" s="215"/>
      <c r="B161" s="216" t="s">
        <v>29</v>
      </c>
      <c r="C161" s="254"/>
      <c r="D161" s="217"/>
      <c r="E161" s="218"/>
      <c r="F161" s="218"/>
      <c r="G161" s="230">
        <f>G8+G54+G66+G78+G94+G130+G138+G142+G151+G157</f>
        <v>0</v>
      </c>
      <c r="H161" s="3"/>
      <c r="I161" s="3"/>
      <c r="J161" s="3"/>
      <c r="K161" s="3"/>
      <c r="L161" s="3"/>
      <c r="M161" s="3"/>
      <c r="N161" s="3"/>
      <c r="O161" s="3"/>
      <c r="P161" s="3"/>
      <c r="Q161" s="3"/>
      <c r="R161" s="3"/>
      <c r="S161" s="3"/>
      <c r="T161" s="3"/>
      <c r="U161" s="3"/>
      <c r="V161" s="3"/>
      <c r="W161" s="3"/>
      <c r="X161" s="3"/>
      <c r="Y161" s="3"/>
      <c r="AE161">
        <f>SUMIF(L7:L159,AE160,G7:G159)</f>
        <v>0</v>
      </c>
      <c r="AF161">
        <f>SUMIF(L7:L159,AF160,G7:G159)</f>
        <v>0</v>
      </c>
      <c r="AG161" t="s">
        <v>209</v>
      </c>
    </row>
    <row r="162" spans="1:33" x14ac:dyDescent="0.2">
      <c r="A162" s="256" t="s">
        <v>428</v>
      </c>
      <c r="B162" s="256"/>
      <c r="C162" s="253"/>
      <c r="D162" s="6"/>
      <c r="E162" s="3"/>
      <c r="F162" s="3"/>
      <c r="G162" s="3"/>
      <c r="H162" s="3"/>
      <c r="I162" s="3"/>
      <c r="J162" s="3"/>
      <c r="K162" s="3"/>
      <c r="L162" s="3"/>
      <c r="M162" s="3"/>
      <c r="N162" s="3"/>
      <c r="O162" s="3"/>
      <c r="P162" s="3"/>
      <c r="Q162" s="3"/>
      <c r="R162" s="3"/>
      <c r="S162" s="3"/>
      <c r="T162" s="3"/>
      <c r="U162" s="3"/>
      <c r="V162" s="3"/>
      <c r="W162" s="3"/>
      <c r="X162" s="3"/>
      <c r="Y162" s="3"/>
    </row>
    <row r="163" spans="1:33" x14ac:dyDescent="0.2">
      <c r="A163" s="3"/>
      <c r="B163" s="4" t="s">
        <v>429</v>
      </c>
      <c r="C163" s="253" t="s">
        <v>430</v>
      </c>
      <c r="D163" s="6"/>
      <c r="E163" s="3"/>
      <c r="F163" s="3"/>
      <c r="G163" s="3"/>
      <c r="H163" s="3"/>
      <c r="I163" s="3"/>
      <c r="J163" s="3"/>
      <c r="K163" s="3"/>
      <c r="L163" s="3"/>
      <c r="M163" s="3"/>
      <c r="N163" s="3"/>
      <c r="O163" s="3"/>
      <c r="P163" s="3"/>
      <c r="Q163" s="3"/>
      <c r="R163" s="3"/>
      <c r="S163" s="3"/>
      <c r="T163" s="3"/>
      <c r="U163" s="3"/>
      <c r="V163" s="3"/>
      <c r="W163" s="3"/>
      <c r="X163" s="3"/>
      <c r="Y163" s="3"/>
      <c r="AG163" t="s">
        <v>431</v>
      </c>
    </row>
    <row r="164" spans="1:33" x14ac:dyDescent="0.2">
      <c r="A164" s="3"/>
      <c r="B164" s="4" t="s">
        <v>432</v>
      </c>
      <c r="C164" s="253" t="s">
        <v>433</v>
      </c>
      <c r="D164" s="6"/>
      <c r="E164" s="3"/>
      <c r="F164" s="3"/>
      <c r="G164" s="3"/>
      <c r="H164" s="3"/>
      <c r="I164" s="3"/>
      <c r="J164" s="3"/>
      <c r="K164" s="3"/>
      <c r="L164" s="3"/>
      <c r="M164" s="3"/>
      <c r="N164" s="3"/>
      <c r="O164" s="3"/>
      <c r="P164" s="3"/>
      <c r="Q164" s="3"/>
      <c r="R164" s="3"/>
      <c r="S164" s="3"/>
      <c r="T164" s="3"/>
      <c r="U164" s="3"/>
      <c r="V164" s="3"/>
      <c r="W164" s="3"/>
      <c r="X164" s="3"/>
      <c r="Y164" s="3"/>
      <c r="AG164" t="s">
        <v>434</v>
      </c>
    </row>
    <row r="165" spans="1:33" x14ac:dyDescent="0.2">
      <c r="A165" s="3"/>
      <c r="B165" s="4"/>
      <c r="C165" s="253" t="s">
        <v>435</v>
      </c>
      <c r="D165" s="6"/>
      <c r="E165" s="3"/>
      <c r="F165" s="3"/>
      <c r="G165" s="3"/>
      <c r="H165" s="3"/>
      <c r="I165" s="3"/>
      <c r="J165" s="3"/>
      <c r="K165" s="3"/>
      <c r="L165" s="3"/>
      <c r="M165" s="3"/>
      <c r="N165" s="3"/>
      <c r="O165" s="3"/>
      <c r="P165" s="3"/>
      <c r="Q165" s="3"/>
      <c r="R165" s="3"/>
      <c r="S165" s="3"/>
      <c r="T165" s="3"/>
      <c r="U165" s="3"/>
      <c r="V165" s="3"/>
      <c r="W165" s="3"/>
      <c r="X165" s="3"/>
      <c r="Y165" s="3"/>
      <c r="AG165" t="s">
        <v>436</v>
      </c>
    </row>
    <row r="166" spans="1:33" x14ac:dyDescent="0.2">
      <c r="A166" s="3"/>
      <c r="B166" s="4"/>
      <c r="C166" s="253"/>
      <c r="D166" s="6"/>
      <c r="E166" s="3"/>
      <c r="F166" s="3"/>
      <c r="G166" s="3"/>
      <c r="H166" s="3"/>
      <c r="I166" s="3"/>
      <c r="J166" s="3"/>
      <c r="K166" s="3"/>
      <c r="L166" s="3"/>
      <c r="M166" s="3"/>
      <c r="N166" s="3"/>
      <c r="O166" s="3"/>
      <c r="P166" s="3"/>
      <c r="Q166" s="3"/>
      <c r="R166" s="3"/>
      <c r="S166" s="3"/>
      <c r="T166" s="3"/>
      <c r="U166" s="3"/>
      <c r="V166" s="3"/>
      <c r="W166" s="3"/>
      <c r="X166" s="3"/>
      <c r="Y166" s="3"/>
    </row>
    <row r="167" spans="1:33" x14ac:dyDescent="0.2">
      <c r="C167" s="255"/>
      <c r="D167" s="10"/>
      <c r="AG167" t="s">
        <v>211</v>
      </c>
    </row>
    <row r="168" spans="1:33" x14ac:dyDescent="0.2">
      <c r="D168" s="10"/>
    </row>
    <row r="169" spans="1:33" x14ac:dyDescent="0.2">
      <c r="D169" s="10"/>
    </row>
    <row r="170" spans="1:33" x14ac:dyDescent="0.2">
      <c r="D170" s="10"/>
    </row>
    <row r="171" spans="1:33" x14ac:dyDescent="0.2">
      <c r="D171" s="10"/>
    </row>
    <row r="172" spans="1:33" x14ac:dyDescent="0.2">
      <c r="D172" s="10"/>
    </row>
    <row r="173" spans="1:33" x14ac:dyDescent="0.2">
      <c r="D173" s="10"/>
    </row>
    <row r="174" spans="1:33" x14ac:dyDescent="0.2">
      <c r="D174" s="10"/>
    </row>
    <row r="175" spans="1:33" x14ac:dyDescent="0.2">
      <c r="D175" s="10"/>
    </row>
    <row r="176" spans="1: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NnC0SudJs5ljaRWD5sC+R6BXZlr11bH+r8SfmsJ68DwswAm+VAfi5N+59s/tsbUICZog44ZR1Ahmxsi2gX8Nw==" saltValue="mDxz+Bpm2Ks2wfCU/Xq97g==" spinCount="100000" sheet="1" formatRows="0"/>
  <mergeCells count="39">
    <mergeCell ref="C111:G111"/>
    <mergeCell ref="C114:G114"/>
    <mergeCell ref="C136:G136"/>
    <mergeCell ref="C140:G140"/>
    <mergeCell ref="C153:G153"/>
    <mergeCell ref="C92:G92"/>
    <mergeCell ref="C96:G96"/>
    <mergeCell ref="C99:G99"/>
    <mergeCell ref="C102:G102"/>
    <mergeCell ref="C105:G105"/>
    <mergeCell ref="C108:G108"/>
    <mergeCell ref="C64:G64"/>
    <mergeCell ref="C68:G68"/>
    <mergeCell ref="C82:G82"/>
    <mergeCell ref="C85:G85"/>
    <mergeCell ref="C86:G86"/>
    <mergeCell ref="C91:G91"/>
    <mergeCell ref="C45:G45"/>
    <mergeCell ref="C52:G52"/>
    <mergeCell ref="C56:G56"/>
    <mergeCell ref="C57:G57"/>
    <mergeCell ref="C58:G58"/>
    <mergeCell ref="C61:G61"/>
    <mergeCell ref="C29:G29"/>
    <mergeCell ref="C32:G32"/>
    <mergeCell ref="C35:G35"/>
    <mergeCell ref="C38:G38"/>
    <mergeCell ref="C39:G39"/>
    <mergeCell ref="C42:G42"/>
    <mergeCell ref="A1:G1"/>
    <mergeCell ref="C2:G2"/>
    <mergeCell ref="C3:G3"/>
    <mergeCell ref="C4:G4"/>
    <mergeCell ref="A162:B162"/>
    <mergeCell ref="C14:G14"/>
    <mergeCell ref="C17:G17"/>
    <mergeCell ref="C20:G20"/>
    <mergeCell ref="C23:G23"/>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3236-7BF3-452B-A794-7B82B85EE02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212</v>
      </c>
      <c r="B1" s="197"/>
      <c r="C1" s="197"/>
      <c r="D1" s="197"/>
      <c r="E1" s="197"/>
      <c r="F1" s="197"/>
      <c r="G1" s="197"/>
      <c r="AG1" t="s">
        <v>151</v>
      </c>
    </row>
    <row r="2" spans="1:60" ht="24.95" customHeight="1" x14ac:dyDescent="0.2">
      <c r="A2" s="198" t="s">
        <v>7</v>
      </c>
      <c r="B2" s="48" t="s">
        <v>43</v>
      </c>
      <c r="C2" s="201" t="s">
        <v>44</v>
      </c>
      <c r="D2" s="199"/>
      <c r="E2" s="199"/>
      <c r="F2" s="199"/>
      <c r="G2" s="200"/>
      <c r="AG2" t="s">
        <v>152</v>
      </c>
    </row>
    <row r="3" spans="1:60" ht="24.95" customHeight="1" x14ac:dyDescent="0.2">
      <c r="A3" s="198" t="s">
        <v>8</v>
      </c>
      <c r="B3" s="48" t="s">
        <v>62</v>
      </c>
      <c r="C3" s="201" t="s">
        <v>63</v>
      </c>
      <c r="D3" s="199"/>
      <c r="E3" s="199"/>
      <c r="F3" s="199"/>
      <c r="G3" s="200"/>
      <c r="AC3" s="176" t="s">
        <v>213</v>
      </c>
      <c r="AG3" t="s">
        <v>155</v>
      </c>
    </row>
    <row r="4" spans="1:60" ht="24.95" customHeight="1" x14ac:dyDescent="0.2">
      <c r="A4" s="202" t="s">
        <v>9</v>
      </c>
      <c r="B4" s="203" t="s">
        <v>66</v>
      </c>
      <c r="C4" s="204" t="s">
        <v>67</v>
      </c>
      <c r="D4" s="205"/>
      <c r="E4" s="205"/>
      <c r="F4" s="205"/>
      <c r="G4" s="206"/>
      <c r="AG4" t="s">
        <v>156</v>
      </c>
    </row>
    <row r="5" spans="1:60" x14ac:dyDescent="0.2">
      <c r="D5" s="10"/>
    </row>
    <row r="6" spans="1:60" ht="38.25" x14ac:dyDescent="0.2">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c r="Y6" s="211" t="s">
        <v>178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4" t="s">
        <v>179</v>
      </c>
      <c r="B8" s="225" t="s">
        <v>126</v>
      </c>
      <c r="C8" s="248" t="s">
        <v>127</v>
      </c>
      <c r="D8" s="226"/>
      <c r="E8" s="227"/>
      <c r="F8" s="228"/>
      <c r="G8" s="228">
        <f>SUMIF(AG9:AG45,"&lt;&gt;NOR",G9:G45)</f>
        <v>0</v>
      </c>
      <c r="H8" s="228"/>
      <c r="I8" s="228">
        <f>SUM(I9:I45)</f>
        <v>0</v>
      </c>
      <c r="J8" s="228"/>
      <c r="K8" s="228">
        <f>SUM(K9:K45)</f>
        <v>0</v>
      </c>
      <c r="L8" s="228"/>
      <c r="M8" s="228">
        <f>SUM(M9:M45)</f>
        <v>0</v>
      </c>
      <c r="N8" s="227"/>
      <c r="O8" s="227">
        <f>SUM(O9:O45)</f>
        <v>60.34</v>
      </c>
      <c r="P8" s="227"/>
      <c r="Q8" s="227">
        <f>SUM(Q9:Q45)</f>
        <v>0</v>
      </c>
      <c r="R8" s="228"/>
      <c r="S8" s="228"/>
      <c r="T8" s="229"/>
      <c r="U8" s="223"/>
      <c r="V8" s="223">
        <f>SUM(V9:V45)</f>
        <v>35.340000000000003</v>
      </c>
      <c r="W8" s="223"/>
      <c r="X8" s="223"/>
      <c r="Y8" s="223"/>
      <c r="AG8" t="s">
        <v>180</v>
      </c>
    </row>
    <row r="9" spans="1:60" outlineLevel="1" x14ac:dyDescent="0.2">
      <c r="A9" s="231">
        <v>1</v>
      </c>
      <c r="B9" s="232" t="s">
        <v>437</v>
      </c>
      <c r="C9" s="249" t="s">
        <v>438</v>
      </c>
      <c r="D9" s="233" t="s">
        <v>228</v>
      </c>
      <c r="E9" s="234">
        <v>75.959999999999994</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229</v>
      </c>
      <c r="S9" s="236" t="s">
        <v>184</v>
      </c>
      <c r="T9" s="237" t="s">
        <v>218</v>
      </c>
      <c r="U9" s="222">
        <v>0</v>
      </c>
      <c r="V9" s="222">
        <f>ROUND(E9*U9,2)</f>
        <v>0</v>
      </c>
      <c r="W9" s="222"/>
      <c r="X9" s="222" t="s">
        <v>219</v>
      </c>
      <c r="Y9" s="222" t="s">
        <v>187</v>
      </c>
      <c r="Z9" s="212"/>
      <c r="AA9" s="212"/>
      <c r="AB9" s="212"/>
      <c r="AC9" s="212"/>
      <c r="AD9" s="212"/>
      <c r="AE9" s="212"/>
      <c r="AF9" s="212"/>
      <c r="AG9" s="212" t="s">
        <v>439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440</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232</v>
      </c>
      <c r="AH10" s="212"/>
      <c r="AI10" s="212"/>
      <c r="AJ10" s="212"/>
      <c r="AK10" s="212"/>
      <c r="AL10" s="212"/>
      <c r="AM10" s="212"/>
      <c r="AN10" s="212"/>
      <c r="AO10" s="212"/>
      <c r="AP10" s="212"/>
      <c r="AQ10" s="212"/>
      <c r="AR10" s="212"/>
      <c r="AS10" s="212"/>
      <c r="AT10" s="212"/>
      <c r="AU10" s="212"/>
      <c r="AV10" s="212"/>
      <c r="AW10" s="212"/>
      <c r="AX10" s="212"/>
      <c r="AY10" s="212"/>
      <c r="AZ10" s="212"/>
      <c r="BA10" s="239" t="str">
        <f>C10</f>
        <v>s přemístěním výkopku v příčných profilech na vzdálenost do 15 m nebo s naložením na dopravní prostředek.</v>
      </c>
      <c r="BB10" s="212"/>
      <c r="BC10" s="212"/>
      <c r="BD10" s="212"/>
      <c r="BE10" s="212"/>
      <c r="BF10" s="212"/>
      <c r="BG10" s="212"/>
      <c r="BH10" s="212"/>
    </row>
    <row r="11" spans="1:60" outlineLevel="2" x14ac:dyDescent="0.2">
      <c r="A11" s="219"/>
      <c r="B11" s="220"/>
      <c r="C11" s="260" t="s">
        <v>441</v>
      </c>
      <c r="D11" s="257"/>
      <c r="E11" s="258">
        <v>75.959999999999994</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222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1">
        <v>2</v>
      </c>
      <c r="B12" s="232" t="s">
        <v>442</v>
      </c>
      <c r="C12" s="249" t="s">
        <v>443</v>
      </c>
      <c r="D12" s="233" t="s">
        <v>228</v>
      </c>
      <c r="E12" s="234">
        <v>23.04</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t="s">
        <v>229</v>
      </c>
      <c r="S12" s="236" t="s">
        <v>184</v>
      </c>
      <c r="T12" s="237" t="s">
        <v>218</v>
      </c>
      <c r="U12" s="222">
        <v>0.37</v>
      </c>
      <c r="V12" s="222">
        <f>ROUND(E12*U12,2)</f>
        <v>8.52</v>
      </c>
      <c r="W12" s="222"/>
      <c r="X12" s="222" t="s">
        <v>219</v>
      </c>
      <c r="Y12" s="222" t="s">
        <v>187</v>
      </c>
      <c r="Z12" s="212"/>
      <c r="AA12" s="212"/>
      <c r="AB12" s="212"/>
      <c r="AC12" s="212"/>
      <c r="AD12" s="212"/>
      <c r="AE12" s="212"/>
      <c r="AF12" s="212"/>
      <c r="AG12" s="212" t="s">
        <v>230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1" t="s">
        <v>231</v>
      </c>
      <c r="D13" s="259"/>
      <c r="E13" s="259"/>
      <c r="F13" s="259"/>
      <c r="G13" s="259"/>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232</v>
      </c>
      <c r="AH13" s="212"/>
      <c r="AI13" s="212"/>
      <c r="AJ13" s="212"/>
      <c r="AK13" s="212"/>
      <c r="AL13" s="212"/>
      <c r="AM13" s="212"/>
      <c r="AN13" s="212"/>
      <c r="AO13" s="212"/>
      <c r="AP13" s="212"/>
      <c r="AQ13" s="212"/>
      <c r="AR13" s="212"/>
      <c r="AS13" s="212"/>
      <c r="AT13" s="212"/>
      <c r="AU13" s="212"/>
      <c r="AV13" s="212"/>
      <c r="AW13" s="212"/>
      <c r="AX13" s="212"/>
      <c r="AY13" s="212"/>
      <c r="AZ13" s="212"/>
      <c r="BA13" s="239"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2"/>
      <c r="BC13" s="212"/>
      <c r="BD13" s="212"/>
      <c r="BE13" s="212"/>
      <c r="BF13" s="212"/>
      <c r="BG13" s="212"/>
      <c r="BH13" s="212"/>
    </row>
    <row r="14" spans="1:60" outlineLevel="2" x14ac:dyDescent="0.2">
      <c r="A14" s="219"/>
      <c r="B14" s="220"/>
      <c r="C14" s="260" t="s">
        <v>444</v>
      </c>
      <c r="D14" s="257"/>
      <c r="E14" s="258">
        <v>23.04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222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1">
        <v>3</v>
      </c>
      <c r="B15" s="232" t="s">
        <v>445</v>
      </c>
      <c r="C15" s="249" t="s">
        <v>446</v>
      </c>
      <c r="D15" s="233" t="s">
        <v>228</v>
      </c>
      <c r="E15" s="234">
        <v>12</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t="s">
        <v>229</v>
      </c>
      <c r="S15" s="236" t="s">
        <v>184</v>
      </c>
      <c r="T15" s="237" t="s">
        <v>218</v>
      </c>
      <c r="U15" s="222">
        <v>0</v>
      </c>
      <c r="V15" s="222">
        <f>ROUND(E15*U15,2)</f>
        <v>0</v>
      </c>
      <c r="W15" s="222"/>
      <c r="X15" s="222" t="s">
        <v>219</v>
      </c>
      <c r="Y15" s="222" t="s">
        <v>187</v>
      </c>
      <c r="Z15" s="212"/>
      <c r="AA15" s="212"/>
      <c r="AB15" s="212"/>
      <c r="AC15" s="212"/>
      <c r="AD15" s="212"/>
      <c r="AE15" s="212"/>
      <c r="AF15" s="212"/>
      <c r="AG15" s="212" t="s">
        <v>439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2" x14ac:dyDescent="0.2">
      <c r="A16" s="219"/>
      <c r="B16" s="220"/>
      <c r="C16" s="261" t="s">
        <v>447</v>
      </c>
      <c r="D16" s="259"/>
      <c r="E16" s="259"/>
      <c r="F16" s="259"/>
      <c r="G16" s="259"/>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232</v>
      </c>
      <c r="AH16" s="212"/>
      <c r="AI16" s="212"/>
      <c r="AJ16" s="212"/>
      <c r="AK16" s="212"/>
      <c r="AL16" s="212"/>
      <c r="AM16" s="212"/>
      <c r="AN16" s="212"/>
      <c r="AO16" s="212"/>
      <c r="AP16" s="212"/>
      <c r="AQ16" s="212"/>
      <c r="AR16" s="212"/>
      <c r="AS16" s="212"/>
      <c r="AT16" s="212"/>
      <c r="AU16" s="212"/>
      <c r="AV16" s="212"/>
      <c r="AW16" s="212"/>
      <c r="AX16" s="212"/>
      <c r="AY16" s="212"/>
      <c r="AZ16" s="212"/>
      <c r="BA16" s="239" t="str">
        <f>C16</f>
        <v>zapažených i nezapažených s urovnáním dna do předepsaného profilu a spádu, s přehozením výkopku na přilehlém terénu na vzdálenost do 3 m od podélné osy rýhy nebo s naložením výkopku na dopravní prostředek.</v>
      </c>
      <c r="BB16" s="212"/>
      <c r="BC16" s="212"/>
      <c r="BD16" s="212"/>
      <c r="BE16" s="212"/>
      <c r="BF16" s="212"/>
      <c r="BG16" s="212"/>
      <c r="BH16" s="212"/>
    </row>
    <row r="17" spans="1:60" outlineLevel="2" x14ac:dyDescent="0.2">
      <c r="A17" s="219"/>
      <c r="B17" s="220"/>
      <c r="C17" s="260" t="s">
        <v>448</v>
      </c>
      <c r="D17" s="257"/>
      <c r="E17" s="258">
        <v>12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222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1">
        <v>4</v>
      </c>
      <c r="B18" s="232" t="s">
        <v>238</v>
      </c>
      <c r="C18" s="249" t="s">
        <v>239</v>
      </c>
      <c r="D18" s="233" t="s">
        <v>216</v>
      </c>
      <c r="E18" s="234">
        <v>57.6</v>
      </c>
      <c r="F18" s="235"/>
      <c r="G18" s="236">
        <f>ROUND(E18*F18,2)</f>
        <v>0</v>
      </c>
      <c r="H18" s="235"/>
      <c r="I18" s="236">
        <f>ROUND(E18*H18,2)</f>
        <v>0</v>
      </c>
      <c r="J18" s="235"/>
      <c r="K18" s="236">
        <f>ROUND(E18*J18,2)</f>
        <v>0</v>
      </c>
      <c r="L18" s="236">
        <v>21</v>
      </c>
      <c r="M18" s="236">
        <f>G18*(1+L18/100)</f>
        <v>0</v>
      </c>
      <c r="N18" s="234">
        <v>9.8999999999999999E-4</v>
      </c>
      <c r="O18" s="234">
        <f>ROUND(E18*N18,2)</f>
        <v>0.06</v>
      </c>
      <c r="P18" s="234">
        <v>0</v>
      </c>
      <c r="Q18" s="234">
        <f>ROUND(E18*P18,2)</f>
        <v>0</v>
      </c>
      <c r="R18" s="236" t="s">
        <v>229</v>
      </c>
      <c r="S18" s="236" t="s">
        <v>184</v>
      </c>
      <c r="T18" s="237" t="s">
        <v>218</v>
      </c>
      <c r="U18" s="222">
        <v>0</v>
      </c>
      <c r="V18" s="222">
        <f>ROUND(E18*U18,2)</f>
        <v>0</v>
      </c>
      <c r="W18" s="222"/>
      <c r="X18" s="222" t="s">
        <v>219</v>
      </c>
      <c r="Y18" s="222" t="s">
        <v>187</v>
      </c>
      <c r="Z18" s="212"/>
      <c r="AA18" s="212"/>
      <c r="AB18" s="212"/>
      <c r="AC18" s="212"/>
      <c r="AD18" s="212"/>
      <c r="AE18" s="212"/>
      <c r="AF18" s="212"/>
      <c r="AG18" s="212" t="s">
        <v>439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1" t="s">
        <v>240</v>
      </c>
      <c r="D19" s="259"/>
      <c r="E19" s="259"/>
      <c r="F19" s="259"/>
      <c r="G19" s="259"/>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232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0" t="s">
        <v>449</v>
      </c>
      <c r="D20" s="257"/>
      <c r="E20" s="258">
        <v>57.6</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222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1">
        <v>5</v>
      </c>
      <c r="B21" s="232" t="s">
        <v>242</v>
      </c>
      <c r="C21" s="249" t="s">
        <v>243</v>
      </c>
      <c r="D21" s="233" t="s">
        <v>216</v>
      </c>
      <c r="E21" s="234">
        <v>57.6</v>
      </c>
      <c r="F21" s="235"/>
      <c r="G21" s="236">
        <f>ROUND(E21*F21,2)</f>
        <v>0</v>
      </c>
      <c r="H21" s="235"/>
      <c r="I21" s="236">
        <f>ROUND(E21*H21,2)</f>
        <v>0</v>
      </c>
      <c r="J21" s="235"/>
      <c r="K21" s="236">
        <f>ROUND(E21*J21,2)</f>
        <v>0</v>
      </c>
      <c r="L21" s="236">
        <v>21</v>
      </c>
      <c r="M21" s="236">
        <f>G21*(1+L21/100)</f>
        <v>0</v>
      </c>
      <c r="N21" s="234">
        <v>0</v>
      </c>
      <c r="O21" s="234">
        <f>ROUND(E21*N21,2)</f>
        <v>0</v>
      </c>
      <c r="P21" s="234">
        <v>0</v>
      </c>
      <c r="Q21" s="234">
        <f>ROUND(E21*P21,2)</f>
        <v>0</v>
      </c>
      <c r="R21" s="236" t="s">
        <v>229</v>
      </c>
      <c r="S21" s="236" t="s">
        <v>184</v>
      </c>
      <c r="T21" s="237" t="s">
        <v>218</v>
      </c>
      <c r="U21" s="222">
        <v>0</v>
      </c>
      <c r="V21" s="222">
        <f>ROUND(E21*U21,2)</f>
        <v>0</v>
      </c>
      <c r="W21" s="222"/>
      <c r="X21" s="222" t="s">
        <v>219</v>
      </c>
      <c r="Y21" s="222" t="s">
        <v>187</v>
      </c>
      <c r="Z21" s="212"/>
      <c r="AA21" s="212"/>
      <c r="AB21" s="212"/>
      <c r="AC21" s="212"/>
      <c r="AD21" s="212"/>
      <c r="AE21" s="212"/>
      <c r="AF21" s="212"/>
      <c r="AG21" s="212" t="s">
        <v>439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1" t="s">
        <v>244</v>
      </c>
      <c r="D22" s="259"/>
      <c r="E22" s="259"/>
      <c r="F22" s="259"/>
      <c r="G22" s="25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232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0" t="s">
        <v>449</v>
      </c>
      <c r="D23" s="257"/>
      <c r="E23" s="258">
        <v>57.6</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222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1">
        <v>6</v>
      </c>
      <c r="B24" s="232" t="s">
        <v>245</v>
      </c>
      <c r="C24" s="249" t="s">
        <v>246</v>
      </c>
      <c r="D24" s="233" t="s">
        <v>228</v>
      </c>
      <c r="E24" s="234">
        <v>11.52</v>
      </c>
      <c r="F24" s="235"/>
      <c r="G24" s="236">
        <f>ROUND(E24*F24,2)</f>
        <v>0</v>
      </c>
      <c r="H24" s="235"/>
      <c r="I24" s="236">
        <f>ROUND(E24*H24,2)</f>
        <v>0</v>
      </c>
      <c r="J24" s="235"/>
      <c r="K24" s="236">
        <f>ROUND(E24*J24,2)</f>
        <v>0</v>
      </c>
      <c r="L24" s="236">
        <v>21</v>
      </c>
      <c r="M24" s="236">
        <f>G24*(1+L24/100)</f>
        <v>0</v>
      </c>
      <c r="N24" s="234">
        <v>0</v>
      </c>
      <c r="O24" s="234">
        <f>ROUND(E24*N24,2)</f>
        <v>0</v>
      </c>
      <c r="P24" s="234">
        <v>0</v>
      </c>
      <c r="Q24" s="234">
        <f>ROUND(E24*P24,2)</f>
        <v>0</v>
      </c>
      <c r="R24" s="236" t="s">
        <v>229</v>
      </c>
      <c r="S24" s="236" t="s">
        <v>184</v>
      </c>
      <c r="T24" s="237" t="s">
        <v>218</v>
      </c>
      <c r="U24" s="222">
        <v>0</v>
      </c>
      <c r="V24" s="222">
        <f>ROUND(E24*U24,2)</f>
        <v>0</v>
      </c>
      <c r="W24" s="222"/>
      <c r="X24" s="222" t="s">
        <v>219</v>
      </c>
      <c r="Y24" s="222" t="s">
        <v>187</v>
      </c>
      <c r="Z24" s="212"/>
      <c r="AA24" s="212"/>
      <c r="AB24" s="212"/>
      <c r="AC24" s="212"/>
      <c r="AD24" s="212"/>
      <c r="AE24" s="212"/>
      <c r="AF24" s="212"/>
      <c r="AG24" s="212" t="s">
        <v>439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1" t="s">
        <v>247</v>
      </c>
      <c r="D25" s="259"/>
      <c r="E25" s="259"/>
      <c r="F25" s="259"/>
      <c r="G25" s="259"/>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232</v>
      </c>
      <c r="AH25" s="212"/>
      <c r="AI25" s="212"/>
      <c r="AJ25" s="212"/>
      <c r="AK25" s="212"/>
      <c r="AL25" s="212"/>
      <c r="AM25" s="212"/>
      <c r="AN25" s="212"/>
      <c r="AO25" s="212"/>
      <c r="AP25" s="212"/>
      <c r="AQ25" s="212"/>
      <c r="AR25" s="212"/>
      <c r="AS25" s="212"/>
      <c r="AT25" s="212"/>
      <c r="AU25" s="212"/>
      <c r="AV25" s="212"/>
      <c r="AW25" s="212"/>
      <c r="AX25" s="212"/>
      <c r="AY25" s="212"/>
      <c r="AZ25" s="212"/>
      <c r="BA25" s="239" t="str">
        <f>C25</f>
        <v>bez naložení do dopravní nádoby, ale s vyprázdněním dopravní nádoby na hromadu nebo na dopravní prostředek,</v>
      </c>
      <c r="BB25" s="212"/>
      <c r="BC25" s="212"/>
      <c r="BD25" s="212"/>
      <c r="BE25" s="212"/>
      <c r="BF25" s="212"/>
      <c r="BG25" s="212"/>
      <c r="BH25" s="212"/>
    </row>
    <row r="26" spans="1:60" outlineLevel="2" x14ac:dyDescent="0.2">
      <c r="A26" s="219"/>
      <c r="B26" s="220"/>
      <c r="C26" s="260" t="s">
        <v>450</v>
      </c>
      <c r="D26" s="257"/>
      <c r="E26" s="258">
        <v>11.52</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222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1">
        <v>7</v>
      </c>
      <c r="B27" s="232" t="s">
        <v>249</v>
      </c>
      <c r="C27" s="249" t="s">
        <v>250</v>
      </c>
      <c r="D27" s="233" t="s">
        <v>228</v>
      </c>
      <c r="E27" s="234">
        <v>111</v>
      </c>
      <c r="F27" s="235"/>
      <c r="G27" s="236">
        <f>ROUND(E27*F27,2)</f>
        <v>0</v>
      </c>
      <c r="H27" s="235"/>
      <c r="I27" s="236">
        <f>ROUND(E27*H27,2)</f>
        <v>0</v>
      </c>
      <c r="J27" s="235"/>
      <c r="K27" s="236">
        <f>ROUND(E27*J27,2)</f>
        <v>0</v>
      </c>
      <c r="L27" s="236">
        <v>21</v>
      </c>
      <c r="M27" s="236">
        <f>G27*(1+L27/100)</f>
        <v>0</v>
      </c>
      <c r="N27" s="234">
        <v>0</v>
      </c>
      <c r="O27" s="234">
        <f>ROUND(E27*N27,2)</f>
        <v>0</v>
      </c>
      <c r="P27" s="234">
        <v>0</v>
      </c>
      <c r="Q27" s="234">
        <f>ROUND(E27*P27,2)</f>
        <v>0</v>
      </c>
      <c r="R27" s="236" t="s">
        <v>229</v>
      </c>
      <c r="S27" s="236" t="s">
        <v>184</v>
      </c>
      <c r="T27" s="237" t="s">
        <v>218</v>
      </c>
      <c r="U27" s="222">
        <v>0</v>
      </c>
      <c r="V27" s="222">
        <f>ROUND(E27*U27,2)</f>
        <v>0</v>
      </c>
      <c r="W27" s="222"/>
      <c r="X27" s="222" t="s">
        <v>219</v>
      </c>
      <c r="Y27" s="222" t="s">
        <v>187</v>
      </c>
      <c r="Z27" s="212"/>
      <c r="AA27" s="212"/>
      <c r="AB27" s="212"/>
      <c r="AC27" s="212"/>
      <c r="AD27" s="212"/>
      <c r="AE27" s="212"/>
      <c r="AF27" s="212"/>
      <c r="AG27" s="212" t="s">
        <v>439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1" t="s">
        <v>251</v>
      </c>
      <c r="D28" s="259"/>
      <c r="E28" s="259"/>
      <c r="F28" s="259"/>
      <c r="G28" s="259"/>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232</v>
      </c>
      <c r="AH28" s="212"/>
      <c r="AI28" s="212"/>
      <c r="AJ28" s="212"/>
      <c r="AK28" s="212"/>
      <c r="AL28" s="212"/>
      <c r="AM28" s="212"/>
      <c r="AN28" s="212"/>
      <c r="AO28" s="212"/>
      <c r="AP28" s="212"/>
      <c r="AQ28" s="212"/>
      <c r="AR28" s="212"/>
      <c r="AS28" s="212"/>
      <c r="AT28" s="212"/>
      <c r="AU28" s="212"/>
      <c r="AV28" s="212"/>
      <c r="AW28" s="212"/>
      <c r="AX28" s="212"/>
      <c r="AY28" s="212"/>
      <c r="AZ28" s="212"/>
      <c r="BA28" s="239" t="str">
        <f>C28</f>
        <v>po suchu, bez ohledu na druh dopravního prostředku, bez naložení výkopku, avšak se složením bez rozhrnutí,</v>
      </c>
      <c r="BB28" s="212"/>
      <c r="BC28" s="212"/>
      <c r="BD28" s="212"/>
      <c r="BE28" s="212"/>
      <c r="BF28" s="212"/>
      <c r="BG28" s="212"/>
      <c r="BH28" s="212"/>
    </row>
    <row r="29" spans="1:60" outlineLevel="2" x14ac:dyDescent="0.2">
      <c r="A29" s="219"/>
      <c r="B29" s="220"/>
      <c r="C29" s="260" t="s">
        <v>451</v>
      </c>
      <c r="D29" s="257"/>
      <c r="E29" s="258">
        <v>111</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222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1">
        <v>8</v>
      </c>
      <c r="B30" s="232" t="s">
        <v>253</v>
      </c>
      <c r="C30" s="249" t="s">
        <v>254</v>
      </c>
      <c r="D30" s="233" t="s">
        <v>228</v>
      </c>
      <c r="E30" s="234">
        <v>2220</v>
      </c>
      <c r="F30" s="235"/>
      <c r="G30" s="236">
        <f>ROUND(E30*F30,2)</f>
        <v>0</v>
      </c>
      <c r="H30" s="235"/>
      <c r="I30" s="236">
        <f>ROUND(E30*H30,2)</f>
        <v>0</v>
      </c>
      <c r="J30" s="235"/>
      <c r="K30" s="236">
        <f>ROUND(E30*J30,2)</f>
        <v>0</v>
      </c>
      <c r="L30" s="236">
        <v>21</v>
      </c>
      <c r="M30" s="236">
        <f>G30*(1+L30/100)</f>
        <v>0</v>
      </c>
      <c r="N30" s="234">
        <v>0</v>
      </c>
      <c r="O30" s="234">
        <f>ROUND(E30*N30,2)</f>
        <v>0</v>
      </c>
      <c r="P30" s="234">
        <v>0</v>
      </c>
      <c r="Q30" s="234">
        <f>ROUND(E30*P30,2)</f>
        <v>0</v>
      </c>
      <c r="R30" s="236" t="s">
        <v>229</v>
      </c>
      <c r="S30" s="236" t="s">
        <v>184</v>
      </c>
      <c r="T30" s="237" t="s">
        <v>218</v>
      </c>
      <c r="U30" s="222">
        <v>0</v>
      </c>
      <c r="V30" s="222">
        <f>ROUND(E30*U30,2)</f>
        <v>0</v>
      </c>
      <c r="W30" s="222"/>
      <c r="X30" s="222" t="s">
        <v>219</v>
      </c>
      <c r="Y30" s="222" t="s">
        <v>187</v>
      </c>
      <c r="Z30" s="212"/>
      <c r="AA30" s="212"/>
      <c r="AB30" s="212"/>
      <c r="AC30" s="212"/>
      <c r="AD30" s="212"/>
      <c r="AE30" s="212"/>
      <c r="AF30" s="212"/>
      <c r="AG30" s="212" t="s">
        <v>439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1" t="s">
        <v>251</v>
      </c>
      <c r="D31" s="259"/>
      <c r="E31" s="259"/>
      <c r="F31" s="259"/>
      <c r="G31" s="259"/>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232</v>
      </c>
      <c r="AH31" s="212"/>
      <c r="AI31" s="212"/>
      <c r="AJ31" s="212"/>
      <c r="AK31" s="212"/>
      <c r="AL31" s="212"/>
      <c r="AM31" s="212"/>
      <c r="AN31" s="212"/>
      <c r="AO31" s="212"/>
      <c r="AP31" s="212"/>
      <c r="AQ31" s="212"/>
      <c r="AR31" s="212"/>
      <c r="AS31" s="212"/>
      <c r="AT31" s="212"/>
      <c r="AU31" s="212"/>
      <c r="AV31" s="212"/>
      <c r="AW31" s="212"/>
      <c r="AX31" s="212"/>
      <c r="AY31" s="212"/>
      <c r="AZ31" s="212"/>
      <c r="BA31" s="239" t="str">
        <f>C31</f>
        <v>po suchu, bez ohledu na druh dopravního prostředku, bez naložení výkopku, avšak se složením bez rozhrnutí,</v>
      </c>
      <c r="BB31" s="212"/>
      <c r="BC31" s="212"/>
      <c r="BD31" s="212"/>
      <c r="BE31" s="212"/>
      <c r="BF31" s="212"/>
      <c r="BG31" s="212"/>
      <c r="BH31" s="212"/>
    </row>
    <row r="32" spans="1:60" outlineLevel="2" x14ac:dyDescent="0.2">
      <c r="A32" s="219"/>
      <c r="B32" s="220"/>
      <c r="C32" s="260" t="s">
        <v>452</v>
      </c>
      <c r="D32" s="257"/>
      <c r="E32" s="258">
        <v>2220</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222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1">
        <v>9</v>
      </c>
      <c r="B33" s="232" t="s">
        <v>453</v>
      </c>
      <c r="C33" s="249" t="s">
        <v>454</v>
      </c>
      <c r="D33" s="233" t="s">
        <v>228</v>
      </c>
      <c r="E33" s="234">
        <v>16.899999999999999</v>
      </c>
      <c r="F33" s="235"/>
      <c r="G33" s="236">
        <f>ROUND(E33*F33,2)</f>
        <v>0</v>
      </c>
      <c r="H33" s="235"/>
      <c r="I33" s="236">
        <f>ROUND(E33*H33,2)</f>
        <v>0</v>
      </c>
      <c r="J33" s="235"/>
      <c r="K33" s="236">
        <f>ROUND(E33*J33,2)</f>
        <v>0</v>
      </c>
      <c r="L33" s="236">
        <v>21</v>
      </c>
      <c r="M33" s="236">
        <f>G33*(1+L33/100)</f>
        <v>0</v>
      </c>
      <c r="N33" s="234">
        <v>1.7</v>
      </c>
      <c r="O33" s="234">
        <f>ROUND(E33*N33,2)</f>
        <v>28.73</v>
      </c>
      <c r="P33" s="234">
        <v>0</v>
      </c>
      <c r="Q33" s="234">
        <f>ROUND(E33*P33,2)</f>
        <v>0</v>
      </c>
      <c r="R33" s="236" t="s">
        <v>229</v>
      </c>
      <c r="S33" s="236" t="s">
        <v>184</v>
      </c>
      <c r="T33" s="237" t="s">
        <v>455</v>
      </c>
      <c r="U33" s="222">
        <v>1.587</v>
      </c>
      <c r="V33" s="222">
        <f>ROUND(E33*U33,2)</f>
        <v>26.82</v>
      </c>
      <c r="W33" s="222"/>
      <c r="X33" s="222" t="s">
        <v>219</v>
      </c>
      <c r="Y33" s="222" t="s">
        <v>187</v>
      </c>
      <c r="Z33" s="212"/>
      <c r="AA33" s="212"/>
      <c r="AB33" s="212"/>
      <c r="AC33" s="212"/>
      <c r="AD33" s="212"/>
      <c r="AE33" s="212"/>
      <c r="AF33" s="212"/>
      <c r="AG33" s="212" t="s">
        <v>439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19"/>
      <c r="B34" s="220"/>
      <c r="C34" s="261" t="s">
        <v>267</v>
      </c>
      <c r="D34" s="259"/>
      <c r="E34" s="259"/>
      <c r="F34" s="259"/>
      <c r="G34" s="259"/>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232</v>
      </c>
      <c r="AH34" s="212"/>
      <c r="AI34" s="212"/>
      <c r="AJ34" s="212"/>
      <c r="AK34" s="212"/>
      <c r="AL34" s="212"/>
      <c r="AM34" s="212"/>
      <c r="AN34" s="212"/>
      <c r="AO34" s="212"/>
      <c r="AP34" s="212"/>
      <c r="AQ34" s="212"/>
      <c r="AR34" s="212"/>
      <c r="AS34" s="212"/>
      <c r="AT34" s="212"/>
      <c r="AU34" s="212"/>
      <c r="AV34" s="212"/>
      <c r="AW34" s="212"/>
      <c r="AX34" s="212"/>
      <c r="AY34" s="212"/>
      <c r="AZ34" s="212"/>
      <c r="BA34" s="239" t="str">
        <f>C34</f>
        <v>sypaninou z vhodných hornin tř. 1 - 4 nebo materiálem připraveným podél výkopu ve vzdálenosti do 3 m od jeho kraje, pro jakoukoliv hloubku výkopu a jakoukoliv míru zhutnění,</v>
      </c>
      <c r="BB34" s="212"/>
      <c r="BC34" s="212"/>
      <c r="BD34" s="212"/>
      <c r="BE34" s="212"/>
      <c r="BF34" s="212"/>
      <c r="BG34" s="212"/>
      <c r="BH34" s="212"/>
    </row>
    <row r="35" spans="1:60" outlineLevel="2" x14ac:dyDescent="0.2">
      <c r="A35" s="219"/>
      <c r="B35" s="220"/>
      <c r="C35" s="260" t="s">
        <v>456</v>
      </c>
      <c r="D35" s="257"/>
      <c r="E35" s="258">
        <v>16.899999999999999</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222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1">
        <v>10</v>
      </c>
      <c r="B36" s="232" t="s">
        <v>269</v>
      </c>
      <c r="C36" s="249" t="s">
        <v>270</v>
      </c>
      <c r="D36" s="233" t="s">
        <v>216</v>
      </c>
      <c r="E36" s="234">
        <v>199.08</v>
      </c>
      <c r="F36" s="235"/>
      <c r="G36" s="236">
        <f>ROUND(E36*F36,2)</f>
        <v>0</v>
      </c>
      <c r="H36" s="235"/>
      <c r="I36" s="236">
        <f>ROUND(E36*H36,2)</f>
        <v>0</v>
      </c>
      <c r="J36" s="235"/>
      <c r="K36" s="236">
        <f>ROUND(E36*J36,2)</f>
        <v>0</v>
      </c>
      <c r="L36" s="236">
        <v>21</v>
      </c>
      <c r="M36" s="236">
        <f>G36*(1+L36/100)</f>
        <v>0</v>
      </c>
      <c r="N36" s="234">
        <v>0</v>
      </c>
      <c r="O36" s="234">
        <f>ROUND(E36*N36,2)</f>
        <v>0</v>
      </c>
      <c r="P36" s="234">
        <v>0</v>
      </c>
      <c r="Q36" s="234">
        <f>ROUND(E36*P36,2)</f>
        <v>0</v>
      </c>
      <c r="R36" s="236" t="s">
        <v>229</v>
      </c>
      <c r="S36" s="236" t="s">
        <v>184</v>
      </c>
      <c r="T36" s="237" t="s">
        <v>218</v>
      </c>
      <c r="U36" s="222">
        <v>0</v>
      </c>
      <c r="V36" s="222">
        <f>ROUND(E36*U36,2)</f>
        <v>0</v>
      </c>
      <c r="W36" s="222"/>
      <c r="X36" s="222" t="s">
        <v>219</v>
      </c>
      <c r="Y36" s="222" t="s">
        <v>187</v>
      </c>
      <c r="Z36" s="212"/>
      <c r="AA36" s="212"/>
      <c r="AB36" s="212"/>
      <c r="AC36" s="212"/>
      <c r="AD36" s="212"/>
      <c r="AE36" s="212"/>
      <c r="AF36" s="212"/>
      <c r="AG36" s="212" t="s">
        <v>439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1" t="s">
        <v>271</v>
      </c>
      <c r="D37" s="259"/>
      <c r="E37" s="259"/>
      <c r="F37" s="259"/>
      <c r="G37" s="259"/>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232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0" t="s">
        <v>457</v>
      </c>
      <c r="D38" s="257"/>
      <c r="E38" s="258">
        <v>199.08</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222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1">
        <v>11</v>
      </c>
      <c r="B39" s="232" t="s">
        <v>458</v>
      </c>
      <c r="C39" s="249" t="s">
        <v>459</v>
      </c>
      <c r="D39" s="233" t="s">
        <v>216</v>
      </c>
      <c r="E39" s="234">
        <v>157.4</v>
      </c>
      <c r="F39" s="235"/>
      <c r="G39" s="236">
        <f>ROUND(E39*F39,2)</f>
        <v>0</v>
      </c>
      <c r="H39" s="235"/>
      <c r="I39" s="236">
        <f>ROUND(E39*H39,2)</f>
        <v>0</v>
      </c>
      <c r="J39" s="235"/>
      <c r="K39" s="236">
        <f>ROUND(E39*J39,2)</f>
        <v>0</v>
      </c>
      <c r="L39" s="236">
        <v>21</v>
      </c>
      <c r="M39" s="236">
        <f>G39*(1+L39/100)</f>
        <v>0</v>
      </c>
      <c r="N39" s="234">
        <v>0</v>
      </c>
      <c r="O39" s="234">
        <f>ROUND(E39*N39,2)</f>
        <v>0</v>
      </c>
      <c r="P39" s="234">
        <v>0</v>
      </c>
      <c r="Q39" s="234">
        <f>ROUND(E39*P39,2)</f>
        <v>0</v>
      </c>
      <c r="R39" s="236" t="s">
        <v>229</v>
      </c>
      <c r="S39" s="236" t="s">
        <v>184</v>
      </c>
      <c r="T39" s="237" t="s">
        <v>218</v>
      </c>
      <c r="U39" s="222">
        <v>0</v>
      </c>
      <c r="V39" s="222">
        <f>ROUND(E39*U39,2)</f>
        <v>0</v>
      </c>
      <c r="W39" s="222"/>
      <c r="X39" s="222" t="s">
        <v>219</v>
      </c>
      <c r="Y39" s="222" t="s">
        <v>187</v>
      </c>
      <c r="Z39" s="212"/>
      <c r="AA39" s="212"/>
      <c r="AB39" s="212"/>
      <c r="AC39" s="212"/>
      <c r="AD39" s="212"/>
      <c r="AE39" s="212"/>
      <c r="AF39" s="212"/>
      <c r="AG39" s="212" t="s">
        <v>439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1" t="s">
        <v>460</v>
      </c>
      <c r="D40" s="259"/>
      <c r="E40" s="259"/>
      <c r="F40" s="259"/>
      <c r="G40" s="259"/>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232</v>
      </c>
      <c r="AH40" s="212"/>
      <c r="AI40" s="212"/>
      <c r="AJ40" s="212"/>
      <c r="AK40" s="212"/>
      <c r="AL40" s="212"/>
      <c r="AM40" s="212"/>
      <c r="AN40" s="212"/>
      <c r="AO40" s="212"/>
      <c r="AP40" s="212"/>
      <c r="AQ40" s="212"/>
      <c r="AR40" s="212"/>
      <c r="AS40" s="212"/>
      <c r="AT40" s="212"/>
      <c r="AU40" s="212"/>
      <c r="AV40" s="212"/>
      <c r="AW40" s="212"/>
      <c r="AX40" s="212"/>
      <c r="AY40" s="212"/>
      <c r="AZ40" s="212"/>
      <c r="BA40" s="239" t="str">
        <f>C40</f>
        <v>s případným nutným přemístěním hromad nebo dočasných skládek na místo potřeby ze vzdálenosti do 30 m, v rovině nebo ve svahu do 1 : 5,</v>
      </c>
      <c r="BB40" s="212"/>
      <c r="BC40" s="212"/>
      <c r="BD40" s="212"/>
      <c r="BE40" s="212"/>
      <c r="BF40" s="212"/>
      <c r="BG40" s="212"/>
      <c r="BH40" s="212"/>
    </row>
    <row r="41" spans="1:60" outlineLevel="2" x14ac:dyDescent="0.2">
      <c r="A41" s="219"/>
      <c r="B41" s="220"/>
      <c r="C41" s="260" t="s">
        <v>461</v>
      </c>
      <c r="D41" s="257"/>
      <c r="E41" s="258">
        <v>157.4</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222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1">
        <v>12</v>
      </c>
      <c r="B42" s="232" t="s">
        <v>273</v>
      </c>
      <c r="C42" s="249" t="s">
        <v>274</v>
      </c>
      <c r="D42" s="233" t="s">
        <v>228</v>
      </c>
      <c r="E42" s="234">
        <v>111</v>
      </c>
      <c r="F42" s="235"/>
      <c r="G42" s="236">
        <f>ROUND(E42*F42,2)</f>
        <v>0</v>
      </c>
      <c r="H42" s="235"/>
      <c r="I42" s="236">
        <f>ROUND(E42*H42,2)</f>
        <v>0</v>
      </c>
      <c r="J42" s="235"/>
      <c r="K42" s="236">
        <f>ROUND(E42*J42,2)</f>
        <v>0</v>
      </c>
      <c r="L42" s="236">
        <v>21</v>
      </c>
      <c r="M42" s="236">
        <f>G42*(1+L42/100)</f>
        <v>0</v>
      </c>
      <c r="N42" s="234">
        <v>0</v>
      </c>
      <c r="O42" s="234">
        <f>ROUND(E42*N42,2)</f>
        <v>0</v>
      </c>
      <c r="P42" s="234">
        <v>0</v>
      </c>
      <c r="Q42" s="234">
        <f>ROUND(E42*P42,2)</f>
        <v>0</v>
      </c>
      <c r="R42" s="236" t="s">
        <v>229</v>
      </c>
      <c r="S42" s="236" t="s">
        <v>184</v>
      </c>
      <c r="T42" s="237" t="s">
        <v>218</v>
      </c>
      <c r="U42" s="222">
        <v>0</v>
      </c>
      <c r="V42" s="222">
        <f>ROUND(E42*U42,2)</f>
        <v>0</v>
      </c>
      <c r="W42" s="222"/>
      <c r="X42" s="222" t="s">
        <v>219</v>
      </c>
      <c r="Y42" s="222" t="s">
        <v>187</v>
      </c>
      <c r="Z42" s="212"/>
      <c r="AA42" s="212"/>
      <c r="AB42" s="212"/>
      <c r="AC42" s="212"/>
      <c r="AD42" s="212"/>
      <c r="AE42" s="212"/>
      <c r="AF42" s="212"/>
      <c r="AG42" s="212" t="s">
        <v>439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0" t="s">
        <v>462</v>
      </c>
      <c r="D43" s="257"/>
      <c r="E43" s="258">
        <v>111</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222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1">
        <v>13</v>
      </c>
      <c r="B44" s="232" t="s">
        <v>463</v>
      </c>
      <c r="C44" s="249" t="s">
        <v>464</v>
      </c>
      <c r="D44" s="233" t="s">
        <v>228</v>
      </c>
      <c r="E44" s="234">
        <v>18.89</v>
      </c>
      <c r="F44" s="235"/>
      <c r="G44" s="236">
        <f>ROUND(E44*F44,2)</f>
        <v>0</v>
      </c>
      <c r="H44" s="235"/>
      <c r="I44" s="236">
        <f>ROUND(E44*H44,2)</f>
        <v>0</v>
      </c>
      <c r="J44" s="235"/>
      <c r="K44" s="236">
        <f>ROUND(E44*J44,2)</f>
        <v>0</v>
      </c>
      <c r="L44" s="236">
        <v>21</v>
      </c>
      <c r="M44" s="236">
        <f>G44*(1+L44/100)</f>
        <v>0</v>
      </c>
      <c r="N44" s="234">
        <v>1.67</v>
      </c>
      <c r="O44" s="234">
        <f>ROUND(E44*N44,2)</f>
        <v>31.55</v>
      </c>
      <c r="P44" s="234">
        <v>0</v>
      </c>
      <c r="Q44" s="234">
        <f>ROUND(E44*P44,2)</f>
        <v>0</v>
      </c>
      <c r="R44" s="236"/>
      <c r="S44" s="236" t="s">
        <v>202</v>
      </c>
      <c r="T44" s="237" t="s">
        <v>185</v>
      </c>
      <c r="U44" s="222">
        <v>0</v>
      </c>
      <c r="V44" s="222">
        <f>ROUND(E44*U44,2)</f>
        <v>0</v>
      </c>
      <c r="W44" s="222"/>
      <c r="X44" s="222" t="s">
        <v>280</v>
      </c>
      <c r="Y44" s="222" t="s">
        <v>187</v>
      </c>
      <c r="Z44" s="212"/>
      <c r="AA44" s="212"/>
      <c r="AB44" s="212"/>
      <c r="AC44" s="212"/>
      <c r="AD44" s="212"/>
      <c r="AE44" s="212"/>
      <c r="AF44" s="212"/>
      <c r="AG44" s="212" t="s">
        <v>281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0" t="s">
        <v>465</v>
      </c>
      <c r="D45" s="257"/>
      <c r="E45" s="258">
        <v>18.89</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222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4" t="s">
        <v>179</v>
      </c>
      <c r="B46" s="225" t="s">
        <v>128</v>
      </c>
      <c r="C46" s="248" t="s">
        <v>129</v>
      </c>
      <c r="D46" s="226"/>
      <c r="E46" s="227"/>
      <c r="F46" s="228"/>
      <c r="G46" s="228">
        <f>SUMIF(AG47:AG55,"&lt;&gt;NOR",G47:G55)</f>
        <v>0</v>
      </c>
      <c r="H46" s="228"/>
      <c r="I46" s="228">
        <f>SUM(I47:I55)</f>
        <v>0</v>
      </c>
      <c r="J46" s="228"/>
      <c r="K46" s="228">
        <f>SUM(K47:K55)</f>
        <v>0</v>
      </c>
      <c r="L46" s="228"/>
      <c r="M46" s="228">
        <f>SUM(M47:M55)</f>
        <v>0</v>
      </c>
      <c r="N46" s="227"/>
      <c r="O46" s="227">
        <f>SUM(O47:O55)</f>
        <v>22.14</v>
      </c>
      <c r="P46" s="227"/>
      <c r="Q46" s="227">
        <f>SUM(Q47:Q55)</f>
        <v>0</v>
      </c>
      <c r="R46" s="228"/>
      <c r="S46" s="228"/>
      <c r="T46" s="229"/>
      <c r="U46" s="223"/>
      <c r="V46" s="223">
        <f>SUM(V47:V55)</f>
        <v>7.15</v>
      </c>
      <c r="W46" s="223"/>
      <c r="X46" s="223"/>
      <c r="Y46" s="223"/>
      <c r="AG46" t="s">
        <v>180</v>
      </c>
    </row>
    <row r="47" spans="1:60" outlineLevel="1" x14ac:dyDescent="0.2">
      <c r="A47" s="231">
        <v>14</v>
      </c>
      <c r="B47" s="232" t="s">
        <v>466</v>
      </c>
      <c r="C47" s="249" t="s">
        <v>467</v>
      </c>
      <c r="D47" s="233" t="s">
        <v>228</v>
      </c>
      <c r="E47" s="234">
        <v>10</v>
      </c>
      <c r="F47" s="235"/>
      <c r="G47" s="236">
        <f>ROUND(E47*F47,2)</f>
        <v>0</v>
      </c>
      <c r="H47" s="235"/>
      <c r="I47" s="236">
        <f>ROUND(E47*H47,2)</f>
        <v>0</v>
      </c>
      <c r="J47" s="235"/>
      <c r="K47" s="236">
        <f>ROUND(E47*J47,2)</f>
        <v>0</v>
      </c>
      <c r="L47" s="236">
        <v>21</v>
      </c>
      <c r="M47" s="236">
        <f>G47*(1+L47/100)</f>
        <v>0</v>
      </c>
      <c r="N47" s="234">
        <v>1.9205000000000001</v>
      </c>
      <c r="O47" s="234">
        <f>ROUND(E47*N47,2)</f>
        <v>19.21</v>
      </c>
      <c r="P47" s="234">
        <v>0</v>
      </c>
      <c r="Q47" s="234">
        <f>ROUND(E47*P47,2)</f>
        <v>0</v>
      </c>
      <c r="R47" s="236"/>
      <c r="S47" s="236" t="s">
        <v>184</v>
      </c>
      <c r="T47" s="237" t="s">
        <v>218</v>
      </c>
      <c r="U47" s="222">
        <v>0</v>
      </c>
      <c r="V47" s="222">
        <f>ROUND(E47*U47,2)</f>
        <v>0</v>
      </c>
      <c r="W47" s="222"/>
      <c r="X47" s="222" t="s">
        <v>219</v>
      </c>
      <c r="Y47" s="222" t="s">
        <v>187</v>
      </c>
      <c r="Z47" s="212"/>
      <c r="AA47" s="212"/>
      <c r="AB47" s="212"/>
      <c r="AC47" s="212"/>
      <c r="AD47" s="212"/>
      <c r="AE47" s="212"/>
      <c r="AF47" s="212"/>
      <c r="AG47" s="212" t="s">
        <v>439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0" t="s">
        <v>468</v>
      </c>
      <c r="D48" s="257"/>
      <c r="E48" s="258">
        <v>10</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222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1">
        <v>15</v>
      </c>
      <c r="B49" s="232" t="s">
        <v>469</v>
      </c>
      <c r="C49" s="249" t="s">
        <v>470</v>
      </c>
      <c r="D49" s="233" t="s">
        <v>228</v>
      </c>
      <c r="E49" s="234">
        <v>1.5</v>
      </c>
      <c r="F49" s="235"/>
      <c r="G49" s="236">
        <f>ROUND(E49*F49,2)</f>
        <v>0</v>
      </c>
      <c r="H49" s="235"/>
      <c r="I49" s="236">
        <f>ROUND(E49*H49,2)</f>
        <v>0</v>
      </c>
      <c r="J49" s="235"/>
      <c r="K49" s="236">
        <f>ROUND(E49*J49,2)</f>
        <v>0</v>
      </c>
      <c r="L49" s="236">
        <v>21</v>
      </c>
      <c r="M49" s="236">
        <f>G49*(1+L49/100)</f>
        <v>0</v>
      </c>
      <c r="N49" s="234">
        <v>1.9205000000000001</v>
      </c>
      <c r="O49" s="234">
        <f>ROUND(E49*N49,2)</f>
        <v>2.88</v>
      </c>
      <c r="P49" s="234">
        <v>0</v>
      </c>
      <c r="Q49" s="234">
        <f>ROUND(E49*P49,2)</f>
        <v>0</v>
      </c>
      <c r="R49" s="236"/>
      <c r="S49" s="236" t="s">
        <v>184</v>
      </c>
      <c r="T49" s="237" t="s">
        <v>218</v>
      </c>
      <c r="U49" s="222">
        <v>0</v>
      </c>
      <c r="V49" s="222">
        <f>ROUND(E49*U49,2)</f>
        <v>0</v>
      </c>
      <c r="W49" s="222"/>
      <c r="X49" s="222" t="s">
        <v>219</v>
      </c>
      <c r="Y49" s="222" t="s">
        <v>187</v>
      </c>
      <c r="Z49" s="212"/>
      <c r="AA49" s="212"/>
      <c r="AB49" s="212"/>
      <c r="AC49" s="212"/>
      <c r="AD49" s="212"/>
      <c r="AE49" s="212"/>
      <c r="AF49" s="212"/>
      <c r="AG49" s="212" t="s">
        <v>439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0" t="s">
        <v>471</v>
      </c>
      <c r="D50" s="238"/>
      <c r="E50" s="238"/>
      <c r="F50" s="238"/>
      <c r="G50" s="238"/>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189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0" t="s">
        <v>472</v>
      </c>
      <c r="D51" s="257"/>
      <c r="E51" s="258">
        <v>1.5</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222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1">
        <v>16</v>
      </c>
      <c r="B52" s="232" t="s">
        <v>473</v>
      </c>
      <c r="C52" s="249" t="s">
        <v>474</v>
      </c>
      <c r="D52" s="233" t="s">
        <v>301</v>
      </c>
      <c r="E52" s="234">
        <v>100</v>
      </c>
      <c r="F52" s="235"/>
      <c r="G52" s="236">
        <f>ROUND(E52*F52,2)</f>
        <v>0</v>
      </c>
      <c r="H52" s="235"/>
      <c r="I52" s="236">
        <f>ROUND(E52*H52,2)</f>
        <v>0</v>
      </c>
      <c r="J52" s="235"/>
      <c r="K52" s="236">
        <f>ROUND(E52*J52,2)</f>
        <v>0</v>
      </c>
      <c r="L52" s="236">
        <v>21</v>
      </c>
      <c r="M52" s="236">
        <f>G52*(1+L52/100)</f>
        <v>0</v>
      </c>
      <c r="N52" s="234">
        <v>0</v>
      </c>
      <c r="O52" s="234">
        <f>ROUND(E52*N52,2)</f>
        <v>0</v>
      </c>
      <c r="P52" s="234">
        <v>0</v>
      </c>
      <c r="Q52" s="234">
        <f>ROUND(E52*P52,2)</f>
        <v>0</v>
      </c>
      <c r="R52" s="236" t="s">
        <v>306</v>
      </c>
      <c r="S52" s="236" t="s">
        <v>184</v>
      </c>
      <c r="T52" s="237" t="s">
        <v>218</v>
      </c>
      <c r="U52" s="222">
        <v>7.1499999999999994E-2</v>
      </c>
      <c r="V52" s="222">
        <f>ROUND(E52*U52,2)</f>
        <v>7.15</v>
      </c>
      <c r="W52" s="222"/>
      <c r="X52" s="222" t="s">
        <v>219</v>
      </c>
      <c r="Y52" s="222" t="s">
        <v>187</v>
      </c>
      <c r="Z52" s="212"/>
      <c r="AA52" s="212"/>
      <c r="AB52" s="212"/>
      <c r="AC52" s="212"/>
      <c r="AD52" s="212"/>
      <c r="AE52" s="212"/>
      <c r="AF52" s="212"/>
      <c r="AG52" s="212" t="s">
        <v>439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0" t="s">
        <v>475</v>
      </c>
      <c r="D53" s="257"/>
      <c r="E53" s="258">
        <v>100</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222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1">
        <v>17</v>
      </c>
      <c r="B54" s="232" t="s">
        <v>476</v>
      </c>
      <c r="C54" s="249" t="s">
        <v>477</v>
      </c>
      <c r="D54" s="233" t="s">
        <v>301</v>
      </c>
      <c r="E54" s="234">
        <v>101</v>
      </c>
      <c r="F54" s="235"/>
      <c r="G54" s="236">
        <f>ROUND(E54*F54,2)</f>
        <v>0</v>
      </c>
      <c r="H54" s="235"/>
      <c r="I54" s="236">
        <f>ROUND(E54*H54,2)</f>
        <v>0</v>
      </c>
      <c r="J54" s="235"/>
      <c r="K54" s="236">
        <f>ROUND(E54*J54,2)</f>
        <v>0</v>
      </c>
      <c r="L54" s="236">
        <v>21</v>
      </c>
      <c r="M54" s="236">
        <f>G54*(1+L54/100)</f>
        <v>0</v>
      </c>
      <c r="N54" s="234">
        <v>4.8000000000000001E-4</v>
      </c>
      <c r="O54" s="234">
        <f>ROUND(E54*N54,2)</f>
        <v>0.05</v>
      </c>
      <c r="P54" s="234">
        <v>0</v>
      </c>
      <c r="Q54" s="234">
        <f>ROUND(E54*P54,2)</f>
        <v>0</v>
      </c>
      <c r="R54" s="236" t="s">
        <v>286</v>
      </c>
      <c r="S54" s="236" t="s">
        <v>184</v>
      </c>
      <c r="T54" s="237" t="s">
        <v>218</v>
      </c>
      <c r="U54" s="222">
        <v>0</v>
      </c>
      <c r="V54" s="222">
        <f>ROUND(E54*U54,2)</f>
        <v>0</v>
      </c>
      <c r="W54" s="222"/>
      <c r="X54" s="222" t="s">
        <v>280</v>
      </c>
      <c r="Y54" s="222" t="s">
        <v>187</v>
      </c>
      <c r="Z54" s="212"/>
      <c r="AA54" s="212"/>
      <c r="AB54" s="212"/>
      <c r="AC54" s="212"/>
      <c r="AD54" s="212"/>
      <c r="AE54" s="212"/>
      <c r="AF54" s="212"/>
      <c r="AG54" s="212" t="s">
        <v>478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0" t="s">
        <v>479</v>
      </c>
      <c r="D55" s="257"/>
      <c r="E55" s="258">
        <v>101</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222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4" t="s">
        <v>179</v>
      </c>
      <c r="B56" s="225" t="s">
        <v>130</v>
      </c>
      <c r="C56" s="248" t="s">
        <v>131</v>
      </c>
      <c r="D56" s="226"/>
      <c r="E56" s="227"/>
      <c r="F56" s="228"/>
      <c r="G56" s="228">
        <f>SUMIF(AG57:AG67,"&lt;&gt;NOR",G57:G67)</f>
        <v>0</v>
      </c>
      <c r="H56" s="228"/>
      <c r="I56" s="228">
        <f>SUM(I57:I67)</f>
        <v>0</v>
      </c>
      <c r="J56" s="228"/>
      <c r="K56" s="228">
        <f>SUM(K57:K67)</f>
        <v>0</v>
      </c>
      <c r="L56" s="228"/>
      <c r="M56" s="228">
        <f>SUM(M57:M67)</f>
        <v>0</v>
      </c>
      <c r="N56" s="227"/>
      <c r="O56" s="227">
        <f>SUM(O57:O67)</f>
        <v>8.7800000000000011</v>
      </c>
      <c r="P56" s="227"/>
      <c r="Q56" s="227">
        <f>SUM(Q57:Q67)</f>
        <v>0</v>
      </c>
      <c r="R56" s="228"/>
      <c r="S56" s="228"/>
      <c r="T56" s="229"/>
      <c r="U56" s="223"/>
      <c r="V56" s="223">
        <f>SUM(V57:V67)</f>
        <v>0</v>
      </c>
      <c r="W56" s="223"/>
      <c r="X56" s="223"/>
      <c r="Y56" s="223"/>
      <c r="AG56" t="s">
        <v>180</v>
      </c>
    </row>
    <row r="57" spans="1:60" outlineLevel="1" x14ac:dyDescent="0.2">
      <c r="A57" s="231">
        <v>18</v>
      </c>
      <c r="B57" s="232" t="s">
        <v>289</v>
      </c>
      <c r="C57" s="249" t="s">
        <v>290</v>
      </c>
      <c r="D57" s="233" t="s">
        <v>228</v>
      </c>
      <c r="E57" s="234">
        <v>3.42</v>
      </c>
      <c r="F57" s="235"/>
      <c r="G57" s="236">
        <f>ROUND(E57*F57,2)</f>
        <v>0</v>
      </c>
      <c r="H57" s="235"/>
      <c r="I57" s="236">
        <f>ROUND(E57*H57,2)</f>
        <v>0</v>
      </c>
      <c r="J57" s="235"/>
      <c r="K57" s="236">
        <f>ROUND(E57*J57,2)</f>
        <v>0</v>
      </c>
      <c r="L57" s="236">
        <v>21</v>
      </c>
      <c r="M57" s="236">
        <f>G57*(1+L57/100)</f>
        <v>0</v>
      </c>
      <c r="N57" s="234">
        <v>2.5249999999999999</v>
      </c>
      <c r="O57" s="234">
        <f>ROUND(E57*N57,2)</f>
        <v>8.64</v>
      </c>
      <c r="P57" s="234">
        <v>0</v>
      </c>
      <c r="Q57" s="234">
        <f>ROUND(E57*P57,2)</f>
        <v>0</v>
      </c>
      <c r="R57" s="236"/>
      <c r="S57" s="236" t="s">
        <v>184</v>
      </c>
      <c r="T57" s="237" t="s">
        <v>218</v>
      </c>
      <c r="U57" s="222">
        <v>0</v>
      </c>
      <c r="V57" s="222">
        <f>ROUND(E57*U57,2)</f>
        <v>0</v>
      </c>
      <c r="W57" s="222"/>
      <c r="X57" s="222" t="s">
        <v>219</v>
      </c>
      <c r="Y57" s="222" t="s">
        <v>187</v>
      </c>
      <c r="Z57" s="212"/>
      <c r="AA57" s="212"/>
      <c r="AB57" s="212"/>
      <c r="AC57" s="212"/>
      <c r="AD57" s="212"/>
      <c r="AE57" s="212"/>
      <c r="AF57" s="212"/>
      <c r="AG57" s="212" t="s">
        <v>439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0" t="s">
        <v>291</v>
      </c>
      <c r="D58" s="238"/>
      <c r="E58" s="238"/>
      <c r="F58" s="238"/>
      <c r="G58" s="238"/>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189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1" t="s">
        <v>292</v>
      </c>
      <c r="D59" s="240"/>
      <c r="E59" s="240"/>
      <c r="F59" s="240"/>
      <c r="G59" s="240"/>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189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1" t="s">
        <v>293</v>
      </c>
      <c r="D60" s="240"/>
      <c r="E60" s="240"/>
      <c r="F60" s="240"/>
      <c r="G60" s="240"/>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189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0" t="s">
        <v>480</v>
      </c>
      <c r="D61" s="257"/>
      <c r="E61" s="258">
        <v>3.42</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222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1">
        <v>19</v>
      </c>
      <c r="B62" s="232" t="s">
        <v>295</v>
      </c>
      <c r="C62" s="249" t="s">
        <v>296</v>
      </c>
      <c r="D62" s="233" t="s">
        <v>216</v>
      </c>
      <c r="E62" s="234">
        <v>15.2</v>
      </c>
      <c r="F62" s="235"/>
      <c r="G62" s="236">
        <f>ROUND(E62*F62,2)</f>
        <v>0</v>
      </c>
      <c r="H62" s="235"/>
      <c r="I62" s="236">
        <f>ROUND(E62*H62,2)</f>
        <v>0</v>
      </c>
      <c r="J62" s="235"/>
      <c r="K62" s="236">
        <f>ROUND(E62*J62,2)</f>
        <v>0</v>
      </c>
      <c r="L62" s="236">
        <v>21</v>
      </c>
      <c r="M62" s="236">
        <f>G62*(1+L62/100)</f>
        <v>0</v>
      </c>
      <c r="N62" s="234">
        <v>3.9500000000000004E-3</v>
      </c>
      <c r="O62" s="234">
        <f>ROUND(E62*N62,2)</f>
        <v>0.06</v>
      </c>
      <c r="P62" s="234">
        <v>0</v>
      </c>
      <c r="Q62" s="234">
        <f>ROUND(E62*P62,2)</f>
        <v>0</v>
      </c>
      <c r="R62" s="236"/>
      <c r="S62" s="236" t="s">
        <v>184</v>
      </c>
      <c r="T62" s="237" t="s">
        <v>218</v>
      </c>
      <c r="U62" s="222">
        <v>0</v>
      </c>
      <c r="V62" s="222">
        <f>ROUND(E62*U62,2)</f>
        <v>0</v>
      </c>
      <c r="W62" s="222"/>
      <c r="X62" s="222" t="s">
        <v>219</v>
      </c>
      <c r="Y62" s="222" t="s">
        <v>187</v>
      </c>
      <c r="Z62" s="212"/>
      <c r="AA62" s="212"/>
      <c r="AB62" s="212"/>
      <c r="AC62" s="212"/>
      <c r="AD62" s="212"/>
      <c r="AE62" s="212"/>
      <c r="AF62" s="212"/>
      <c r="AG62" s="212" t="s">
        <v>439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0" t="s">
        <v>297</v>
      </c>
      <c r="D63" s="238"/>
      <c r="E63" s="238"/>
      <c r="F63" s="238"/>
      <c r="G63" s="238"/>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189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0" t="s">
        <v>481</v>
      </c>
      <c r="D64" s="257"/>
      <c r="E64" s="258">
        <v>15.2</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222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1">
        <v>20</v>
      </c>
      <c r="B65" s="232" t="s">
        <v>299</v>
      </c>
      <c r="C65" s="249" t="s">
        <v>300</v>
      </c>
      <c r="D65" s="233" t="s">
        <v>301</v>
      </c>
      <c r="E65" s="234">
        <v>19</v>
      </c>
      <c r="F65" s="235"/>
      <c r="G65" s="236">
        <f>ROUND(E65*F65,2)</f>
        <v>0</v>
      </c>
      <c r="H65" s="235"/>
      <c r="I65" s="236">
        <f>ROUND(E65*H65,2)</f>
        <v>0</v>
      </c>
      <c r="J65" s="235"/>
      <c r="K65" s="236">
        <f>ROUND(E65*J65,2)</f>
        <v>0</v>
      </c>
      <c r="L65" s="236">
        <v>21</v>
      </c>
      <c r="M65" s="236">
        <f>G65*(1+L65/100)</f>
        <v>0</v>
      </c>
      <c r="N65" s="234">
        <v>4.3800000000000002E-3</v>
      </c>
      <c r="O65" s="234">
        <f>ROUND(E65*N65,2)</f>
        <v>0.08</v>
      </c>
      <c r="P65" s="234">
        <v>0</v>
      </c>
      <c r="Q65" s="234">
        <f>ROUND(E65*P65,2)</f>
        <v>0</v>
      </c>
      <c r="R65" s="236"/>
      <c r="S65" s="236" t="s">
        <v>218</v>
      </c>
      <c r="T65" s="237" t="s">
        <v>218</v>
      </c>
      <c r="U65" s="222">
        <v>0</v>
      </c>
      <c r="V65" s="222">
        <f>ROUND(E65*U65,2)</f>
        <v>0</v>
      </c>
      <c r="W65" s="222"/>
      <c r="X65" s="222" t="s">
        <v>219</v>
      </c>
      <c r="Y65" s="222" t="s">
        <v>187</v>
      </c>
      <c r="Z65" s="212"/>
      <c r="AA65" s="212"/>
      <c r="AB65" s="212"/>
      <c r="AC65" s="212"/>
      <c r="AD65" s="212"/>
      <c r="AE65" s="212"/>
      <c r="AF65" s="212"/>
      <c r="AG65" s="212" t="s">
        <v>439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0" t="s">
        <v>302</v>
      </c>
      <c r="D66" s="238"/>
      <c r="E66" s="238"/>
      <c r="F66" s="238"/>
      <c r="G66" s="238"/>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189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0" t="s">
        <v>482</v>
      </c>
      <c r="D67" s="257"/>
      <c r="E67" s="258">
        <v>19</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222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4" t="s">
        <v>179</v>
      </c>
      <c r="B68" s="225" t="s">
        <v>132</v>
      </c>
      <c r="C68" s="248" t="s">
        <v>133</v>
      </c>
      <c r="D68" s="226"/>
      <c r="E68" s="227"/>
      <c r="F68" s="228"/>
      <c r="G68" s="228">
        <f>SUMIF(AG69:AG77,"&lt;&gt;NOR",G69:G77)</f>
        <v>0</v>
      </c>
      <c r="H68" s="228"/>
      <c r="I68" s="228">
        <f>SUM(I69:I77)</f>
        <v>0</v>
      </c>
      <c r="J68" s="228"/>
      <c r="K68" s="228">
        <f>SUM(K69:K77)</f>
        <v>0</v>
      </c>
      <c r="L68" s="228"/>
      <c r="M68" s="228">
        <f>SUM(M69:M77)</f>
        <v>0</v>
      </c>
      <c r="N68" s="227"/>
      <c r="O68" s="227">
        <f>SUM(O69:O77)</f>
        <v>16.809999999999999</v>
      </c>
      <c r="P68" s="227"/>
      <c r="Q68" s="227">
        <f>SUM(Q69:Q77)</f>
        <v>0</v>
      </c>
      <c r="R68" s="228"/>
      <c r="S68" s="228"/>
      <c r="T68" s="229"/>
      <c r="U68" s="223"/>
      <c r="V68" s="223">
        <f>SUM(V69:V77)</f>
        <v>0</v>
      </c>
      <c r="W68" s="223"/>
      <c r="X68" s="223"/>
      <c r="Y68" s="223"/>
      <c r="AG68" t="s">
        <v>180</v>
      </c>
    </row>
    <row r="69" spans="1:60" outlineLevel="1" x14ac:dyDescent="0.2">
      <c r="A69" s="231">
        <v>21</v>
      </c>
      <c r="B69" s="232" t="s">
        <v>483</v>
      </c>
      <c r="C69" s="249" t="s">
        <v>484</v>
      </c>
      <c r="D69" s="233" t="s">
        <v>216</v>
      </c>
      <c r="E69" s="234">
        <v>40.14</v>
      </c>
      <c r="F69" s="235"/>
      <c r="G69" s="236">
        <f>ROUND(E69*F69,2)</f>
        <v>0</v>
      </c>
      <c r="H69" s="235"/>
      <c r="I69" s="236">
        <f>ROUND(E69*H69,2)</f>
        <v>0</v>
      </c>
      <c r="J69" s="235"/>
      <c r="K69" s="236">
        <f>ROUND(E69*J69,2)</f>
        <v>0</v>
      </c>
      <c r="L69" s="236">
        <v>21</v>
      </c>
      <c r="M69" s="236">
        <f>G69*(1+L69/100)</f>
        <v>0</v>
      </c>
      <c r="N69" s="234">
        <v>0.20200000000000001</v>
      </c>
      <c r="O69" s="234">
        <f>ROUND(E69*N69,2)</f>
        <v>8.11</v>
      </c>
      <c r="P69" s="234">
        <v>0</v>
      </c>
      <c r="Q69" s="234">
        <f>ROUND(E69*P69,2)</f>
        <v>0</v>
      </c>
      <c r="R69" s="236" t="s">
        <v>217</v>
      </c>
      <c r="S69" s="236" t="s">
        <v>184</v>
      </c>
      <c r="T69" s="237" t="s">
        <v>218</v>
      </c>
      <c r="U69" s="222">
        <v>0</v>
      </c>
      <c r="V69" s="222">
        <f>ROUND(E69*U69,2)</f>
        <v>0</v>
      </c>
      <c r="W69" s="222"/>
      <c r="X69" s="222" t="s">
        <v>219</v>
      </c>
      <c r="Y69" s="222" t="s">
        <v>187</v>
      </c>
      <c r="Z69" s="212"/>
      <c r="AA69" s="212"/>
      <c r="AB69" s="212"/>
      <c r="AC69" s="212"/>
      <c r="AD69" s="212"/>
      <c r="AE69" s="212"/>
      <c r="AF69" s="212"/>
      <c r="AG69" s="212" t="s">
        <v>439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1" t="s">
        <v>485</v>
      </c>
      <c r="D70" s="259"/>
      <c r="E70" s="259"/>
      <c r="F70" s="259"/>
      <c r="G70" s="259"/>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232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0" t="s">
        <v>486</v>
      </c>
      <c r="D71" s="257"/>
      <c r="E71" s="258">
        <v>40.14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222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1">
        <v>22</v>
      </c>
      <c r="B72" s="232" t="s">
        <v>487</v>
      </c>
      <c r="C72" s="249" t="s">
        <v>488</v>
      </c>
      <c r="D72" s="233" t="s">
        <v>216</v>
      </c>
      <c r="E72" s="234">
        <v>200.7</v>
      </c>
      <c r="F72" s="235"/>
      <c r="G72" s="236">
        <f>ROUND(E72*F72,2)</f>
        <v>0</v>
      </c>
      <c r="H72" s="235"/>
      <c r="I72" s="236">
        <f>ROUND(E72*H72,2)</f>
        <v>0</v>
      </c>
      <c r="J72" s="235"/>
      <c r="K72" s="236">
        <f>ROUND(E72*J72,2)</f>
        <v>0</v>
      </c>
      <c r="L72" s="236">
        <v>21</v>
      </c>
      <c r="M72" s="236">
        <f>G72*(1+L72/100)</f>
        <v>0</v>
      </c>
      <c r="N72" s="234">
        <v>2.5250000000000002E-2</v>
      </c>
      <c r="O72" s="234">
        <f>ROUND(E72*N72,2)</f>
        <v>5.07</v>
      </c>
      <c r="P72" s="234">
        <v>0</v>
      </c>
      <c r="Q72" s="234">
        <f>ROUND(E72*P72,2)</f>
        <v>0</v>
      </c>
      <c r="R72" s="236" t="s">
        <v>217</v>
      </c>
      <c r="S72" s="236" t="s">
        <v>184</v>
      </c>
      <c r="T72" s="237" t="s">
        <v>218</v>
      </c>
      <c r="U72" s="222">
        <v>0</v>
      </c>
      <c r="V72" s="222">
        <f>ROUND(E72*U72,2)</f>
        <v>0</v>
      </c>
      <c r="W72" s="222"/>
      <c r="X72" s="222" t="s">
        <v>219</v>
      </c>
      <c r="Y72" s="222" t="s">
        <v>187</v>
      </c>
      <c r="Z72" s="212"/>
      <c r="AA72" s="212"/>
      <c r="AB72" s="212"/>
      <c r="AC72" s="212"/>
      <c r="AD72" s="212"/>
      <c r="AE72" s="212"/>
      <c r="AF72" s="212"/>
      <c r="AG72" s="212" t="s">
        <v>439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1" t="s">
        <v>485</v>
      </c>
      <c r="D73" s="259"/>
      <c r="E73" s="259"/>
      <c r="F73" s="259"/>
      <c r="G73" s="259"/>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232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0" t="s">
        <v>489</v>
      </c>
      <c r="D74" s="257"/>
      <c r="E74" s="258">
        <v>200.7</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222</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1">
        <v>23</v>
      </c>
      <c r="B75" s="232" t="s">
        <v>304</v>
      </c>
      <c r="C75" s="249" t="s">
        <v>305</v>
      </c>
      <c r="D75" s="233" t="s">
        <v>228</v>
      </c>
      <c r="E75" s="234">
        <v>1.92</v>
      </c>
      <c r="F75" s="235"/>
      <c r="G75" s="236">
        <f>ROUND(E75*F75,2)</f>
        <v>0</v>
      </c>
      <c r="H75" s="235"/>
      <c r="I75" s="236">
        <f>ROUND(E75*H75,2)</f>
        <v>0</v>
      </c>
      <c r="J75" s="235"/>
      <c r="K75" s="236">
        <f>ROUND(E75*J75,2)</f>
        <v>0</v>
      </c>
      <c r="L75" s="236">
        <v>21</v>
      </c>
      <c r="M75" s="236">
        <f>G75*(1+L75/100)</f>
        <v>0</v>
      </c>
      <c r="N75" s="234">
        <v>1.8907700000000001</v>
      </c>
      <c r="O75" s="234">
        <f>ROUND(E75*N75,2)</f>
        <v>3.63</v>
      </c>
      <c r="P75" s="234">
        <v>0</v>
      </c>
      <c r="Q75" s="234">
        <f>ROUND(E75*P75,2)</f>
        <v>0</v>
      </c>
      <c r="R75" s="236" t="s">
        <v>306</v>
      </c>
      <c r="S75" s="236" t="s">
        <v>184</v>
      </c>
      <c r="T75" s="237" t="s">
        <v>218</v>
      </c>
      <c r="U75" s="222">
        <v>0</v>
      </c>
      <c r="V75" s="222">
        <f>ROUND(E75*U75,2)</f>
        <v>0</v>
      </c>
      <c r="W75" s="222"/>
      <c r="X75" s="222" t="s">
        <v>219</v>
      </c>
      <c r="Y75" s="222" t="s">
        <v>187</v>
      </c>
      <c r="Z75" s="212"/>
      <c r="AA75" s="212"/>
      <c r="AB75" s="212"/>
      <c r="AC75" s="212"/>
      <c r="AD75" s="212"/>
      <c r="AE75" s="212"/>
      <c r="AF75" s="212"/>
      <c r="AG75" s="212" t="s">
        <v>439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1" t="s">
        <v>307</v>
      </c>
      <c r="D76" s="259"/>
      <c r="E76" s="259"/>
      <c r="F76" s="259"/>
      <c r="G76" s="259"/>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232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0" t="s">
        <v>490</v>
      </c>
      <c r="D77" s="257"/>
      <c r="E77" s="258">
        <v>1.92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222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4" t="s">
        <v>179</v>
      </c>
      <c r="B78" s="225" t="s">
        <v>134</v>
      </c>
      <c r="C78" s="248" t="s">
        <v>135</v>
      </c>
      <c r="D78" s="226"/>
      <c r="E78" s="227"/>
      <c r="F78" s="228"/>
      <c r="G78" s="228">
        <f>SUMIF(AG79:AG92,"&lt;&gt;NOR",G79:G92)</f>
        <v>0</v>
      </c>
      <c r="H78" s="228"/>
      <c r="I78" s="228">
        <f>SUM(I79:I92)</f>
        <v>0</v>
      </c>
      <c r="J78" s="228"/>
      <c r="K78" s="228">
        <f>SUM(K79:K92)</f>
        <v>0</v>
      </c>
      <c r="L78" s="228"/>
      <c r="M78" s="228">
        <f>SUM(M79:M92)</f>
        <v>0</v>
      </c>
      <c r="N78" s="227"/>
      <c r="O78" s="227">
        <f>SUM(O79:O92)</f>
        <v>106.60000000000001</v>
      </c>
      <c r="P78" s="227"/>
      <c r="Q78" s="227">
        <f>SUM(Q79:Q92)</f>
        <v>0</v>
      </c>
      <c r="R78" s="228"/>
      <c r="S78" s="228"/>
      <c r="T78" s="229"/>
      <c r="U78" s="223"/>
      <c r="V78" s="223">
        <f>SUM(V79:V92)</f>
        <v>0</v>
      </c>
      <c r="W78" s="223"/>
      <c r="X78" s="223"/>
      <c r="Y78" s="223"/>
      <c r="AG78" t="s">
        <v>180</v>
      </c>
    </row>
    <row r="79" spans="1:60" outlineLevel="1" x14ac:dyDescent="0.2">
      <c r="A79" s="231">
        <v>24</v>
      </c>
      <c r="B79" s="232" t="s">
        <v>491</v>
      </c>
      <c r="C79" s="249" t="s">
        <v>492</v>
      </c>
      <c r="D79" s="233" t="s">
        <v>216</v>
      </c>
      <c r="E79" s="234">
        <v>199.08</v>
      </c>
      <c r="F79" s="235"/>
      <c r="G79" s="236">
        <f>ROUND(E79*F79,2)</f>
        <v>0</v>
      </c>
      <c r="H79" s="235"/>
      <c r="I79" s="236">
        <f>ROUND(E79*H79,2)</f>
        <v>0</v>
      </c>
      <c r="J79" s="235"/>
      <c r="K79" s="236">
        <f>ROUND(E79*J79,2)</f>
        <v>0</v>
      </c>
      <c r="L79" s="236">
        <v>21</v>
      </c>
      <c r="M79" s="236">
        <f>G79*(1+L79/100)</f>
        <v>0</v>
      </c>
      <c r="N79" s="234">
        <v>0.33074999999999999</v>
      </c>
      <c r="O79" s="234">
        <f>ROUND(E79*N79,2)</f>
        <v>65.849999999999994</v>
      </c>
      <c r="P79" s="234">
        <v>0</v>
      </c>
      <c r="Q79" s="234">
        <f>ROUND(E79*P79,2)</f>
        <v>0</v>
      </c>
      <c r="R79" s="236" t="s">
        <v>217</v>
      </c>
      <c r="S79" s="236" t="s">
        <v>184</v>
      </c>
      <c r="T79" s="237" t="s">
        <v>218</v>
      </c>
      <c r="U79" s="222">
        <v>0</v>
      </c>
      <c r="V79" s="222">
        <f>ROUND(E79*U79,2)</f>
        <v>0</v>
      </c>
      <c r="W79" s="222"/>
      <c r="X79" s="222" t="s">
        <v>219</v>
      </c>
      <c r="Y79" s="222" t="s">
        <v>187</v>
      </c>
      <c r="Z79" s="212"/>
      <c r="AA79" s="212"/>
      <c r="AB79" s="212"/>
      <c r="AC79" s="212"/>
      <c r="AD79" s="212"/>
      <c r="AE79" s="212"/>
      <c r="AF79" s="212"/>
      <c r="AG79" s="212" t="s">
        <v>439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60" t="s">
        <v>493</v>
      </c>
      <c r="D80" s="257"/>
      <c r="E80" s="258">
        <v>199.08</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222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1">
        <v>25</v>
      </c>
      <c r="B81" s="232" t="s">
        <v>494</v>
      </c>
      <c r="C81" s="249" t="s">
        <v>495</v>
      </c>
      <c r="D81" s="233" t="s">
        <v>216</v>
      </c>
      <c r="E81" s="234">
        <v>197.43</v>
      </c>
      <c r="F81" s="235"/>
      <c r="G81" s="236">
        <f>ROUND(E81*F81,2)</f>
        <v>0</v>
      </c>
      <c r="H81" s="235"/>
      <c r="I81" s="236">
        <f>ROUND(E81*H81,2)</f>
        <v>0</v>
      </c>
      <c r="J81" s="235"/>
      <c r="K81" s="236">
        <f>ROUND(E81*J81,2)</f>
        <v>0</v>
      </c>
      <c r="L81" s="236">
        <v>21</v>
      </c>
      <c r="M81" s="236">
        <f>G81*(1+L81/100)</f>
        <v>0</v>
      </c>
      <c r="N81" s="234">
        <v>7.3899999999999993E-2</v>
      </c>
      <c r="O81" s="234">
        <f>ROUND(E81*N81,2)</f>
        <v>14.59</v>
      </c>
      <c r="P81" s="234">
        <v>0</v>
      </c>
      <c r="Q81" s="234">
        <f>ROUND(E81*P81,2)</f>
        <v>0</v>
      </c>
      <c r="R81" s="236" t="s">
        <v>217</v>
      </c>
      <c r="S81" s="236" t="s">
        <v>184</v>
      </c>
      <c r="T81" s="237" t="s">
        <v>218</v>
      </c>
      <c r="U81" s="222">
        <v>0</v>
      </c>
      <c r="V81" s="222">
        <f>ROUND(E81*U81,2)</f>
        <v>0</v>
      </c>
      <c r="W81" s="222"/>
      <c r="X81" s="222" t="s">
        <v>219</v>
      </c>
      <c r="Y81" s="222" t="s">
        <v>187</v>
      </c>
      <c r="Z81" s="212"/>
      <c r="AA81" s="212"/>
      <c r="AB81" s="212"/>
      <c r="AC81" s="212"/>
      <c r="AD81" s="212"/>
      <c r="AE81" s="212"/>
      <c r="AF81" s="212"/>
      <c r="AG81" s="212" t="s">
        <v>439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2" x14ac:dyDescent="0.2">
      <c r="A82" s="219"/>
      <c r="B82" s="220"/>
      <c r="C82" s="261" t="s">
        <v>496</v>
      </c>
      <c r="D82" s="259"/>
      <c r="E82" s="259"/>
      <c r="F82" s="259"/>
      <c r="G82" s="259"/>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232</v>
      </c>
      <c r="AH82" s="212"/>
      <c r="AI82" s="212"/>
      <c r="AJ82" s="212"/>
      <c r="AK82" s="212"/>
      <c r="AL82" s="212"/>
      <c r="AM82" s="212"/>
      <c r="AN82" s="212"/>
      <c r="AO82" s="212"/>
      <c r="AP82" s="212"/>
      <c r="AQ82" s="212"/>
      <c r="AR82" s="212"/>
      <c r="AS82" s="212"/>
      <c r="AT82" s="212"/>
      <c r="AU82" s="212"/>
      <c r="AV82" s="212"/>
      <c r="AW82" s="212"/>
      <c r="AX82" s="212"/>
      <c r="AY82" s="212"/>
      <c r="AZ82" s="212"/>
      <c r="BA82" s="239" t="str">
        <f>C82</f>
        <v>s provedením lože z kameniva drceného, s vyplněním spár, s dvojitým hutněním a se smetením přebytečného materiálu na krajnici. S dodáním hmot pro lože a výplň spár.</v>
      </c>
      <c r="BB82" s="212"/>
      <c r="BC82" s="212"/>
      <c r="BD82" s="212"/>
      <c r="BE82" s="212"/>
      <c r="BF82" s="212"/>
      <c r="BG82" s="212"/>
      <c r="BH82" s="212"/>
    </row>
    <row r="83" spans="1:60" outlineLevel="2" x14ac:dyDescent="0.2">
      <c r="A83" s="219"/>
      <c r="B83" s="220"/>
      <c r="C83" s="260" t="s">
        <v>497</v>
      </c>
      <c r="D83" s="257"/>
      <c r="E83" s="258">
        <v>197.43</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222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1">
        <v>26</v>
      </c>
      <c r="B84" s="232" t="s">
        <v>498</v>
      </c>
      <c r="C84" s="249" t="s">
        <v>499</v>
      </c>
      <c r="D84" s="233" t="s">
        <v>216</v>
      </c>
      <c r="E84" s="234">
        <v>1.65</v>
      </c>
      <c r="F84" s="235"/>
      <c r="G84" s="236">
        <f>ROUND(E84*F84,2)</f>
        <v>0</v>
      </c>
      <c r="H84" s="235"/>
      <c r="I84" s="236">
        <f>ROUND(E84*H84,2)</f>
        <v>0</v>
      </c>
      <c r="J84" s="235"/>
      <c r="K84" s="236">
        <f>ROUND(E84*J84,2)</f>
        <v>0</v>
      </c>
      <c r="L84" s="236">
        <v>21</v>
      </c>
      <c r="M84" s="236">
        <f>G84*(1+L84/100)</f>
        <v>0</v>
      </c>
      <c r="N84" s="234">
        <v>7.3899999999999993E-2</v>
      </c>
      <c r="O84" s="234">
        <f>ROUND(E84*N84,2)</f>
        <v>0.12</v>
      </c>
      <c r="P84" s="234">
        <v>0</v>
      </c>
      <c r="Q84" s="234">
        <f>ROUND(E84*P84,2)</f>
        <v>0</v>
      </c>
      <c r="R84" s="236" t="s">
        <v>217</v>
      </c>
      <c r="S84" s="236" t="s">
        <v>184</v>
      </c>
      <c r="T84" s="237" t="s">
        <v>218</v>
      </c>
      <c r="U84" s="222">
        <v>0</v>
      </c>
      <c r="V84" s="222">
        <f>ROUND(E84*U84,2)</f>
        <v>0</v>
      </c>
      <c r="W84" s="222"/>
      <c r="X84" s="222" t="s">
        <v>219</v>
      </c>
      <c r="Y84" s="222" t="s">
        <v>187</v>
      </c>
      <c r="Z84" s="212"/>
      <c r="AA84" s="212"/>
      <c r="AB84" s="212"/>
      <c r="AC84" s="212"/>
      <c r="AD84" s="212"/>
      <c r="AE84" s="212"/>
      <c r="AF84" s="212"/>
      <c r="AG84" s="212" t="s">
        <v>439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2" x14ac:dyDescent="0.2">
      <c r="A85" s="219"/>
      <c r="B85" s="220"/>
      <c r="C85" s="261" t="s">
        <v>496</v>
      </c>
      <c r="D85" s="259"/>
      <c r="E85" s="259"/>
      <c r="F85" s="259"/>
      <c r="G85" s="259"/>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232</v>
      </c>
      <c r="AH85" s="212"/>
      <c r="AI85" s="212"/>
      <c r="AJ85" s="212"/>
      <c r="AK85" s="212"/>
      <c r="AL85" s="212"/>
      <c r="AM85" s="212"/>
      <c r="AN85" s="212"/>
      <c r="AO85" s="212"/>
      <c r="AP85" s="212"/>
      <c r="AQ85" s="212"/>
      <c r="AR85" s="212"/>
      <c r="AS85" s="212"/>
      <c r="AT85" s="212"/>
      <c r="AU85" s="212"/>
      <c r="AV85" s="212"/>
      <c r="AW85" s="212"/>
      <c r="AX85" s="212"/>
      <c r="AY85" s="212"/>
      <c r="AZ85" s="212"/>
      <c r="BA85" s="239" t="str">
        <f>C85</f>
        <v>s provedením lože z kameniva drceného, s vyplněním spár, s dvojitým hutněním a se smetením přebytečného materiálu na krajnici. S dodáním hmot pro lože a výplň spár.</v>
      </c>
      <c r="BB85" s="212"/>
      <c r="BC85" s="212"/>
      <c r="BD85" s="212"/>
      <c r="BE85" s="212"/>
      <c r="BF85" s="212"/>
      <c r="BG85" s="212"/>
      <c r="BH85" s="212"/>
    </row>
    <row r="86" spans="1:60" outlineLevel="2" x14ac:dyDescent="0.2">
      <c r="A86" s="219"/>
      <c r="B86" s="220"/>
      <c r="C86" s="260" t="s">
        <v>500</v>
      </c>
      <c r="D86" s="257"/>
      <c r="E86" s="258">
        <v>1.65</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222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1">
        <v>27</v>
      </c>
      <c r="B87" s="232" t="s">
        <v>501</v>
      </c>
      <c r="C87" s="249" t="s">
        <v>502</v>
      </c>
      <c r="D87" s="233" t="s">
        <v>216</v>
      </c>
      <c r="E87" s="234">
        <v>194.15</v>
      </c>
      <c r="F87" s="235"/>
      <c r="G87" s="236">
        <f>ROUND(E87*F87,2)</f>
        <v>0</v>
      </c>
      <c r="H87" s="235"/>
      <c r="I87" s="236">
        <f>ROUND(E87*H87,2)</f>
        <v>0</v>
      </c>
      <c r="J87" s="235"/>
      <c r="K87" s="236">
        <f>ROUND(E87*J87,2)</f>
        <v>0</v>
      </c>
      <c r="L87" s="236">
        <v>21</v>
      </c>
      <c r="M87" s="236">
        <f>G87*(1+L87/100)</f>
        <v>0</v>
      </c>
      <c r="N87" s="234">
        <v>0.129</v>
      </c>
      <c r="O87" s="234">
        <f>ROUND(E87*N87,2)</f>
        <v>25.05</v>
      </c>
      <c r="P87" s="234">
        <v>0</v>
      </c>
      <c r="Q87" s="234">
        <f>ROUND(E87*P87,2)</f>
        <v>0</v>
      </c>
      <c r="R87" s="236" t="s">
        <v>286</v>
      </c>
      <c r="S87" s="236" t="s">
        <v>184</v>
      </c>
      <c r="T87" s="237" t="s">
        <v>218</v>
      </c>
      <c r="U87" s="222">
        <v>0</v>
      </c>
      <c r="V87" s="222">
        <f>ROUND(E87*U87,2)</f>
        <v>0</v>
      </c>
      <c r="W87" s="222"/>
      <c r="X87" s="222" t="s">
        <v>280</v>
      </c>
      <c r="Y87" s="222" t="s">
        <v>187</v>
      </c>
      <c r="Z87" s="212"/>
      <c r="AA87" s="212"/>
      <c r="AB87" s="212"/>
      <c r="AC87" s="212"/>
      <c r="AD87" s="212"/>
      <c r="AE87" s="212"/>
      <c r="AF87" s="212"/>
      <c r="AG87" s="212" t="s">
        <v>281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0" t="s">
        <v>503</v>
      </c>
      <c r="D88" s="257"/>
      <c r="E88" s="258">
        <v>194.15</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222</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1">
        <v>28</v>
      </c>
      <c r="B89" s="232" t="s">
        <v>504</v>
      </c>
      <c r="C89" s="249" t="s">
        <v>505</v>
      </c>
      <c r="D89" s="233" t="s">
        <v>216</v>
      </c>
      <c r="E89" s="234">
        <v>5.25</v>
      </c>
      <c r="F89" s="235"/>
      <c r="G89" s="236">
        <f>ROUND(E89*F89,2)</f>
        <v>0</v>
      </c>
      <c r="H89" s="235"/>
      <c r="I89" s="236">
        <f>ROUND(E89*H89,2)</f>
        <v>0</v>
      </c>
      <c r="J89" s="235"/>
      <c r="K89" s="236">
        <f>ROUND(E89*J89,2)</f>
        <v>0</v>
      </c>
      <c r="L89" s="236">
        <v>21</v>
      </c>
      <c r="M89" s="236">
        <f>G89*(1+L89/100)</f>
        <v>0</v>
      </c>
      <c r="N89" s="234">
        <v>0.129</v>
      </c>
      <c r="O89" s="234">
        <f>ROUND(E89*N89,2)</f>
        <v>0.68</v>
      </c>
      <c r="P89" s="234">
        <v>0</v>
      </c>
      <c r="Q89" s="234">
        <f>ROUND(E89*P89,2)</f>
        <v>0</v>
      </c>
      <c r="R89" s="236" t="s">
        <v>286</v>
      </c>
      <c r="S89" s="236" t="s">
        <v>184</v>
      </c>
      <c r="T89" s="237" t="s">
        <v>218</v>
      </c>
      <c r="U89" s="222">
        <v>0</v>
      </c>
      <c r="V89" s="222">
        <f>ROUND(E89*U89,2)</f>
        <v>0</v>
      </c>
      <c r="W89" s="222"/>
      <c r="X89" s="222" t="s">
        <v>280</v>
      </c>
      <c r="Y89" s="222" t="s">
        <v>187</v>
      </c>
      <c r="Z89" s="212"/>
      <c r="AA89" s="212"/>
      <c r="AB89" s="212"/>
      <c r="AC89" s="212"/>
      <c r="AD89" s="212"/>
      <c r="AE89" s="212"/>
      <c r="AF89" s="212"/>
      <c r="AG89" s="212" t="s">
        <v>281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0" t="s">
        <v>506</v>
      </c>
      <c r="D90" s="257"/>
      <c r="E90" s="258">
        <v>5.25</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222</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1">
        <v>29</v>
      </c>
      <c r="B91" s="232" t="s">
        <v>507</v>
      </c>
      <c r="C91" s="249" t="s">
        <v>508</v>
      </c>
      <c r="D91" s="233" t="s">
        <v>216</v>
      </c>
      <c r="E91" s="234">
        <v>1.67</v>
      </c>
      <c r="F91" s="235"/>
      <c r="G91" s="236">
        <f>ROUND(E91*F91,2)</f>
        <v>0</v>
      </c>
      <c r="H91" s="235"/>
      <c r="I91" s="236">
        <f>ROUND(E91*H91,2)</f>
        <v>0</v>
      </c>
      <c r="J91" s="235"/>
      <c r="K91" s="236">
        <f>ROUND(E91*J91,2)</f>
        <v>0</v>
      </c>
      <c r="L91" s="236">
        <v>21</v>
      </c>
      <c r="M91" s="236">
        <f>G91*(1+L91/100)</f>
        <v>0</v>
      </c>
      <c r="N91" s="234">
        <v>0.188</v>
      </c>
      <c r="O91" s="234">
        <f>ROUND(E91*N91,2)</f>
        <v>0.31</v>
      </c>
      <c r="P91" s="234">
        <v>0</v>
      </c>
      <c r="Q91" s="234">
        <f>ROUND(E91*P91,2)</f>
        <v>0</v>
      </c>
      <c r="R91" s="236" t="s">
        <v>286</v>
      </c>
      <c r="S91" s="236" t="s">
        <v>184</v>
      </c>
      <c r="T91" s="237" t="s">
        <v>218</v>
      </c>
      <c r="U91" s="222">
        <v>0</v>
      </c>
      <c r="V91" s="222">
        <f>ROUND(E91*U91,2)</f>
        <v>0</v>
      </c>
      <c r="W91" s="222"/>
      <c r="X91" s="222" t="s">
        <v>280</v>
      </c>
      <c r="Y91" s="222" t="s">
        <v>187</v>
      </c>
      <c r="Z91" s="212"/>
      <c r="AA91" s="212"/>
      <c r="AB91" s="212"/>
      <c r="AC91" s="212"/>
      <c r="AD91" s="212"/>
      <c r="AE91" s="212"/>
      <c r="AF91" s="212"/>
      <c r="AG91" s="212" t="s">
        <v>281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0" t="s">
        <v>509</v>
      </c>
      <c r="D92" s="257"/>
      <c r="E92" s="258">
        <v>1.67</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222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4" t="s">
        <v>179</v>
      </c>
      <c r="B93" s="225" t="s">
        <v>138</v>
      </c>
      <c r="C93" s="248" t="s">
        <v>139</v>
      </c>
      <c r="D93" s="226"/>
      <c r="E93" s="227"/>
      <c r="F93" s="228"/>
      <c r="G93" s="228">
        <f>SUMIF(AG94:AG106,"&lt;&gt;NOR",G94:G106)</f>
        <v>0</v>
      </c>
      <c r="H93" s="228"/>
      <c r="I93" s="228">
        <f>SUM(I94:I106)</f>
        <v>0</v>
      </c>
      <c r="J93" s="228"/>
      <c r="K93" s="228">
        <f>SUM(K94:K106)</f>
        <v>0</v>
      </c>
      <c r="L93" s="228"/>
      <c r="M93" s="228">
        <f>SUM(M94:M106)</f>
        <v>0</v>
      </c>
      <c r="N93" s="227"/>
      <c r="O93" s="227">
        <f>SUM(O94:O106)</f>
        <v>59.360000000000007</v>
      </c>
      <c r="P93" s="227"/>
      <c r="Q93" s="227">
        <f>SUM(Q94:Q106)</f>
        <v>0</v>
      </c>
      <c r="R93" s="228"/>
      <c r="S93" s="228"/>
      <c r="T93" s="229"/>
      <c r="U93" s="223"/>
      <c r="V93" s="223">
        <f>SUM(V94:V106)</f>
        <v>0</v>
      </c>
      <c r="W93" s="223"/>
      <c r="X93" s="223"/>
      <c r="Y93" s="223"/>
      <c r="AG93" t="s">
        <v>180</v>
      </c>
    </row>
    <row r="94" spans="1:60" ht="22.5" outlineLevel="1" x14ac:dyDescent="0.2">
      <c r="A94" s="231">
        <v>30</v>
      </c>
      <c r="B94" s="232" t="s">
        <v>510</v>
      </c>
      <c r="C94" s="249" t="s">
        <v>511</v>
      </c>
      <c r="D94" s="233" t="s">
        <v>301</v>
      </c>
      <c r="E94" s="234">
        <v>232</v>
      </c>
      <c r="F94" s="235"/>
      <c r="G94" s="236">
        <f>ROUND(E94*F94,2)</f>
        <v>0</v>
      </c>
      <c r="H94" s="235"/>
      <c r="I94" s="236">
        <f>ROUND(E94*H94,2)</f>
        <v>0</v>
      </c>
      <c r="J94" s="235"/>
      <c r="K94" s="236">
        <f>ROUND(E94*J94,2)</f>
        <v>0</v>
      </c>
      <c r="L94" s="236">
        <v>21</v>
      </c>
      <c r="M94" s="236">
        <f>G94*(1+L94/100)</f>
        <v>0</v>
      </c>
      <c r="N94" s="234">
        <v>0.188</v>
      </c>
      <c r="O94" s="234">
        <f>ROUND(E94*N94,2)</f>
        <v>43.62</v>
      </c>
      <c r="P94" s="234">
        <v>0</v>
      </c>
      <c r="Q94" s="234">
        <f>ROUND(E94*P94,2)</f>
        <v>0</v>
      </c>
      <c r="R94" s="236" t="s">
        <v>217</v>
      </c>
      <c r="S94" s="236" t="s">
        <v>184</v>
      </c>
      <c r="T94" s="237" t="s">
        <v>218</v>
      </c>
      <c r="U94" s="222">
        <v>0</v>
      </c>
      <c r="V94" s="222">
        <f>ROUND(E94*U94,2)</f>
        <v>0</v>
      </c>
      <c r="W94" s="222"/>
      <c r="X94" s="222" t="s">
        <v>219</v>
      </c>
      <c r="Y94" s="222" t="s">
        <v>187</v>
      </c>
      <c r="Z94" s="212"/>
      <c r="AA94" s="212"/>
      <c r="AB94" s="212"/>
      <c r="AC94" s="212"/>
      <c r="AD94" s="212"/>
      <c r="AE94" s="212"/>
      <c r="AF94" s="212"/>
      <c r="AG94" s="212" t="s">
        <v>439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1" t="s">
        <v>512</v>
      </c>
      <c r="D95" s="259"/>
      <c r="E95" s="259"/>
      <c r="F95" s="259"/>
      <c r="G95" s="259"/>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232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0" t="s">
        <v>513</v>
      </c>
      <c r="D96" s="257"/>
      <c r="E96" s="258">
        <v>232</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222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1">
        <v>31</v>
      </c>
      <c r="B97" s="232" t="s">
        <v>514</v>
      </c>
      <c r="C97" s="249" t="s">
        <v>515</v>
      </c>
      <c r="D97" s="233" t="s">
        <v>311</v>
      </c>
      <c r="E97" s="234">
        <v>118.17</v>
      </c>
      <c r="F97" s="235"/>
      <c r="G97" s="236">
        <f>ROUND(E97*F97,2)</f>
        <v>0</v>
      </c>
      <c r="H97" s="235"/>
      <c r="I97" s="236">
        <f>ROUND(E97*H97,2)</f>
        <v>0</v>
      </c>
      <c r="J97" s="235"/>
      <c r="K97" s="236">
        <f>ROUND(E97*J97,2)</f>
        <v>0</v>
      </c>
      <c r="L97" s="236">
        <v>21</v>
      </c>
      <c r="M97" s="236">
        <f>G97*(1+L97/100)</f>
        <v>0</v>
      </c>
      <c r="N97" s="234">
        <v>5.8000000000000003E-2</v>
      </c>
      <c r="O97" s="234">
        <f>ROUND(E97*N97,2)</f>
        <v>6.85</v>
      </c>
      <c r="P97" s="234">
        <v>0</v>
      </c>
      <c r="Q97" s="234">
        <f>ROUND(E97*P97,2)</f>
        <v>0</v>
      </c>
      <c r="R97" s="236" t="s">
        <v>286</v>
      </c>
      <c r="S97" s="236" t="s">
        <v>184</v>
      </c>
      <c r="T97" s="237" t="s">
        <v>218</v>
      </c>
      <c r="U97" s="222">
        <v>0</v>
      </c>
      <c r="V97" s="222">
        <f>ROUND(E97*U97,2)</f>
        <v>0</v>
      </c>
      <c r="W97" s="222"/>
      <c r="X97" s="222" t="s">
        <v>280</v>
      </c>
      <c r="Y97" s="222" t="s">
        <v>187</v>
      </c>
      <c r="Z97" s="212"/>
      <c r="AA97" s="212"/>
      <c r="AB97" s="212"/>
      <c r="AC97" s="212"/>
      <c r="AD97" s="212"/>
      <c r="AE97" s="212"/>
      <c r="AF97" s="212"/>
      <c r="AG97" s="212" t="s">
        <v>281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0" t="s">
        <v>516</v>
      </c>
      <c r="D98" s="257"/>
      <c r="E98" s="258">
        <v>118.17</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222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1">
        <v>32</v>
      </c>
      <c r="B99" s="232" t="s">
        <v>517</v>
      </c>
      <c r="C99" s="249" t="s">
        <v>518</v>
      </c>
      <c r="D99" s="233" t="s">
        <v>311</v>
      </c>
      <c r="E99" s="234">
        <v>96.46</v>
      </c>
      <c r="F99" s="235"/>
      <c r="G99" s="236">
        <f>ROUND(E99*F99,2)</f>
        <v>0</v>
      </c>
      <c r="H99" s="235"/>
      <c r="I99" s="236">
        <f>ROUND(E99*H99,2)</f>
        <v>0</v>
      </c>
      <c r="J99" s="235"/>
      <c r="K99" s="236">
        <f>ROUND(E99*J99,2)</f>
        <v>0</v>
      </c>
      <c r="L99" s="236">
        <v>21</v>
      </c>
      <c r="M99" s="236">
        <f>G99*(1+L99/100)</f>
        <v>0</v>
      </c>
      <c r="N99" s="234">
        <v>8.1000000000000003E-2</v>
      </c>
      <c r="O99" s="234">
        <f>ROUND(E99*N99,2)</f>
        <v>7.81</v>
      </c>
      <c r="P99" s="234">
        <v>0</v>
      </c>
      <c r="Q99" s="234">
        <f>ROUND(E99*P99,2)</f>
        <v>0</v>
      </c>
      <c r="R99" s="236" t="s">
        <v>286</v>
      </c>
      <c r="S99" s="236" t="s">
        <v>184</v>
      </c>
      <c r="T99" s="237" t="s">
        <v>218</v>
      </c>
      <c r="U99" s="222">
        <v>0</v>
      </c>
      <c r="V99" s="222">
        <f>ROUND(E99*U99,2)</f>
        <v>0</v>
      </c>
      <c r="W99" s="222"/>
      <c r="X99" s="222" t="s">
        <v>280</v>
      </c>
      <c r="Y99" s="222" t="s">
        <v>187</v>
      </c>
      <c r="Z99" s="212"/>
      <c r="AA99" s="212"/>
      <c r="AB99" s="212"/>
      <c r="AC99" s="212"/>
      <c r="AD99" s="212"/>
      <c r="AE99" s="212"/>
      <c r="AF99" s="212"/>
      <c r="AG99" s="212" t="s">
        <v>281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0" t="s">
        <v>519</v>
      </c>
      <c r="D100" s="257"/>
      <c r="E100" s="258">
        <v>96.46</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222</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31">
        <v>33</v>
      </c>
      <c r="B101" s="232" t="s">
        <v>520</v>
      </c>
      <c r="C101" s="249" t="s">
        <v>521</v>
      </c>
      <c r="D101" s="233" t="s">
        <v>311</v>
      </c>
      <c r="E101" s="234">
        <v>12.63</v>
      </c>
      <c r="F101" s="235"/>
      <c r="G101" s="236">
        <f>ROUND(E101*F101,2)</f>
        <v>0</v>
      </c>
      <c r="H101" s="235"/>
      <c r="I101" s="236">
        <f>ROUND(E101*H101,2)</f>
        <v>0</v>
      </c>
      <c r="J101" s="235"/>
      <c r="K101" s="236">
        <f>ROUND(E101*J101,2)</f>
        <v>0</v>
      </c>
      <c r="L101" s="236">
        <v>21</v>
      </c>
      <c r="M101" s="236">
        <f>G101*(1+L101/100)</f>
        <v>0</v>
      </c>
      <c r="N101" s="234">
        <v>4.8300000000000003E-2</v>
      </c>
      <c r="O101" s="234">
        <f>ROUND(E101*N101,2)</f>
        <v>0.61</v>
      </c>
      <c r="P101" s="234">
        <v>0</v>
      </c>
      <c r="Q101" s="234">
        <f>ROUND(E101*P101,2)</f>
        <v>0</v>
      </c>
      <c r="R101" s="236" t="s">
        <v>286</v>
      </c>
      <c r="S101" s="236" t="s">
        <v>184</v>
      </c>
      <c r="T101" s="237" t="s">
        <v>218</v>
      </c>
      <c r="U101" s="222">
        <v>0</v>
      </c>
      <c r="V101" s="222">
        <f>ROUND(E101*U101,2)</f>
        <v>0</v>
      </c>
      <c r="W101" s="222"/>
      <c r="X101" s="222" t="s">
        <v>280</v>
      </c>
      <c r="Y101" s="222" t="s">
        <v>187</v>
      </c>
      <c r="Z101" s="212"/>
      <c r="AA101" s="212"/>
      <c r="AB101" s="212"/>
      <c r="AC101" s="212"/>
      <c r="AD101" s="212"/>
      <c r="AE101" s="212"/>
      <c r="AF101" s="212"/>
      <c r="AG101" s="212" t="s">
        <v>281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0" t="s">
        <v>522</v>
      </c>
      <c r="D102" s="257"/>
      <c r="E102" s="258">
        <v>12.63</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222</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1">
        <v>34</v>
      </c>
      <c r="B103" s="232" t="s">
        <v>523</v>
      </c>
      <c r="C103" s="249" t="s">
        <v>524</v>
      </c>
      <c r="D103" s="233" t="s">
        <v>311</v>
      </c>
      <c r="E103" s="234">
        <v>3.03</v>
      </c>
      <c r="F103" s="235"/>
      <c r="G103" s="236">
        <f>ROUND(E103*F103,2)</f>
        <v>0</v>
      </c>
      <c r="H103" s="235"/>
      <c r="I103" s="236">
        <f>ROUND(E103*H103,2)</f>
        <v>0</v>
      </c>
      <c r="J103" s="235"/>
      <c r="K103" s="236">
        <f>ROUND(E103*J103,2)</f>
        <v>0</v>
      </c>
      <c r="L103" s="236">
        <v>21</v>
      </c>
      <c r="M103" s="236">
        <f>G103*(1+L103/100)</f>
        <v>0</v>
      </c>
      <c r="N103" s="234">
        <v>6.7000000000000004E-2</v>
      </c>
      <c r="O103" s="234">
        <f>ROUND(E103*N103,2)</f>
        <v>0.2</v>
      </c>
      <c r="P103" s="234">
        <v>0</v>
      </c>
      <c r="Q103" s="234">
        <f>ROUND(E103*P103,2)</f>
        <v>0</v>
      </c>
      <c r="R103" s="236" t="s">
        <v>286</v>
      </c>
      <c r="S103" s="236" t="s">
        <v>184</v>
      </c>
      <c r="T103" s="237" t="s">
        <v>218</v>
      </c>
      <c r="U103" s="222">
        <v>0</v>
      </c>
      <c r="V103" s="222">
        <f>ROUND(E103*U103,2)</f>
        <v>0</v>
      </c>
      <c r="W103" s="222"/>
      <c r="X103" s="222" t="s">
        <v>280</v>
      </c>
      <c r="Y103" s="222" t="s">
        <v>187</v>
      </c>
      <c r="Z103" s="212"/>
      <c r="AA103" s="212"/>
      <c r="AB103" s="212"/>
      <c r="AC103" s="212"/>
      <c r="AD103" s="212"/>
      <c r="AE103" s="212"/>
      <c r="AF103" s="212"/>
      <c r="AG103" s="212" t="s">
        <v>281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0" t="s">
        <v>525</v>
      </c>
      <c r="D104" s="257"/>
      <c r="E104" s="258">
        <v>3.03</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222</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1">
        <v>35</v>
      </c>
      <c r="B105" s="232" t="s">
        <v>526</v>
      </c>
      <c r="C105" s="249" t="s">
        <v>527</v>
      </c>
      <c r="D105" s="233" t="s">
        <v>311</v>
      </c>
      <c r="E105" s="234">
        <v>4.04</v>
      </c>
      <c r="F105" s="235"/>
      <c r="G105" s="236">
        <f>ROUND(E105*F105,2)</f>
        <v>0</v>
      </c>
      <c r="H105" s="235"/>
      <c r="I105" s="236">
        <f>ROUND(E105*H105,2)</f>
        <v>0</v>
      </c>
      <c r="J105" s="235"/>
      <c r="K105" s="236">
        <f>ROUND(E105*J105,2)</f>
        <v>0</v>
      </c>
      <c r="L105" s="236">
        <v>21</v>
      </c>
      <c r="M105" s="236">
        <f>G105*(1+L105/100)</f>
        <v>0</v>
      </c>
      <c r="N105" s="234">
        <v>6.7000000000000004E-2</v>
      </c>
      <c r="O105" s="234">
        <f>ROUND(E105*N105,2)</f>
        <v>0.27</v>
      </c>
      <c r="P105" s="234">
        <v>0</v>
      </c>
      <c r="Q105" s="234">
        <f>ROUND(E105*P105,2)</f>
        <v>0</v>
      </c>
      <c r="R105" s="236" t="s">
        <v>286</v>
      </c>
      <c r="S105" s="236" t="s">
        <v>184</v>
      </c>
      <c r="T105" s="237" t="s">
        <v>218</v>
      </c>
      <c r="U105" s="222">
        <v>0</v>
      </c>
      <c r="V105" s="222">
        <f>ROUND(E105*U105,2)</f>
        <v>0</v>
      </c>
      <c r="W105" s="222"/>
      <c r="X105" s="222" t="s">
        <v>280</v>
      </c>
      <c r="Y105" s="222" t="s">
        <v>187</v>
      </c>
      <c r="Z105" s="212"/>
      <c r="AA105" s="212"/>
      <c r="AB105" s="212"/>
      <c r="AC105" s="212"/>
      <c r="AD105" s="212"/>
      <c r="AE105" s="212"/>
      <c r="AF105" s="212"/>
      <c r="AG105" s="212" t="s">
        <v>281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60" t="s">
        <v>528</v>
      </c>
      <c r="D106" s="257"/>
      <c r="E106" s="258">
        <v>4.04</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222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24" t="s">
        <v>179</v>
      </c>
      <c r="B107" s="225" t="s">
        <v>144</v>
      </c>
      <c r="C107" s="248" t="s">
        <v>145</v>
      </c>
      <c r="D107" s="226"/>
      <c r="E107" s="227"/>
      <c r="F107" s="228"/>
      <c r="G107" s="228">
        <f>SUMIF(AG108:AG111,"&lt;&gt;NOR",G108:G111)</f>
        <v>0</v>
      </c>
      <c r="H107" s="228"/>
      <c r="I107" s="228">
        <f>SUM(I108:I111)</f>
        <v>0</v>
      </c>
      <c r="J107" s="228"/>
      <c r="K107" s="228">
        <f>SUM(K108:K111)</f>
        <v>0</v>
      </c>
      <c r="L107" s="228"/>
      <c r="M107" s="228">
        <f>SUM(M108:M111)</f>
        <v>0</v>
      </c>
      <c r="N107" s="227"/>
      <c r="O107" s="227">
        <f>SUM(O108:O111)</f>
        <v>0</v>
      </c>
      <c r="P107" s="227"/>
      <c r="Q107" s="227">
        <f>SUM(Q108:Q111)</f>
        <v>0</v>
      </c>
      <c r="R107" s="228"/>
      <c r="S107" s="228"/>
      <c r="T107" s="229"/>
      <c r="U107" s="223"/>
      <c r="V107" s="223">
        <f>SUM(V108:V111)</f>
        <v>106.87</v>
      </c>
      <c r="W107" s="223"/>
      <c r="X107" s="223"/>
      <c r="Y107" s="223"/>
      <c r="AG107" t="s">
        <v>180</v>
      </c>
    </row>
    <row r="108" spans="1:60" outlineLevel="1" x14ac:dyDescent="0.2">
      <c r="A108" s="231">
        <v>36</v>
      </c>
      <c r="B108" s="232" t="s">
        <v>529</v>
      </c>
      <c r="C108" s="249" t="s">
        <v>530</v>
      </c>
      <c r="D108" s="233" t="s">
        <v>285</v>
      </c>
      <c r="E108" s="234">
        <v>274.01366999999999</v>
      </c>
      <c r="F108" s="235"/>
      <c r="G108" s="236">
        <f>ROUND(E108*F108,2)</f>
        <v>0</v>
      </c>
      <c r="H108" s="235"/>
      <c r="I108" s="236">
        <f>ROUND(E108*H108,2)</f>
        <v>0</v>
      </c>
      <c r="J108" s="235"/>
      <c r="K108" s="236">
        <f>ROUND(E108*J108,2)</f>
        <v>0</v>
      </c>
      <c r="L108" s="236">
        <v>21</v>
      </c>
      <c r="M108" s="236">
        <f>G108*(1+L108/100)</f>
        <v>0</v>
      </c>
      <c r="N108" s="234">
        <v>0</v>
      </c>
      <c r="O108" s="234">
        <f>ROUND(E108*N108,2)</f>
        <v>0</v>
      </c>
      <c r="P108" s="234">
        <v>0</v>
      </c>
      <c r="Q108" s="234">
        <f>ROUND(E108*P108,2)</f>
        <v>0</v>
      </c>
      <c r="R108" s="236"/>
      <c r="S108" s="236" t="s">
        <v>184</v>
      </c>
      <c r="T108" s="237" t="s">
        <v>218</v>
      </c>
      <c r="U108" s="222">
        <v>0.39</v>
      </c>
      <c r="V108" s="222">
        <f>ROUND(E108*U108,2)</f>
        <v>106.87</v>
      </c>
      <c r="W108" s="222"/>
      <c r="X108" s="222" t="s">
        <v>419</v>
      </c>
      <c r="Y108" s="222" t="s">
        <v>187</v>
      </c>
      <c r="Z108" s="212"/>
      <c r="AA108" s="212"/>
      <c r="AB108" s="212"/>
      <c r="AC108" s="212"/>
      <c r="AD108" s="212"/>
      <c r="AE108" s="212"/>
      <c r="AF108" s="212"/>
      <c r="AG108" s="212" t="s">
        <v>420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0" t="s">
        <v>422</v>
      </c>
      <c r="D109" s="257"/>
      <c r="E109" s="258"/>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222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60" t="s">
        <v>531</v>
      </c>
      <c r="D110" s="257"/>
      <c r="E110" s="258"/>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222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0" t="s">
        <v>532</v>
      </c>
      <c r="D111" s="257"/>
      <c r="E111" s="258">
        <v>274.01366999999999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222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4" t="s">
        <v>179</v>
      </c>
      <c r="B112" s="225" t="s">
        <v>146</v>
      </c>
      <c r="C112" s="248" t="s">
        <v>147</v>
      </c>
      <c r="D112" s="226"/>
      <c r="E112" s="227"/>
      <c r="F112" s="228"/>
      <c r="G112" s="228">
        <f>SUMIF(AG113:AG114,"&lt;&gt;NOR",G113:G114)</f>
        <v>0</v>
      </c>
      <c r="H112" s="228"/>
      <c r="I112" s="228">
        <f>SUM(I113:I114)</f>
        <v>0</v>
      </c>
      <c r="J112" s="228"/>
      <c r="K112" s="228">
        <f>SUM(K113:K114)</f>
        <v>0</v>
      </c>
      <c r="L112" s="228"/>
      <c r="M112" s="228">
        <f>SUM(M113:M114)</f>
        <v>0</v>
      </c>
      <c r="N112" s="227"/>
      <c r="O112" s="227">
        <f>SUM(O113:O114)</f>
        <v>0.28999999999999998</v>
      </c>
      <c r="P112" s="227"/>
      <c r="Q112" s="227">
        <f>SUM(Q113:Q114)</f>
        <v>0</v>
      </c>
      <c r="R112" s="228"/>
      <c r="S112" s="228"/>
      <c r="T112" s="229"/>
      <c r="U112" s="223"/>
      <c r="V112" s="223">
        <f>SUM(V113:V114)</f>
        <v>0</v>
      </c>
      <c r="W112" s="223"/>
      <c r="X112" s="223"/>
      <c r="Y112" s="223"/>
      <c r="AG112" t="s">
        <v>180</v>
      </c>
    </row>
    <row r="113" spans="1:60" outlineLevel="1" x14ac:dyDescent="0.2">
      <c r="A113" s="231">
        <v>37</v>
      </c>
      <c r="B113" s="232" t="s">
        <v>425</v>
      </c>
      <c r="C113" s="249" t="s">
        <v>426</v>
      </c>
      <c r="D113" s="233" t="s">
        <v>301</v>
      </c>
      <c r="E113" s="234">
        <v>19</v>
      </c>
      <c r="F113" s="235"/>
      <c r="G113" s="236">
        <f>ROUND(E113*F113,2)</f>
        <v>0</v>
      </c>
      <c r="H113" s="235"/>
      <c r="I113" s="236">
        <f>ROUND(E113*H113,2)</f>
        <v>0</v>
      </c>
      <c r="J113" s="235"/>
      <c r="K113" s="236">
        <f>ROUND(E113*J113,2)</f>
        <v>0</v>
      </c>
      <c r="L113" s="236">
        <v>21</v>
      </c>
      <c r="M113" s="236">
        <f>G113*(1+L113/100)</f>
        <v>0</v>
      </c>
      <c r="N113" s="234">
        <v>1.52E-2</v>
      </c>
      <c r="O113" s="234">
        <f>ROUND(E113*N113,2)</f>
        <v>0.28999999999999998</v>
      </c>
      <c r="P113" s="234">
        <v>0</v>
      </c>
      <c r="Q113" s="234">
        <f>ROUND(E113*P113,2)</f>
        <v>0</v>
      </c>
      <c r="R113" s="236"/>
      <c r="S113" s="236" t="s">
        <v>184</v>
      </c>
      <c r="T113" s="237" t="s">
        <v>218</v>
      </c>
      <c r="U113" s="222">
        <v>0</v>
      </c>
      <c r="V113" s="222">
        <f>ROUND(E113*U113,2)</f>
        <v>0</v>
      </c>
      <c r="W113" s="222"/>
      <c r="X113" s="222" t="s">
        <v>219</v>
      </c>
      <c r="Y113" s="222" t="s">
        <v>187</v>
      </c>
      <c r="Z113" s="212"/>
      <c r="AA113" s="212"/>
      <c r="AB113" s="212"/>
      <c r="AC113" s="212"/>
      <c r="AD113" s="212"/>
      <c r="AE113" s="212"/>
      <c r="AF113" s="212"/>
      <c r="AG113" s="212" t="s">
        <v>439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0" t="s">
        <v>533</v>
      </c>
      <c r="D114" s="257"/>
      <c r="E114" s="258">
        <v>19</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222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3"/>
      <c r="B115" s="4"/>
      <c r="C115" s="253"/>
      <c r="D115" s="6"/>
      <c r="E115" s="3"/>
      <c r="F115" s="3"/>
      <c r="G115" s="3"/>
      <c r="H115" s="3"/>
      <c r="I115" s="3"/>
      <c r="J115" s="3"/>
      <c r="K115" s="3"/>
      <c r="L115" s="3"/>
      <c r="M115" s="3"/>
      <c r="N115" s="3"/>
      <c r="O115" s="3"/>
      <c r="P115" s="3"/>
      <c r="Q115" s="3"/>
      <c r="R115" s="3"/>
      <c r="S115" s="3"/>
      <c r="T115" s="3"/>
      <c r="U115" s="3"/>
      <c r="V115" s="3"/>
      <c r="W115" s="3"/>
      <c r="X115" s="3"/>
      <c r="Y115" s="3"/>
      <c r="AE115">
        <v>15</v>
      </c>
      <c r="AF115">
        <v>21</v>
      </c>
      <c r="AG115" t="s">
        <v>165</v>
      </c>
    </row>
    <row r="116" spans="1:60" x14ac:dyDescent="0.2">
      <c r="A116" s="215"/>
      <c r="B116" s="216" t="s">
        <v>29</v>
      </c>
      <c r="C116" s="254"/>
      <c r="D116" s="217"/>
      <c r="E116" s="218"/>
      <c r="F116" s="218"/>
      <c r="G116" s="230">
        <f>G8+G46+G56+G68+G78+G93+G107+G112</f>
        <v>0</v>
      </c>
      <c r="H116" s="3"/>
      <c r="I116" s="3"/>
      <c r="J116" s="3"/>
      <c r="K116" s="3"/>
      <c r="L116" s="3"/>
      <c r="M116" s="3"/>
      <c r="N116" s="3"/>
      <c r="O116" s="3"/>
      <c r="P116" s="3"/>
      <c r="Q116" s="3"/>
      <c r="R116" s="3"/>
      <c r="S116" s="3"/>
      <c r="T116" s="3"/>
      <c r="U116" s="3"/>
      <c r="V116" s="3"/>
      <c r="W116" s="3"/>
      <c r="X116" s="3"/>
      <c r="Y116" s="3"/>
      <c r="AE116">
        <f>SUMIF(L7:L114,AE115,G7:G114)</f>
        <v>0</v>
      </c>
      <c r="AF116">
        <f>SUMIF(L7:L114,AF115,G7:G114)</f>
        <v>0</v>
      </c>
      <c r="AG116" t="s">
        <v>209</v>
      </c>
    </row>
    <row r="117" spans="1:60" x14ac:dyDescent="0.2">
      <c r="A117" s="256" t="s">
        <v>428</v>
      </c>
      <c r="B117" s="256"/>
      <c r="C117" s="253"/>
      <c r="D117" s="6"/>
      <c r="E117" s="3"/>
      <c r="F117" s="3"/>
      <c r="G117" s="3"/>
      <c r="H117" s="3"/>
      <c r="I117" s="3"/>
      <c r="J117" s="3"/>
      <c r="K117" s="3"/>
      <c r="L117" s="3"/>
      <c r="M117" s="3"/>
      <c r="N117" s="3"/>
      <c r="O117" s="3"/>
      <c r="P117" s="3"/>
      <c r="Q117" s="3"/>
      <c r="R117" s="3"/>
      <c r="S117" s="3"/>
      <c r="T117" s="3"/>
      <c r="U117" s="3"/>
      <c r="V117" s="3"/>
      <c r="W117" s="3"/>
      <c r="X117" s="3"/>
      <c r="Y117" s="3"/>
    </row>
    <row r="118" spans="1:60" x14ac:dyDescent="0.2">
      <c r="A118" s="3"/>
      <c r="B118" s="4" t="s">
        <v>429</v>
      </c>
      <c r="C118" s="253" t="s">
        <v>430</v>
      </c>
      <c r="D118" s="6"/>
      <c r="E118" s="3"/>
      <c r="F118" s="3"/>
      <c r="G118" s="3"/>
      <c r="H118" s="3"/>
      <c r="I118" s="3"/>
      <c r="J118" s="3"/>
      <c r="K118" s="3"/>
      <c r="L118" s="3"/>
      <c r="M118" s="3"/>
      <c r="N118" s="3"/>
      <c r="O118" s="3"/>
      <c r="P118" s="3"/>
      <c r="Q118" s="3"/>
      <c r="R118" s="3"/>
      <c r="S118" s="3"/>
      <c r="T118" s="3"/>
      <c r="U118" s="3"/>
      <c r="V118" s="3"/>
      <c r="W118" s="3"/>
      <c r="X118" s="3"/>
      <c r="Y118" s="3"/>
      <c r="AG118" t="s">
        <v>431</v>
      </c>
    </row>
    <row r="119" spans="1:60" x14ac:dyDescent="0.2">
      <c r="A119" s="3"/>
      <c r="B119" s="4" t="s">
        <v>432</v>
      </c>
      <c r="C119" s="253" t="s">
        <v>433</v>
      </c>
      <c r="D119" s="6"/>
      <c r="E119" s="3"/>
      <c r="F119" s="3"/>
      <c r="G119" s="3"/>
      <c r="H119" s="3"/>
      <c r="I119" s="3"/>
      <c r="J119" s="3"/>
      <c r="K119" s="3"/>
      <c r="L119" s="3"/>
      <c r="M119" s="3"/>
      <c r="N119" s="3"/>
      <c r="O119" s="3"/>
      <c r="P119" s="3"/>
      <c r="Q119" s="3"/>
      <c r="R119" s="3"/>
      <c r="S119" s="3"/>
      <c r="T119" s="3"/>
      <c r="U119" s="3"/>
      <c r="V119" s="3"/>
      <c r="W119" s="3"/>
      <c r="X119" s="3"/>
      <c r="Y119" s="3"/>
      <c r="AG119" t="s">
        <v>434</v>
      </c>
    </row>
    <row r="120" spans="1:60" x14ac:dyDescent="0.2">
      <c r="A120" s="3"/>
      <c r="B120" s="4"/>
      <c r="C120" s="253" t="s">
        <v>435</v>
      </c>
      <c r="D120" s="6"/>
      <c r="E120" s="3"/>
      <c r="F120" s="3"/>
      <c r="G120" s="3"/>
      <c r="H120" s="3"/>
      <c r="I120" s="3"/>
      <c r="J120" s="3"/>
      <c r="K120" s="3"/>
      <c r="L120" s="3"/>
      <c r="M120" s="3"/>
      <c r="N120" s="3"/>
      <c r="O120" s="3"/>
      <c r="P120" s="3"/>
      <c r="Q120" s="3"/>
      <c r="R120" s="3"/>
      <c r="S120" s="3"/>
      <c r="T120" s="3"/>
      <c r="U120" s="3"/>
      <c r="V120" s="3"/>
      <c r="W120" s="3"/>
      <c r="X120" s="3"/>
      <c r="Y120" s="3"/>
      <c r="AG120" t="s">
        <v>436</v>
      </c>
    </row>
    <row r="121" spans="1:60" x14ac:dyDescent="0.2">
      <c r="A121" s="3"/>
      <c r="B121" s="4"/>
      <c r="C121" s="253"/>
      <c r="D121" s="6"/>
      <c r="E121" s="3"/>
      <c r="F121" s="3"/>
      <c r="G121" s="3"/>
      <c r="H121" s="3"/>
      <c r="I121" s="3"/>
      <c r="J121" s="3"/>
      <c r="K121" s="3"/>
      <c r="L121" s="3"/>
      <c r="M121" s="3"/>
      <c r="N121" s="3"/>
      <c r="O121" s="3"/>
      <c r="P121" s="3"/>
      <c r="Q121" s="3"/>
      <c r="R121" s="3"/>
      <c r="S121" s="3"/>
      <c r="T121" s="3"/>
      <c r="U121" s="3"/>
      <c r="V121" s="3"/>
      <c r="W121" s="3"/>
      <c r="X121" s="3"/>
      <c r="Y121" s="3"/>
    </row>
    <row r="122" spans="1:60" x14ac:dyDescent="0.2">
      <c r="C122" s="255"/>
      <c r="D122" s="10"/>
      <c r="AG122" t="s">
        <v>211</v>
      </c>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J/Vgqx6R5Ev6WYN3izg3pJrTVHwNhDn1WwQ6NjV54Kx8J9Y0Jdtbahi1i8uLrw3twketcAyxxD0/xouZjDFag==" saltValue="HxGCwkZ7d4A/HY2Y/xAoXA==" spinCount="100000" sheet="1" formatRows="0"/>
  <mergeCells count="28">
    <mergeCell ref="C70:G70"/>
    <mergeCell ref="C73:G73"/>
    <mergeCell ref="C76:G76"/>
    <mergeCell ref="C82:G82"/>
    <mergeCell ref="C85:G85"/>
    <mergeCell ref="C95:G95"/>
    <mergeCell ref="C50:G50"/>
    <mergeCell ref="C58:G58"/>
    <mergeCell ref="C59:G59"/>
    <mergeCell ref="C60:G60"/>
    <mergeCell ref="C63:G63"/>
    <mergeCell ref="C66:G66"/>
    <mergeCell ref="C25:G25"/>
    <mergeCell ref="C28:G28"/>
    <mergeCell ref="C31:G31"/>
    <mergeCell ref="C34:G34"/>
    <mergeCell ref="C37:G37"/>
    <mergeCell ref="C40:G40"/>
    <mergeCell ref="A1:G1"/>
    <mergeCell ref="C2:G2"/>
    <mergeCell ref="C3:G3"/>
    <mergeCell ref="C4:G4"/>
    <mergeCell ref="A117:B117"/>
    <mergeCell ref="C10:G10"/>
    <mergeCell ref="C13:G13"/>
    <mergeCell ref="C16:G16"/>
    <mergeCell ref="C19:G19"/>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Stavba</vt:lpstr>
      <vt:lpstr>VzorPolozky</vt:lpstr>
      <vt:lpstr>Pokyny pro vyplnění</vt:lpstr>
      <vt:lpstr>00 0.1 Naklady</vt:lpstr>
      <vt:lpstr>SO 01 01.1 Pol</vt:lpstr>
      <vt:lpstr>SO 01 01.2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'SO 01 01.1 Pol'!Názvy_tisku</vt:lpstr>
      <vt:lpstr>'SO 01 01.2 Pol'!Názvy_tisku</vt:lpstr>
      <vt:lpstr>oadresa</vt:lpstr>
      <vt:lpstr>Stavba!Objednatel</vt:lpstr>
      <vt:lpstr>Stavba!Objekt</vt:lpstr>
      <vt:lpstr>'00 0.1 Naklady'!Oblast_tisku</vt:lpstr>
      <vt:lpstr>'SO 01 01.1 Pol'!Oblast_tisku</vt:lpstr>
      <vt:lpstr>'SO 01 01.2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2019-03-19T12:27:02Z</cp:lastPrinted>
  <dcterms:created xsi:type="dcterms:W3CDTF">2009-04-08T07:15:50Z</dcterms:created>
  <dcterms:modified xsi:type="dcterms:W3CDTF">2024-12-09T12:51:58Z</dcterms:modified>
</cp:coreProperties>
</file>