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itom tech\Dropbox\0 - Práce Dropbox\3000 - Orlovna\2121 - ZŠ Smíškova\05 - Rozpočet\"/>
    </mc:Choice>
  </mc:AlternateContent>
  <xr:revisionPtr revIDLastSave="0" documentId="8_{E16EFD53-EB16-4B36-8324-FA30C0574B67}" xr6:coauthVersionLast="47" xr6:coauthVersionMax="47" xr10:uidLastSave="{00000000-0000-0000-0000-000000000000}"/>
  <bookViews>
    <workbookView xWindow="22932" yWindow="-108" windowWidth="30936" windowHeight="16896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0 VRN Naklady" sheetId="12" r:id="rId4"/>
    <sheet name="01 D.1.1. Pol" sheetId="13" r:id="rId5"/>
    <sheet name="01 D.1.4.3 Pol" sheetId="14" r:id="rId6"/>
    <sheet name="01 D.1.4.3 P1" sheetId="15" r:id="rId7"/>
    <sheet name="01 D.1.4.4 Pol" sheetId="16" r:id="rId8"/>
    <sheet name="02 D.1.1. Pol" sheetId="17" r:id="rId9"/>
    <sheet name="02 D.1.4.3 Pol" sheetId="18" r:id="rId10"/>
    <sheet name="02 D.1.4.3 P1" sheetId="19" r:id="rId11"/>
    <sheet name="02 D.1.4.4 Pol" sheetId="20" r:id="rId12"/>
  </sheets>
  <externalReferences>
    <externalReference r:id="rId13"/>
  </externalReferences>
  <definedNames>
    <definedName name="CelkemDPHVypocet" localSheetId="1">Stavba!$H$53</definedName>
    <definedName name="CenaCelkem">Stavba!$G$29</definedName>
    <definedName name="CenaCelkemBezDPH">Stavba!$G$28</definedName>
    <definedName name="CenaCelkemVypocet" localSheetId="1">Stavba!$I$53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'00 VRN Naklady'!$1:$7</definedName>
    <definedName name="_xlnm.Print_Titles" localSheetId="4">'01 D.1.1. Pol'!$1:$7</definedName>
    <definedName name="_xlnm.Print_Titles" localSheetId="6">'01 D.1.4.3 P1'!$1:$7</definedName>
    <definedName name="_xlnm.Print_Titles" localSheetId="5">'01 D.1.4.3 Pol'!$1:$7</definedName>
    <definedName name="_xlnm.Print_Titles" localSheetId="7">'01 D.1.4.4 Pol'!$1:$7</definedName>
    <definedName name="_xlnm.Print_Titles" localSheetId="8">'02 D.1.1. Pol'!$1:$7</definedName>
    <definedName name="_xlnm.Print_Titles" localSheetId="10">'02 D.1.4.3 P1'!$1:$7</definedName>
    <definedName name="_xlnm.Print_Titles" localSheetId="9">'02 D.1.4.3 Pol'!$1:$7</definedName>
    <definedName name="_xlnm.Print_Titles" localSheetId="11">'02 D.1.4.4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'00 VRN Naklady'!$A$1:$Y$42</definedName>
    <definedName name="_xlnm.Print_Area" localSheetId="4">'01 D.1.1. Pol'!$A$1:$Y$69</definedName>
    <definedName name="_xlnm.Print_Area" localSheetId="6">'01 D.1.4.3 P1'!$A$1:$Y$102</definedName>
    <definedName name="_xlnm.Print_Area" localSheetId="5">'01 D.1.4.3 Pol'!$A$1:$Y$101</definedName>
    <definedName name="_xlnm.Print_Area" localSheetId="7">'01 D.1.4.4 Pol'!$A$1:$Y$102</definedName>
    <definedName name="_xlnm.Print_Area" localSheetId="8">'02 D.1.1. Pol'!$A$1:$Y$73</definedName>
    <definedName name="_xlnm.Print_Area" localSheetId="10">'02 D.1.4.3 P1'!$A$1:$Y$103</definedName>
    <definedName name="_xlnm.Print_Area" localSheetId="9">'02 D.1.4.3 Pol'!$A$1:$Y$104</definedName>
    <definedName name="_xlnm.Print_Area" localSheetId="11">'02 D.1.4.4 Pol'!$A$1:$Y$77</definedName>
    <definedName name="_xlnm.Print_Area" localSheetId="1">Stavba!$A$1:$J$109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Stavba!$F$53</definedName>
    <definedName name="ZakladDPHZakl">Stavba!$G$25</definedName>
    <definedName name="ZakladDPHZaklVypocet" localSheetId="1">Stavba!$G$53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8" i="1" l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52" i="1"/>
  <c r="F52" i="1"/>
  <c r="G51" i="1"/>
  <c r="F51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1" i="1"/>
  <c r="F41" i="1"/>
  <c r="G40" i="1"/>
  <c r="F40" i="1"/>
  <c r="G39" i="1"/>
  <c r="F39" i="1"/>
  <c r="G76" i="20"/>
  <c r="F9" i="20"/>
  <c r="G9" i="20"/>
  <c r="G8" i="20" s="1"/>
  <c r="I9" i="20"/>
  <c r="I8" i="20" s="1"/>
  <c r="K9" i="20"/>
  <c r="K8" i="20" s="1"/>
  <c r="O9" i="20"/>
  <c r="O8" i="20" s="1"/>
  <c r="Q9" i="20"/>
  <c r="Q8" i="20" s="1"/>
  <c r="V9" i="20"/>
  <c r="V8" i="20" s="1"/>
  <c r="F10" i="20"/>
  <c r="G10" i="20"/>
  <c r="M10" i="20" s="1"/>
  <c r="I10" i="20"/>
  <c r="K10" i="20"/>
  <c r="O10" i="20"/>
  <c r="Q10" i="20"/>
  <c r="V10" i="20"/>
  <c r="F11" i="20"/>
  <c r="G11" i="20"/>
  <c r="M11" i="20" s="1"/>
  <c r="I11" i="20"/>
  <c r="K11" i="20"/>
  <c r="O11" i="20"/>
  <c r="Q11" i="20"/>
  <c r="V11" i="20"/>
  <c r="F12" i="20"/>
  <c r="G12" i="20"/>
  <c r="M12" i="20" s="1"/>
  <c r="I12" i="20"/>
  <c r="K12" i="20"/>
  <c r="O12" i="20"/>
  <c r="Q12" i="20"/>
  <c r="V12" i="20"/>
  <c r="F13" i="20"/>
  <c r="G13" i="20"/>
  <c r="M13" i="20" s="1"/>
  <c r="I13" i="20"/>
  <c r="K13" i="20"/>
  <c r="O13" i="20"/>
  <c r="Q13" i="20"/>
  <c r="V13" i="20"/>
  <c r="F14" i="20"/>
  <c r="G14" i="20"/>
  <c r="M14" i="20" s="1"/>
  <c r="I14" i="20"/>
  <c r="K14" i="20"/>
  <c r="O14" i="20"/>
  <c r="Q14" i="20"/>
  <c r="V14" i="20"/>
  <c r="F15" i="20"/>
  <c r="G15" i="20"/>
  <c r="M15" i="20" s="1"/>
  <c r="I15" i="20"/>
  <c r="K15" i="20"/>
  <c r="O15" i="20"/>
  <c r="Q15" i="20"/>
  <c r="V15" i="20"/>
  <c r="F16" i="20"/>
  <c r="G16" i="20"/>
  <c r="M16" i="20" s="1"/>
  <c r="I16" i="20"/>
  <c r="K16" i="20"/>
  <c r="O16" i="20"/>
  <c r="Q16" i="20"/>
  <c r="V16" i="20"/>
  <c r="F17" i="20"/>
  <c r="G17" i="20"/>
  <c r="M17" i="20" s="1"/>
  <c r="I17" i="20"/>
  <c r="K17" i="20"/>
  <c r="O17" i="20"/>
  <c r="Q17" i="20"/>
  <c r="V17" i="20"/>
  <c r="F18" i="20"/>
  <c r="G18" i="20"/>
  <c r="M18" i="20" s="1"/>
  <c r="I18" i="20"/>
  <c r="K18" i="20"/>
  <c r="O18" i="20"/>
  <c r="Q18" i="20"/>
  <c r="V18" i="20"/>
  <c r="F19" i="20"/>
  <c r="G19" i="20"/>
  <c r="M19" i="20" s="1"/>
  <c r="I19" i="20"/>
  <c r="K19" i="20"/>
  <c r="O19" i="20"/>
  <c r="Q19" i="20"/>
  <c r="V19" i="20"/>
  <c r="F20" i="20"/>
  <c r="G20" i="20"/>
  <c r="M20" i="20" s="1"/>
  <c r="I20" i="20"/>
  <c r="K20" i="20"/>
  <c r="O20" i="20"/>
  <c r="Q20" i="20"/>
  <c r="V20" i="20"/>
  <c r="F21" i="20"/>
  <c r="G21" i="20"/>
  <c r="M21" i="20" s="1"/>
  <c r="I21" i="20"/>
  <c r="K21" i="20"/>
  <c r="O21" i="20"/>
  <c r="Q21" i="20"/>
  <c r="V21" i="20"/>
  <c r="F22" i="20"/>
  <c r="G22" i="20"/>
  <c r="M22" i="20" s="1"/>
  <c r="I22" i="20"/>
  <c r="K22" i="20"/>
  <c r="O22" i="20"/>
  <c r="Q22" i="20"/>
  <c r="V22" i="20"/>
  <c r="F23" i="20"/>
  <c r="G23" i="20"/>
  <c r="M23" i="20" s="1"/>
  <c r="I23" i="20"/>
  <c r="K23" i="20"/>
  <c r="O23" i="20"/>
  <c r="Q23" i="20"/>
  <c r="V23" i="20"/>
  <c r="F24" i="20"/>
  <c r="G24" i="20"/>
  <c r="M24" i="20" s="1"/>
  <c r="I24" i="20"/>
  <c r="K24" i="20"/>
  <c r="O24" i="20"/>
  <c r="Q24" i="20"/>
  <c r="V24" i="20"/>
  <c r="F25" i="20"/>
  <c r="G25" i="20"/>
  <c r="M25" i="20" s="1"/>
  <c r="I25" i="20"/>
  <c r="K25" i="20"/>
  <c r="O25" i="20"/>
  <c r="Q25" i="20"/>
  <c r="V25" i="20"/>
  <c r="F26" i="20"/>
  <c r="G26" i="20"/>
  <c r="M26" i="20" s="1"/>
  <c r="I26" i="20"/>
  <c r="K26" i="20"/>
  <c r="O26" i="20"/>
  <c r="Q26" i="20"/>
  <c r="V26" i="20"/>
  <c r="F27" i="20"/>
  <c r="G27" i="20"/>
  <c r="M27" i="20" s="1"/>
  <c r="I27" i="20"/>
  <c r="K27" i="20"/>
  <c r="O27" i="20"/>
  <c r="Q27" i="20"/>
  <c r="V27" i="20"/>
  <c r="F28" i="20"/>
  <c r="G28" i="20"/>
  <c r="M28" i="20" s="1"/>
  <c r="I28" i="20"/>
  <c r="K28" i="20"/>
  <c r="O28" i="20"/>
  <c r="Q28" i="20"/>
  <c r="V28" i="20"/>
  <c r="F29" i="20"/>
  <c r="G29" i="20"/>
  <c r="M29" i="20" s="1"/>
  <c r="I29" i="20"/>
  <c r="K29" i="20"/>
  <c r="O29" i="20"/>
  <c r="Q29" i="20"/>
  <c r="V29" i="20"/>
  <c r="F30" i="20"/>
  <c r="G30" i="20"/>
  <c r="M30" i="20" s="1"/>
  <c r="I30" i="20"/>
  <c r="K30" i="20"/>
  <c r="O30" i="20"/>
  <c r="Q30" i="20"/>
  <c r="V30" i="20"/>
  <c r="F33" i="20"/>
  <c r="G33" i="20"/>
  <c r="M33" i="20" s="1"/>
  <c r="I33" i="20"/>
  <c r="I31" i="20" s="1"/>
  <c r="K33" i="20"/>
  <c r="K31" i="20" s="1"/>
  <c r="O33" i="20"/>
  <c r="O31" i="20" s="1"/>
  <c r="Q33" i="20"/>
  <c r="Q31" i="20" s="1"/>
  <c r="V33" i="20"/>
  <c r="V31" i="20" s="1"/>
  <c r="F34" i="20"/>
  <c r="G34" i="20"/>
  <c r="M34" i="20" s="1"/>
  <c r="I34" i="20"/>
  <c r="K34" i="20"/>
  <c r="O34" i="20"/>
  <c r="Q34" i="20"/>
  <c r="V34" i="20"/>
  <c r="F35" i="20"/>
  <c r="G35" i="20"/>
  <c r="M35" i="20" s="1"/>
  <c r="I35" i="20"/>
  <c r="K35" i="20"/>
  <c r="O35" i="20"/>
  <c r="Q35" i="20"/>
  <c r="V35" i="20"/>
  <c r="F36" i="20"/>
  <c r="G36" i="20"/>
  <c r="M36" i="20" s="1"/>
  <c r="I36" i="20"/>
  <c r="K36" i="20"/>
  <c r="O36" i="20"/>
  <c r="Q36" i="20"/>
  <c r="V36" i="20"/>
  <c r="F37" i="20"/>
  <c r="G37" i="20"/>
  <c r="M37" i="20" s="1"/>
  <c r="I37" i="20"/>
  <c r="K37" i="20"/>
  <c r="O37" i="20"/>
  <c r="Q37" i="20"/>
  <c r="V37" i="20"/>
  <c r="F38" i="20"/>
  <c r="G38" i="20"/>
  <c r="M38" i="20" s="1"/>
  <c r="I38" i="20"/>
  <c r="K38" i="20"/>
  <c r="O38" i="20"/>
  <c r="Q38" i="20"/>
  <c r="V38" i="20"/>
  <c r="F40" i="20"/>
  <c r="G40" i="20"/>
  <c r="M40" i="20" s="1"/>
  <c r="I40" i="20"/>
  <c r="I39" i="20" s="1"/>
  <c r="K40" i="20"/>
  <c r="K39" i="20" s="1"/>
  <c r="O40" i="20"/>
  <c r="O39" i="20" s="1"/>
  <c r="Q40" i="20"/>
  <c r="Q39" i="20" s="1"/>
  <c r="V40" i="20"/>
  <c r="V39" i="20" s="1"/>
  <c r="F41" i="20"/>
  <c r="G41" i="20"/>
  <c r="M41" i="20" s="1"/>
  <c r="I41" i="20"/>
  <c r="K41" i="20"/>
  <c r="O41" i="20"/>
  <c r="Q41" i="20"/>
  <c r="V41" i="20"/>
  <c r="F42" i="20"/>
  <c r="G42" i="20"/>
  <c r="M42" i="20" s="1"/>
  <c r="I42" i="20"/>
  <c r="K42" i="20"/>
  <c r="O42" i="20"/>
  <c r="Q42" i="20"/>
  <c r="V42" i="20"/>
  <c r="F43" i="20"/>
  <c r="G43" i="20"/>
  <c r="M43" i="20" s="1"/>
  <c r="I43" i="20"/>
  <c r="K43" i="20"/>
  <c r="O43" i="20"/>
  <c r="Q43" i="20"/>
  <c r="V43" i="20"/>
  <c r="F44" i="20"/>
  <c r="G44" i="20"/>
  <c r="M44" i="20" s="1"/>
  <c r="I44" i="20"/>
  <c r="K44" i="20"/>
  <c r="O44" i="20"/>
  <c r="Q44" i="20"/>
  <c r="V44" i="20"/>
  <c r="F45" i="20"/>
  <c r="G45" i="20"/>
  <c r="M45" i="20" s="1"/>
  <c r="I45" i="20"/>
  <c r="K45" i="20"/>
  <c r="O45" i="20"/>
  <c r="Q45" i="20"/>
  <c r="V45" i="20"/>
  <c r="F46" i="20"/>
  <c r="G46" i="20"/>
  <c r="M46" i="20" s="1"/>
  <c r="I46" i="20"/>
  <c r="K46" i="20"/>
  <c r="O46" i="20"/>
  <c r="Q46" i="20"/>
  <c r="V46" i="20"/>
  <c r="F47" i="20"/>
  <c r="G47" i="20"/>
  <c r="M47" i="20" s="1"/>
  <c r="I47" i="20"/>
  <c r="K47" i="20"/>
  <c r="O47" i="20"/>
  <c r="Q47" i="20"/>
  <c r="V47" i="20"/>
  <c r="F48" i="20"/>
  <c r="G48" i="20"/>
  <c r="M48" i="20" s="1"/>
  <c r="I48" i="20"/>
  <c r="K48" i="20"/>
  <c r="O48" i="20"/>
  <c r="Q48" i="20"/>
  <c r="V48" i="20"/>
  <c r="F49" i="20"/>
  <c r="G49" i="20"/>
  <c r="M49" i="20" s="1"/>
  <c r="I49" i="20"/>
  <c r="K49" i="20"/>
  <c r="O49" i="20"/>
  <c r="Q49" i="20"/>
  <c r="V49" i="20"/>
  <c r="F51" i="20"/>
  <c r="G51" i="20"/>
  <c r="G50" i="20" s="1"/>
  <c r="I51" i="20"/>
  <c r="I50" i="20" s="1"/>
  <c r="K51" i="20"/>
  <c r="K50" i="20" s="1"/>
  <c r="M51" i="20"/>
  <c r="M50" i="20" s="1"/>
  <c r="O51" i="20"/>
  <c r="O50" i="20" s="1"/>
  <c r="Q51" i="20"/>
  <c r="Q50" i="20" s="1"/>
  <c r="V51" i="20"/>
  <c r="V50" i="20" s="1"/>
  <c r="F52" i="20"/>
  <c r="G52" i="20"/>
  <c r="I52" i="20"/>
  <c r="K52" i="20"/>
  <c r="M52" i="20"/>
  <c r="O52" i="20"/>
  <c r="Q52" i="20"/>
  <c r="V52" i="20"/>
  <c r="F53" i="20"/>
  <c r="G53" i="20"/>
  <c r="I53" i="20"/>
  <c r="K53" i="20"/>
  <c r="M53" i="20"/>
  <c r="O53" i="20"/>
  <c r="Q53" i="20"/>
  <c r="V53" i="20"/>
  <c r="F54" i="20"/>
  <c r="G54" i="20"/>
  <c r="I54" i="20"/>
  <c r="K54" i="20"/>
  <c r="M54" i="20"/>
  <c r="O54" i="20"/>
  <c r="Q54" i="20"/>
  <c r="V54" i="20"/>
  <c r="F55" i="20"/>
  <c r="G55" i="20"/>
  <c r="I55" i="20"/>
  <c r="K55" i="20"/>
  <c r="M55" i="20"/>
  <c r="O55" i="20"/>
  <c r="Q55" i="20"/>
  <c r="V55" i="20"/>
  <c r="F56" i="20"/>
  <c r="G56" i="20"/>
  <c r="I56" i="20"/>
  <c r="K56" i="20"/>
  <c r="M56" i="20"/>
  <c r="O56" i="20"/>
  <c r="Q56" i="20"/>
  <c r="V56" i="20"/>
  <c r="F57" i="20"/>
  <c r="G57" i="20"/>
  <c r="I57" i="20"/>
  <c r="K57" i="20"/>
  <c r="M57" i="20"/>
  <c r="O57" i="20"/>
  <c r="Q57" i="20"/>
  <c r="V57" i="20"/>
  <c r="F58" i="20"/>
  <c r="G58" i="20"/>
  <c r="I58" i="20"/>
  <c r="K58" i="20"/>
  <c r="M58" i="20"/>
  <c r="O58" i="20"/>
  <c r="Q58" i="20"/>
  <c r="V58" i="20"/>
  <c r="F60" i="20"/>
  <c r="G60" i="20"/>
  <c r="G59" i="20" s="1"/>
  <c r="I60" i="20"/>
  <c r="I59" i="20" s="1"/>
  <c r="K60" i="20"/>
  <c r="K59" i="20" s="1"/>
  <c r="M60" i="20"/>
  <c r="M59" i="20" s="1"/>
  <c r="O60" i="20"/>
  <c r="O59" i="20" s="1"/>
  <c r="Q60" i="20"/>
  <c r="Q59" i="20" s="1"/>
  <c r="V60" i="20"/>
  <c r="V59" i="20" s="1"/>
  <c r="F61" i="20"/>
  <c r="G61" i="20"/>
  <c r="I61" i="20"/>
  <c r="K61" i="20"/>
  <c r="M61" i="20"/>
  <c r="O61" i="20"/>
  <c r="Q61" i="20"/>
  <c r="V61" i="20"/>
  <c r="F62" i="20"/>
  <c r="G62" i="20"/>
  <c r="I62" i="20"/>
  <c r="K62" i="20"/>
  <c r="M62" i="20"/>
  <c r="O62" i="20"/>
  <c r="Q62" i="20"/>
  <c r="V62" i="20"/>
  <c r="F63" i="20"/>
  <c r="G63" i="20"/>
  <c r="I63" i="20"/>
  <c r="K63" i="20"/>
  <c r="M63" i="20"/>
  <c r="O63" i="20"/>
  <c r="Q63" i="20"/>
  <c r="V63" i="20"/>
  <c r="F64" i="20"/>
  <c r="G64" i="20"/>
  <c r="I64" i="20"/>
  <c r="K64" i="20"/>
  <c r="M64" i="20"/>
  <c r="O64" i="20"/>
  <c r="Q64" i="20"/>
  <c r="V64" i="20"/>
  <c r="F65" i="20"/>
  <c r="G65" i="20"/>
  <c r="I65" i="20"/>
  <c r="K65" i="20"/>
  <c r="M65" i="20"/>
  <c r="O65" i="20"/>
  <c r="Q65" i="20"/>
  <c r="V65" i="20"/>
  <c r="F66" i="20"/>
  <c r="G66" i="20"/>
  <c r="I66" i="20"/>
  <c r="K66" i="20"/>
  <c r="M66" i="20"/>
  <c r="O66" i="20"/>
  <c r="Q66" i="20"/>
  <c r="V66" i="20"/>
  <c r="F67" i="20"/>
  <c r="G67" i="20"/>
  <c r="I67" i="20"/>
  <c r="K67" i="20"/>
  <c r="M67" i="20"/>
  <c r="O67" i="20"/>
  <c r="Q67" i="20"/>
  <c r="V67" i="20"/>
  <c r="F68" i="20"/>
  <c r="G68" i="20"/>
  <c r="I68" i="20"/>
  <c r="K68" i="20"/>
  <c r="M68" i="20"/>
  <c r="O68" i="20"/>
  <c r="Q68" i="20"/>
  <c r="V68" i="20"/>
  <c r="F70" i="20"/>
  <c r="G70" i="20"/>
  <c r="G69" i="20" s="1"/>
  <c r="I70" i="20"/>
  <c r="I69" i="20" s="1"/>
  <c r="K70" i="20"/>
  <c r="K69" i="20" s="1"/>
  <c r="M70" i="20"/>
  <c r="O70" i="20"/>
  <c r="O69" i="20" s="1"/>
  <c r="Q70" i="20"/>
  <c r="Q69" i="20" s="1"/>
  <c r="V70" i="20"/>
  <c r="V69" i="20" s="1"/>
  <c r="F71" i="20"/>
  <c r="G71" i="20"/>
  <c r="I71" i="20"/>
  <c r="K71" i="20"/>
  <c r="M71" i="20"/>
  <c r="O71" i="20"/>
  <c r="Q71" i="20"/>
  <c r="V71" i="20"/>
  <c r="F72" i="20"/>
  <c r="G72" i="20"/>
  <c r="I72" i="20"/>
  <c r="K72" i="20"/>
  <c r="M72" i="20"/>
  <c r="O72" i="20"/>
  <c r="Q72" i="20"/>
  <c r="V72" i="20"/>
  <c r="F73" i="20"/>
  <c r="G73" i="20"/>
  <c r="I73" i="20"/>
  <c r="K73" i="20"/>
  <c r="M73" i="20"/>
  <c r="O73" i="20"/>
  <c r="Q73" i="20"/>
  <c r="V73" i="20"/>
  <c r="F74" i="20"/>
  <c r="G74" i="20"/>
  <c r="M74" i="20" s="1"/>
  <c r="I74" i="20"/>
  <c r="K74" i="20"/>
  <c r="O74" i="20"/>
  <c r="Q74" i="20"/>
  <c r="V74" i="20"/>
  <c r="AE76" i="20"/>
  <c r="AF76" i="20"/>
  <c r="G102" i="19"/>
  <c r="BA100" i="19"/>
  <c r="BA71" i="19"/>
  <c r="BA48" i="19"/>
  <c r="BA33" i="19"/>
  <c r="BA10" i="19"/>
  <c r="F9" i="19"/>
  <c r="G9" i="19"/>
  <c r="M9" i="19" s="1"/>
  <c r="I9" i="19"/>
  <c r="I8" i="19" s="1"/>
  <c r="K9" i="19"/>
  <c r="K8" i="19" s="1"/>
  <c r="O9" i="19"/>
  <c r="O8" i="19" s="1"/>
  <c r="Q9" i="19"/>
  <c r="Q8" i="19" s="1"/>
  <c r="V9" i="19"/>
  <c r="V8" i="19" s="1"/>
  <c r="F11" i="19"/>
  <c r="G11" i="19"/>
  <c r="M11" i="19" s="1"/>
  <c r="I11" i="19"/>
  <c r="K11" i="19"/>
  <c r="O11" i="19"/>
  <c r="Q11" i="19"/>
  <c r="V11" i="19"/>
  <c r="F14" i="19"/>
  <c r="G14" i="19"/>
  <c r="G13" i="19" s="1"/>
  <c r="I14" i="19"/>
  <c r="I13" i="19" s="1"/>
  <c r="K14" i="19"/>
  <c r="K13" i="19" s="1"/>
  <c r="O14" i="19"/>
  <c r="O13" i="19" s="1"/>
  <c r="Q14" i="19"/>
  <c r="Q13" i="19" s="1"/>
  <c r="V14" i="19"/>
  <c r="V13" i="19" s="1"/>
  <c r="F16" i="19"/>
  <c r="G16" i="19"/>
  <c r="M16" i="19" s="1"/>
  <c r="I16" i="19"/>
  <c r="K16" i="19"/>
  <c r="O16" i="19"/>
  <c r="Q16" i="19"/>
  <c r="V16" i="19"/>
  <c r="F18" i="19"/>
  <c r="G18" i="19"/>
  <c r="G17" i="19" s="1"/>
  <c r="I18" i="19"/>
  <c r="I17" i="19" s="1"/>
  <c r="K18" i="19"/>
  <c r="K17" i="19" s="1"/>
  <c r="O18" i="19"/>
  <c r="O17" i="19" s="1"/>
  <c r="Q18" i="19"/>
  <c r="Q17" i="19" s="1"/>
  <c r="V18" i="19"/>
  <c r="V17" i="19" s="1"/>
  <c r="F21" i="19"/>
  <c r="G21" i="19"/>
  <c r="M21" i="19" s="1"/>
  <c r="I21" i="19"/>
  <c r="K21" i="19"/>
  <c r="O21" i="19"/>
  <c r="Q21" i="19"/>
  <c r="V21" i="19"/>
  <c r="F23" i="19"/>
  <c r="G23" i="19"/>
  <c r="M23" i="19" s="1"/>
  <c r="I23" i="19"/>
  <c r="K23" i="19"/>
  <c r="O23" i="19"/>
  <c r="Q23" i="19"/>
  <c r="V23" i="19"/>
  <c r="F25" i="19"/>
  <c r="G25" i="19"/>
  <c r="M25" i="19" s="1"/>
  <c r="I25" i="19"/>
  <c r="K25" i="19"/>
  <c r="O25" i="19"/>
  <c r="Q25" i="19"/>
  <c r="V25" i="19"/>
  <c r="F28" i="19"/>
  <c r="G28" i="19"/>
  <c r="G27" i="19" s="1"/>
  <c r="I28" i="19"/>
  <c r="I27" i="19" s="1"/>
  <c r="K28" i="19"/>
  <c r="K27" i="19" s="1"/>
  <c r="M28" i="19"/>
  <c r="M27" i="19" s="1"/>
  <c r="O28" i="19"/>
  <c r="O27" i="19" s="1"/>
  <c r="Q28" i="19"/>
  <c r="Q27" i="19" s="1"/>
  <c r="V28" i="19"/>
  <c r="V27" i="19" s="1"/>
  <c r="F31" i="19"/>
  <c r="G31" i="19"/>
  <c r="G30" i="19" s="1"/>
  <c r="I31" i="19"/>
  <c r="I30" i="19" s="1"/>
  <c r="K31" i="19"/>
  <c r="K30" i="19" s="1"/>
  <c r="M31" i="19"/>
  <c r="M30" i="19" s="1"/>
  <c r="O31" i="19"/>
  <c r="O30" i="19" s="1"/>
  <c r="Q31" i="19"/>
  <c r="Q30" i="19" s="1"/>
  <c r="V31" i="19"/>
  <c r="V30" i="19" s="1"/>
  <c r="F32" i="19"/>
  <c r="G32" i="19"/>
  <c r="I32" i="19"/>
  <c r="K32" i="19"/>
  <c r="M32" i="19"/>
  <c r="O32" i="19"/>
  <c r="Q32" i="19"/>
  <c r="V32" i="19"/>
  <c r="F34" i="19"/>
  <c r="G34" i="19"/>
  <c r="I34" i="19"/>
  <c r="K34" i="19"/>
  <c r="M34" i="19"/>
  <c r="O34" i="19"/>
  <c r="Q34" i="19"/>
  <c r="V34" i="19"/>
  <c r="F35" i="19"/>
  <c r="G35" i="19"/>
  <c r="I35" i="19"/>
  <c r="K35" i="19"/>
  <c r="M35" i="19"/>
  <c r="O35" i="19"/>
  <c r="Q35" i="19"/>
  <c r="V35" i="19"/>
  <c r="F36" i="19"/>
  <c r="G36" i="19"/>
  <c r="I36" i="19"/>
  <c r="K36" i="19"/>
  <c r="M36" i="19"/>
  <c r="O36" i="19"/>
  <c r="Q36" i="19"/>
  <c r="V36" i="19"/>
  <c r="F37" i="19"/>
  <c r="G37" i="19"/>
  <c r="I37" i="19"/>
  <c r="K37" i="19"/>
  <c r="M37" i="19"/>
  <c r="O37" i="19"/>
  <c r="Q37" i="19"/>
  <c r="V37" i="19"/>
  <c r="F38" i="19"/>
  <c r="G38" i="19"/>
  <c r="I38" i="19"/>
  <c r="K38" i="19"/>
  <c r="M38" i="19"/>
  <c r="O38" i="19"/>
  <c r="Q38" i="19"/>
  <c r="V38" i="19"/>
  <c r="F39" i="19"/>
  <c r="G39" i="19"/>
  <c r="I39" i="19"/>
  <c r="K39" i="19"/>
  <c r="M39" i="19"/>
  <c r="O39" i="19"/>
  <c r="Q39" i="19"/>
  <c r="V39" i="19"/>
  <c r="F40" i="19"/>
  <c r="G40" i="19"/>
  <c r="I40" i="19"/>
  <c r="K40" i="19"/>
  <c r="M40" i="19"/>
  <c r="O40" i="19"/>
  <c r="Q40" i="19"/>
  <c r="V40" i="19"/>
  <c r="F41" i="19"/>
  <c r="G41" i="19"/>
  <c r="I41" i="19"/>
  <c r="K41" i="19"/>
  <c r="M41" i="19"/>
  <c r="O41" i="19"/>
  <c r="Q41" i="19"/>
  <c r="V41" i="19"/>
  <c r="F42" i="19"/>
  <c r="G42" i="19"/>
  <c r="I42" i="19"/>
  <c r="K42" i="19"/>
  <c r="M42" i="19"/>
  <c r="O42" i="19"/>
  <c r="Q42" i="19"/>
  <c r="V42" i="19"/>
  <c r="F43" i="19"/>
  <c r="G43" i="19"/>
  <c r="I43" i="19"/>
  <c r="K43" i="19"/>
  <c r="M43" i="19"/>
  <c r="O43" i="19"/>
  <c r="Q43" i="19"/>
  <c r="V43" i="19"/>
  <c r="F44" i="19"/>
  <c r="G44" i="19"/>
  <c r="I44" i="19"/>
  <c r="K44" i="19"/>
  <c r="M44" i="19"/>
  <c r="O44" i="19"/>
  <c r="Q44" i="19"/>
  <c r="V44" i="19"/>
  <c r="F46" i="19"/>
  <c r="G46" i="19" s="1"/>
  <c r="I46" i="19"/>
  <c r="I45" i="19" s="1"/>
  <c r="K46" i="19"/>
  <c r="K45" i="19" s="1"/>
  <c r="O46" i="19"/>
  <c r="O45" i="19" s="1"/>
  <c r="Q46" i="19"/>
  <c r="Q45" i="19" s="1"/>
  <c r="V46" i="19"/>
  <c r="V45" i="19" s="1"/>
  <c r="F47" i="19"/>
  <c r="G47" i="19" s="1"/>
  <c r="M47" i="19" s="1"/>
  <c r="I47" i="19"/>
  <c r="K47" i="19"/>
  <c r="O47" i="19"/>
  <c r="Q47" i="19"/>
  <c r="V47" i="19"/>
  <c r="F49" i="19"/>
  <c r="G49" i="19" s="1"/>
  <c r="M49" i="19" s="1"/>
  <c r="I49" i="19"/>
  <c r="K49" i="19"/>
  <c r="O49" i="19"/>
  <c r="Q49" i="19"/>
  <c r="V49" i="19"/>
  <c r="F50" i="19"/>
  <c r="G50" i="19" s="1"/>
  <c r="M50" i="19" s="1"/>
  <c r="I50" i="19"/>
  <c r="K50" i="19"/>
  <c r="O50" i="19"/>
  <c r="Q50" i="19"/>
  <c r="V50" i="19"/>
  <c r="F51" i="19"/>
  <c r="G51" i="19" s="1"/>
  <c r="M51" i="19" s="1"/>
  <c r="I51" i="19"/>
  <c r="K51" i="19"/>
  <c r="O51" i="19"/>
  <c r="Q51" i="19"/>
  <c r="V51" i="19"/>
  <c r="F52" i="19"/>
  <c r="G52" i="19" s="1"/>
  <c r="M52" i="19" s="1"/>
  <c r="I52" i="19"/>
  <c r="K52" i="19"/>
  <c r="O52" i="19"/>
  <c r="Q52" i="19"/>
  <c r="V52" i="19"/>
  <c r="F53" i="19"/>
  <c r="G53" i="19" s="1"/>
  <c r="M53" i="19" s="1"/>
  <c r="I53" i="19"/>
  <c r="K53" i="19"/>
  <c r="O53" i="19"/>
  <c r="Q53" i="19"/>
  <c r="V53" i="19"/>
  <c r="F54" i="19"/>
  <c r="G54" i="19" s="1"/>
  <c r="M54" i="19" s="1"/>
  <c r="I54" i="19"/>
  <c r="K54" i="19"/>
  <c r="O54" i="19"/>
  <c r="Q54" i="19"/>
  <c r="V54" i="19"/>
  <c r="F55" i="19"/>
  <c r="G55" i="19" s="1"/>
  <c r="M55" i="19" s="1"/>
  <c r="I55" i="19"/>
  <c r="K55" i="19"/>
  <c r="O55" i="19"/>
  <c r="Q55" i="19"/>
  <c r="V55" i="19"/>
  <c r="F56" i="19"/>
  <c r="G56" i="19" s="1"/>
  <c r="M56" i="19" s="1"/>
  <c r="I56" i="19"/>
  <c r="K56" i="19"/>
  <c r="O56" i="19"/>
  <c r="Q56" i="19"/>
  <c r="V56" i="19"/>
  <c r="F57" i="19"/>
  <c r="G57" i="19" s="1"/>
  <c r="M57" i="19" s="1"/>
  <c r="I57" i="19"/>
  <c r="K57" i="19"/>
  <c r="O57" i="19"/>
  <c r="Q57" i="19"/>
  <c r="V57" i="19"/>
  <c r="F59" i="19"/>
  <c r="G59" i="19"/>
  <c r="M59" i="19" s="1"/>
  <c r="I59" i="19"/>
  <c r="I58" i="19" s="1"/>
  <c r="K59" i="19"/>
  <c r="K58" i="19" s="1"/>
  <c r="O59" i="19"/>
  <c r="O58" i="19" s="1"/>
  <c r="Q59" i="19"/>
  <c r="Q58" i="19" s="1"/>
  <c r="V59" i="19"/>
  <c r="V58" i="19" s="1"/>
  <c r="F60" i="19"/>
  <c r="G60" i="19"/>
  <c r="M60" i="19" s="1"/>
  <c r="I60" i="19"/>
  <c r="K60" i="19"/>
  <c r="O60" i="19"/>
  <c r="Q60" i="19"/>
  <c r="V60" i="19"/>
  <c r="F61" i="19"/>
  <c r="G61" i="19"/>
  <c r="M61" i="19" s="1"/>
  <c r="I61" i="19"/>
  <c r="K61" i="19"/>
  <c r="O61" i="19"/>
  <c r="Q61" i="19"/>
  <c r="V61" i="19"/>
  <c r="F62" i="19"/>
  <c r="G62" i="19"/>
  <c r="M62" i="19" s="1"/>
  <c r="I62" i="19"/>
  <c r="K62" i="19"/>
  <c r="O62" i="19"/>
  <c r="Q62" i="19"/>
  <c r="V62" i="19"/>
  <c r="F63" i="19"/>
  <c r="G63" i="19"/>
  <c r="M63" i="19" s="1"/>
  <c r="I63" i="19"/>
  <c r="K63" i="19"/>
  <c r="O63" i="19"/>
  <c r="Q63" i="19"/>
  <c r="V63" i="19"/>
  <c r="F64" i="19"/>
  <c r="G64" i="19"/>
  <c r="M64" i="19" s="1"/>
  <c r="I64" i="19"/>
  <c r="K64" i="19"/>
  <c r="O64" i="19"/>
  <c r="Q64" i="19"/>
  <c r="V64" i="19"/>
  <c r="F65" i="19"/>
  <c r="G65" i="19"/>
  <c r="M65" i="19" s="1"/>
  <c r="I65" i="19"/>
  <c r="K65" i="19"/>
  <c r="O65" i="19"/>
  <c r="Q65" i="19"/>
  <c r="V65" i="19"/>
  <c r="F66" i="19"/>
  <c r="G66" i="19"/>
  <c r="M66" i="19" s="1"/>
  <c r="I66" i="19"/>
  <c r="K66" i="19"/>
  <c r="O66" i="19"/>
  <c r="Q66" i="19"/>
  <c r="V66" i="19"/>
  <c r="F67" i="19"/>
  <c r="G67" i="19"/>
  <c r="M67" i="19" s="1"/>
  <c r="I67" i="19"/>
  <c r="K67" i="19"/>
  <c r="O67" i="19"/>
  <c r="Q67" i="19"/>
  <c r="V67" i="19"/>
  <c r="F68" i="19"/>
  <c r="G68" i="19"/>
  <c r="M68" i="19" s="1"/>
  <c r="I68" i="19"/>
  <c r="K68" i="19"/>
  <c r="O68" i="19"/>
  <c r="Q68" i="19"/>
  <c r="V68" i="19"/>
  <c r="F69" i="19"/>
  <c r="G69" i="19"/>
  <c r="M69" i="19" s="1"/>
  <c r="I69" i="19"/>
  <c r="K69" i="19"/>
  <c r="O69" i="19"/>
  <c r="Q69" i="19"/>
  <c r="V69" i="19"/>
  <c r="F70" i="19"/>
  <c r="G70" i="19"/>
  <c r="M70" i="19" s="1"/>
  <c r="I70" i="19"/>
  <c r="K70" i="19"/>
  <c r="O70" i="19"/>
  <c r="Q70" i="19"/>
  <c r="V70" i="19"/>
  <c r="F72" i="19"/>
  <c r="G72" i="19"/>
  <c r="M72" i="19" s="1"/>
  <c r="I72" i="19"/>
  <c r="K72" i="19"/>
  <c r="O72" i="19"/>
  <c r="Q72" i="19"/>
  <c r="V72" i="19"/>
  <c r="F73" i="19"/>
  <c r="G73" i="19"/>
  <c r="M73" i="19" s="1"/>
  <c r="I73" i="19"/>
  <c r="K73" i="19"/>
  <c r="O73" i="19"/>
  <c r="Q73" i="19"/>
  <c r="V73" i="19"/>
  <c r="F74" i="19"/>
  <c r="G74" i="19"/>
  <c r="M74" i="19" s="1"/>
  <c r="I74" i="19"/>
  <c r="K74" i="19"/>
  <c r="O74" i="19"/>
  <c r="Q74" i="19"/>
  <c r="V74" i="19"/>
  <c r="F75" i="19"/>
  <c r="G75" i="19"/>
  <c r="M75" i="19" s="1"/>
  <c r="I75" i="19"/>
  <c r="K75" i="19"/>
  <c r="O75" i="19"/>
  <c r="Q75" i="19"/>
  <c r="V75" i="19"/>
  <c r="F76" i="19"/>
  <c r="G76" i="19"/>
  <c r="M76" i="19" s="1"/>
  <c r="I76" i="19"/>
  <c r="K76" i="19"/>
  <c r="O76" i="19"/>
  <c r="Q76" i="19"/>
  <c r="V76" i="19"/>
  <c r="F77" i="19"/>
  <c r="G77" i="19"/>
  <c r="M77" i="19" s="1"/>
  <c r="I77" i="19"/>
  <c r="K77" i="19"/>
  <c r="O77" i="19"/>
  <c r="Q77" i="19"/>
  <c r="V77" i="19"/>
  <c r="F78" i="19"/>
  <c r="G78" i="19"/>
  <c r="M78" i="19" s="1"/>
  <c r="I78" i="19"/>
  <c r="K78" i="19"/>
  <c r="O78" i="19"/>
  <c r="Q78" i="19"/>
  <c r="V78" i="19"/>
  <c r="F79" i="19"/>
  <c r="G79" i="19"/>
  <c r="M79" i="19" s="1"/>
  <c r="I79" i="19"/>
  <c r="K79" i="19"/>
  <c r="O79" i="19"/>
  <c r="Q79" i="19"/>
  <c r="V79" i="19"/>
  <c r="F81" i="19"/>
  <c r="G81" i="19" s="1"/>
  <c r="I81" i="19"/>
  <c r="I80" i="19" s="1"/>
  <c r="K81" i="19"/>
  <c r="K80" i="19" s="1"/>
  <c r="O81" i="19"/>
  <c r="O80" i="19" s="1"/>
  <c r="Q81" i="19"/>
  <c r="Q80" i="19" s="1"/>
  <c r="V81" i="19"/>
  <c r="V80" i="19" s="1"/>
  <c r="F82" i="19"/>
  <c r="G82" i="19" s="1"/>
  <c r="M82" i="19" s="1"/>
  <c r="I82" i="19"/>
  <c r="K82" i="19"/>
  <c r="O82" i="19"/>
  <c r="Q82" i="19"/>
  <c r="V82" i="19"/>
  <c r="F83" i="19"/>
  <c r="G83" i="19" s="1"/>
  <c r="M83" i="19" s="1"/>
  <c r="I83" i="19"/>
  <c r="K83" i="19"/>
  <c r="O83" i="19"/>
  <c r="Q83" i="19"/>
  <c r="V83" i="19"/>
  <c r="F84" i="19"/>
  <c r="G84" i="19" s="1"/>
  <c r="M84" i="19" s="1"/>
  <c r="I84" i="19"/>
  <c r="K84" i="19"/>
  <c r="O84" i="19"/>
  <c r="Q84" i="19"/>
  <c r="V84" i="19"/>
  <c r="F85" i="19"/>
  <c r="G85" i="19" s="1"/>
  <c r="M85" i="19" s="1"/>
  <c r="I85" i="19"/>
  <c r="K85" i="19"/>
  <c r="O85" i="19"/>
  <c r="Q85" i="19"/>
  <c r="V85" i="19"/>
  <c r="F86" i="19"/>
  <c r="G86" i="19" s="1"/>
  <c r="M86" i="19" s="1"/>
  <c r="I86" i="19"/>
  <c r="K86" i="19"/>
  <c r="O86" i="19"/>
  <c r="Q86" i="19"/>
  <c r="V86" i="19"/>
  <c r="F87" i="19"/>
  <c r="G87" i="19" s="1"/>
  <c r="M87" i="19" s="1"/>
  <c r="I87" i="19"/>
  <c r="K87" i="19"/>
  <c r="O87" i="19"/>
  <c r="Q87" i="19"/>
  <c r="V87" i="19"/>
  <c r="F88" i="19"/>
  <c r="G88" i="19" s="1"/>
  <c r="M88" i="19" s="1"/>
  <c r="I88" i="19"/>
  <c r="K88" i="19"/>
  <c r="O88" i="19"/>
  <c r="Q88" i="19"/>
  <c r="V88" i="19"/>
  <c r="F89" i="19"/>
  <c r="G89" i="19" s="1"/>
  <c r="M89" i="19" s="1"/>
  <c r="I89" i="19"/>
  <c r="K89" i="19"/>
  <c r="O89" i="19"/>
  <c r="Q89" i="19"/>
  <c r="V89" i="19"/>
  <c r="F90" i="19"/>
  <c r="G90" i="19" s="1"/>
  <c r="M90" i="19" s="1"/>
  <c r="I90" i="19"/>
  <c r="K90" i="19"/>
  <c r="O90" i="19"/>
  <c r="Q90" i="19"/>
  <c r="V90" i="19"/>
  <c r="F91" i="19"/>
  <c r="G91" i="19" s="1"/>
  <c r="M91" i="19" s="1"/>
  <c r="I91" i="19"/>
  <c r="K91" i="19"/>
  <c r="O91" i="19"/>
  <c r="Q91" i="19"/>
  <c r="V91" i="19"/>
  <c r="F92" i="19"/>
  <c r="G92" i="19" s="1"/>
  <c r="M92" i="19" s="1"/>
  <c r="I92" i="19"/>
  <c r="K92" i="19"/>
  <c r="O92" i="19"/>
  <c r="Q92" i="19"/>
  <c r="V92" i="19"/>
  <c r="F93" i="19"/>
  <c r="G93" i="19" s="1"/>
  <c r="M93" i="19" s="1"/>
  <c r="I93" i="19"/>
  <c r="K93" i="19"/>
  <c r="O93" i="19"/>
  <c r="Q93" i="19"/>
  <c r="V93" i="19"/>
  <c r="F94" i="19"/>
  <c r="G94" i="19" s="1"/>
  <c r="M94" i="19" s="1"/>
  <c r="I94" i="19"/>
  <c r="K94" i="19"/>
  <c r="O94" i="19"/>
  <c r="Q94" i="19"/>
  <c r="V94" i="19"/>
  <c r="F95" i="19"/>
  <c r="G95" i="19" s="1"/>
  <c r="M95" i="19" s="1"/>
  <c r="I95" i="19"/>
  <c r="K95" i="19"/>
  <c r="O95" i="19"/>
  <c r="Q95" i="19"/>
  <c r="V95" i="19"/>
  <c r="F97" i="19"/>
  <c r="G97" i="19"/>
  <c r="M97" i="19" s="1"/>
  <c r="M96" i="19" s="1"/>
  <c r="I97" i="19"/>
  <c r="I96" i="19" s="1"/>
  <c r="K97" i="19"/>
  <c r="K96" i="19" s="1"/>
  <c r="O97" i="19"/>
  <c r="O96" i="19" s="1"/>
  <c r="Q97" i="19"/>
  <c r="Q96" i="19" s="1"/>
  <c r="V97" i="19"/>
  <c r="V96" i="19" s="1"/>
  <c r="F98" i="19"/>
  <c r="G98" i="19"/>
  <c r="M98" i="19" s="1"/>
  <c r="I98" i="19"/>
  <c r="K98" i="19"/>
  <c r="O98" i="19"/>
  <c r="Q98" i="19"/>
  <c r="V98" i="19"/>
  <c r="F99" i="19"/>
  <c r="G99" i="19"/>
  <c r="M99" i="19" s="1"/>
  <c r="I99" i="19"/>
  <c r="K99" i="19"/>
  <c r="O99" i="19"/>
  <c r="Q99" i="19"/>
  <c r="V99" i="19"/>
  <c r="AE102" i="19"/>
  <c r="G103" i="18"/>
  <c r="BA74" i="18"/>
  <c r="BA48" i="18"/>
  <c r="BA32" i="18"/>
  <c r="BA10" i="18"/>
  <c r="F9" i="18"/>
  <c r="G9" i="18"/>
  <c r="G8" i="18" s="1"/>
  <c r="I9" i="18"/>
  <c r="I8" i="18" s="1"/>
  <c r="K9" i="18"/>
  <c r="K8" i="18" s="1"/>
  <c r="M9" i="18"/>
  <c r="M8" i="18" s="1"/>
  <c r="O9" i="18"/>
  <c r="O8" i="18" s="1"/>
  <c r="Q9" i="18"/>
  <c r="Q8" i="18" s="1"/>
  <c r="V9" i="18"/>
  <c r="V8" i="18" s="1"/>
  <c r="F11" i="18"/>
  <c r="G11" i="18"/>
  <c r="I11" i="18"/>
  <c r="K11" i="18"/>
  <c r="M11" i="18"/>
  <c r="O11" i="18"/>
  <c r="Q11" i="18"/>
  <c r="V11" i="18"/>
  <c r="F14" i="18"/>
  <c r="G14" i="18"/>
  <c r="G13" i="18" s="1"/>
  <c r="I14" i="18"/>
  <c r="I13" i="18" s="1"/>
  <c r="K14" i="18"/>
  <c r="K13" i="18" s="1"/>
  <c r="M14" i="18"/>
  <c r="M13" i="18" s="1"/>
  <c r="O14" i="18"/>
  <c r="O13" i="18" s="1"/>
  <c r="Q14" i="18"/>
  <c r="Q13" i="18" s="1"/>
  <c r="V14" i="18"/>
  <c r="V13" i="18" s="1"/>
  <c r="F16" i="18"/>
  <c r="G16" i="18"/>
  <c r="I16" i="18"/>
  <c r="K16" i="18"/>
  <c r="M16" i="18"/>
  <c r="O16" i="18"/>
  <c r="Q16" i="18"/>
  <c r="V16" i="18"/>
  <c r="F18" i="18"/>
  <c r="G18" i="18"/>
  <c r="G17" i="18" s="1"/>
  <c r="I18" i="18"/>
  <c r="I17" i="18" s="1"/>
  <c r="K18" i="18"/>
  <c r="K17" i="18" s="1"/>
  <c r="O18" i="18"/>
  <c r="O17" i="18" s="1"/>
  <c r="Q18" i="18"/>
  <c r="Q17" i="18" s="1"/>
  <c r="V18" i="18"/>
  <c r="V17" i="18" s="1"/>
  <c r="F21" i="18"/>
  <c r="G21" i="18"/>
  <c r="M21" i="18" s="1"/>
  <c r="I21" i="18"/>
  <c r="K21" i="18"/>
  <c r="O21" i="18"/>
  <c r="Q21" i="18"/>
  <c r="V21" i="18"/>
  <c r="F23" i="18"/>
  <c r="G23" i="18"/>
  <c r="M23" i="18" s="1"/>
  <c r="I23" i="18"/>
  <c r="K23" i="18"/>
  <c r="O23" i="18"/>
  <c r="Q23" i="18"/>
  <c r="V23" i="18"/>
  <c r="F25" i="18"/>
  <c r="G25" i="18"/>
  <c r="M25" i="18" s="1"/>
  <c r="I25" i="18"/>
  <c r="K25" i="18"/>
  <c r="O25" i="18"/>
  <c r="Q25" i="18"/>
  <c r="V25" i="18"/>
  <c r="F28" i="18"/>
  <c r="G28" i="18"/>
  <c r="G27" i="18" s="1"/>
  <c r="I28" i="18"/>
  <c r="I27" i="18" s="1"/>
  <c r="K28" i="18"/>
  <c r="K27" i="18" s="1"/>
  <c r="M28" i="18"/>
  <c r="M27" i="18" s="1"/>
  <c r="O28" i="18"/>
  <c r="O27" i="18" s="1"/>
  <c r="Q28" i="18"/>
  <c r="Q27" i="18" s="1"/>
  <c r="V28" i="18"/>
  <c r="V27" i="18" s="1"/>
  <c r="F31" i="18"/>
  <c r="G31" i="18" s="1"/>
  <c r="I31" i="18"/>
  <c r="I30" i="18" s="1"/>
  <c r="K31" i="18"/>
  <c r="K30" i="18" s="1"/>
  <c r="O31" i="18"/>
  <c r="O30" i="18" s="1"/>
  <c r="Q31" i="18"/>
  <c r="Q30" i="18" s="1"/>
  <c r="V31" i="18"/>
  <c r="V30" i="18" s="1"/>
  <c r="F33" i="18"/>
  <c r="G33" i="18" s="1"/>
  <c r="M33" i="18" s="1"/>
  <c r="I33" i="18"/>
  <c r="K33" i="18"/>
  <c r="O33" i="18"/>
  <c r="Q33" i="18"/>
  <c r="V33" i="18"/>
  <c r="F34" i="18"/>
  <c r="G34" i="18" s="1"/>
  <c r="M34" i="18" s="1"/>
  <c r="I34" i="18"/>
  <c r="K34" i="18"/>
  <c r="O34" i="18"/>
  <c r="Q34" i="18"/>
  <c r="V34" i="18"/>
  <c r="F35" i="18"/>
  <c r="G35" i="18" s="1"/>
  <c r="M35" i="18" s="1"/>
  <c r="I35" i="18"/>
  <c r="K35" i="18"/>
  <c r="O35" i="18"/>
  <c r="Q35" i="18"/>
  <c r="V35" i="18"/>
  <c r="F36" i="18"/>
  <c r="G36" i="18" s="1"/>
  <c r="M36" i="18" s="1"/>
  <c r="I36" i="18"/>
  <c r="K36" i="18"/>
  <c r="O36" i="18"/>
  <c r="Q36" i="18"/>
  <c r="V36" i="18"/>
  <c r="F37" i="18"/>
  <c r="G37" i="18" s="1"/>
  <c r="M37" i="18" s="1"/>
  <c r="I37" i="18"/>
  <c r="K37" i="18"/>
  <c r="O37" i="18"/>
  <c r="Q37" i="18"/>
  <c r="V37" i="18"/>
  <c r="F38" i="18"/>
  <c r="G38" i="18" s="1"/>
  <c r="M38" i="18" s="1"/>
  <c r="I38" i="18"/>
  <c r="K38" i="18"/>
  <c r="O38" i="18"/>
  <c r="Q38" i="18"/>
  <c r="V38" i="18"/>
  <c r="F39" i="18"/>
  <c r="G39" i="18" s="1"/>
  <c r="M39" i="18" s="1"/>
  <c r="I39" i="18"/>
  <c r="K39" i="18"/>
  <c r="O39" i="18"/>
  <c r="Q39" i="18"/>
  <c r="V39" i="18"/>
  <c r="F40" i="18"/>
  <c r="G40" i="18" s="1"/>
  <c r="M40" i="18" s="1"/>
  <c r="I40" i="18"/>
  <c r="K40" i="18"/>
  <c r="O40" i="18"/>
  <c r="Q40" i="18"/>
  <c r="V40" i="18"/>
  <c r="F41" i="18"/>
  <c r="G41" i="18" s="1"/>
  <c r="M41" i="18" s="1"/>
  <c r="I41" i="18"/>
  <c r="K41" i="18"/>
  <c r="O41" i="18"/>
  <c r="Q41" i="18"/>
  <c r="V41" i="18"/>
  <c r="F42" i="18"/>
  <c r="G42" i="18" s="1"/>
  <c r="M42" i="18" s="1"/>
  <c r="I42" i="18"/>
  <c r="K42" i="18"/>
  <c r="O42" i="18"/>
  <c r="Q42" i="18"/>
  <c r="V42" i="18"/>
  <c r="F43" i="18"/>
  <c r="G43" i="18" s="1"/>
  <c r="M43" i="18" s="1"/>
  <c r="I43" i="18"/>
  <c r="K43" i="18"/>
  <c r="O43" i="18"/>
  <c r="Q43" i="18"/>
  <c r="V43" i="18"/>
  <c r="F44" i="18"/>
  <c r="G44" i="18" s="1"/>
  <c r="M44" i="18" s="1"/>
  <c r="I44" i="18"/>
  <c r="K44" i="18"/>
  <c r="O44" i="18"/>
  <c r="Q44" i="18"/>
  <c r="V44" i="18"/>
  <c r="G45" i="18"/>
  <c r="F46" i="18"/>
  <c r="G46" i="18"/>
  <c r="M46" i="18" s="1"/>
  <c r="I46" i="18"/>
  <c r="I45" i="18" s="1"/>
  <c r="K46" i="18"/>
  <c r="K45" i="18" s="1"/>
  <c r="O46" i="18"/>
  <c r="O45" i="18" s="1"/>
  <c r="Q46" i="18"/>
  <c r="Q45" i="18" s="1"/>
  <c r="V46" i="18"/>
  <c r="V45" i="18" s="1"/>
  <c r="F47" i="18"/>
  <c r="G47" i="18"/>
  <c r="M47" i="18" s="1"/>
  <c r="I47" i="18"/>
  <c r="K47" i="18"/>
  <c r="O47" i="18"/>
  <c r="Q47" i="18"/>
  <c r="V47" i="18"/>
  <c r="F49" i="18"/>
  <c r="G49" i="18"/>
  <c r="M49" i="18" s="1"/>
  <c r="I49" i="18"/>
  <c r="K49" i="18"/>
  <c r="O49" i="18"/>
  <c r="Q49" i="18"/>
  <c r="V49" i="18"/>
  <c r="F50" i="18"/>
  <c r="G50" i="18"/>
  <c r="M50" i="18" s="1"/>
  <c r="I50" i="18"/>
  <c r="K50" i="18"/>
  <c r="O50" i="18"/>
  <c r="Q50" i="18"/>
  <c r="V50" i="18"/>
  <c r="F51" i="18"/>
  <c r="G51" i="18"/>
  <c r="M51" i="18" s="1"/>
  <c r="I51" i="18"/>
  <c r="K51" i="18"/>
  <c r="O51" i="18"/>
  <c r="Q51" i="18"/>
  <c r="V51" i="18"/>
  <c r="F52" i="18"/>
  <c r="G52" i="18"/>
  <c r="M52" i="18" s="1"/>
  <c r="I52" i="18"/>
  <c r="K52" i="18"/>
  <c r="O52" i="18"/>
  <c r="Q52" i="18"/>
  <c r="V52" i="18"/>
  <c r="F53" i="18"/>
  <c r="G53" i="18"/>
  <c r="M53" i="18" s="1"/>
  <c r="I53" i="18"/>
  <c r="K53" i="18"/>
  <c r="O53" i="18"/>
  <c r="Q53" i="18"/>
  <c r="V53" i="18"/>
  <c r="F54" i="18"/>
  <c r="G54" i="18"/>
  <c r="M54" i="18" s="1"/>
  <c r="I54" i="18"/>
  <c r="K54" i="18"/>
  <c r="O54" i="18"/>
  <c r="Q54" i="18"/>
  <c r="V54" i="18"/>
  <c r="F55" i="18"/>
  <c r="G55" i="18"/>
  <c r="M55" i="18" s="1"/>
  <c r="I55" i="18"/>
  <c r="K55" i="18"/>
  <c r="O55" i="18"/>
  <c r="Q55" i="18"/>
  <c r="V55" i="18"/>
  <c r="F56" i="18"/>
  <c r="G56" i="18"/>
  <c r="M56" i="18" s="1"/>
  <c r="I56" i="18"/>
  <c r="K56" i="18"/>
  <c r="O56" i="18"/>
  <c r="Q56" i="18"/>
  <c r="V56" i="18"/>
  <c r="F57" i="18"/>
  <c r="G57" i="18"/>
  <c r="M57" i="18" s="1"/>
  <c r="I57" i="18"/>
  <c r="K57" i="18"/>
  <c r="O57" i="18"/>
  <c r="Q57" i="18"/>
  <c r="V57" i="18"/>
  <c r="G58" i="18"/>
  <c r="F59" i="18"/>
  <c r="G59" i="18"/>
  <c r="M59" i="18" s="1"/>
  <c r="I59" i="18"/>
  <c r="I58" i="18" s="1"/>
  <c r="K59" i="18"/>
  <c r="K58" i="18" s="1"/>
  <c r="O59" i="18"/>
  <c r="O58" i="18" s="1"/>
  <c r="Q59" i="18"/>
  <c r="Q58" i="18" s="1"/>
  <c r="V59" i="18"/>
  <c r="V58" i="18" s="1"/>
  <c r="F60" i="18"/>
  <c r="G60" i="18"/>
  <c r="M60" i="18" s="1"/>
  <c r="I60" i="18"/>
  <c r="K60" i="18"/>
  <c r="O60" i="18"/>
  <c r="Q60" i="18"/>
  <c r="V60" i="18"/>
  <c r="F61" i="18"/>
  <c r="G61" i="18"/>
  <c r="M61" i="18" s="1"/>
  <c r="I61" i="18"/>
  <c r="K61" i="18"/>
  <c r="O61" i="18"/>
  <c r="Q61" i="18"/>
  <c r="V61" i="18"/>
  <c r="F62" i="18"/>
  <c r="G62" i="18"/>
  <c r="M62" i="18" s="1"/>
  <c r="I62" i="18"/>
  <c r="K62" i="18"/>
  <c r="O62" i="18"/>
  <c r="Q62" i="18"/>
  <c r="V62" i="18"/>
  <c r="F63" i="18"/>
  <c r="G63" i="18"/>
  <c r="M63" i="18" s="1"/>
  <c r="I63" i="18"/>
  <c r="K63" i="18"/>
  <c r="O63" i="18"/>
  <c r="Q63" i="18"/>
  <c r="V63" i="18"/>
  <c r="F64" i="18"/>
  <c r="G64" i="18"/>
  <c r="M64" i="18" s="1"/>
  <c r="I64" i="18"/>
  <c r="K64" i="18"/>
  <c r="O64" i="18"/>
  <c r="Q64" i="18"/>
  <c r="V64" i="18"/>
  <c r="F65" i="18"/>
  <c r="G65" i="18"/>
  <c r="M65" i="18" s="1"/>
  <c r="I65" i="18"/>
  <c r="K65" i="18"/>
  <c r="O65" i="18"/>
  <c r="Q65" i="18"/>
  <c r="V65" i="18"/>
  <c r="F66" i="18"/>
  <c r="G66" i="18"/>
  <c r="M66" i="18" s="1"/>
  <c r="I66" i="18"/>
  <c r="K66" i="18"/>
  <c r="O66" i="18"/>
  <c r="Q66" i="18"/>
  <c r="V66" i="18"/>
  <c r="F67" i="18"/>
  <c r="G67" i="18"/>
  <c r="M67" i="18" s="1"/>
  <c r="I67" i="18"/>
  <c r="K67" i="18"/>
  <c r="O67" i="18"/>
  <c r="Q67" i="18"/>
  <c r="V67" i="18"/>
  <c r="F68" i="18"/>
  <c r="G68" i="18"/>
  <c r="M68" i="18" s="1"/>
  <c r="I68" i="18"/>
  <c r="K68" i="18"/>
  <c r="O68" i="18"/>
  <c r="Q68" i="18"/>
  <c r="V68" i="18"/>
  <c r="F69" i="18"/>
  <c r="G69" i="18"/>
  <c r="M69" i="18" s="1"/>
  <c r="I69" i="18"/>
  <c r="K69" i="18"/>
  <c r="O69" i="18"/>
  <c r="Q69" i="18"/>
  <c r="V69" i="18"/>
  <c r="F70" i="18"/>
  <c r="G70" i="18"/>
  <c r="M70" i="18" s="1"/>
  <c r="I70" i="18"/>
  <c r="K70" i="18"/>
  <c r="O70" i="18"/>
  <c r="Q70" i="18"/>
  <c r="V70" i="18"/>
  <c r="F71" i="18"/>
  <c r="G71" i="18"/>
  <c r="M71" i="18" s="1"/>
  <c r="I71" i="18"/>
  <c r="K71" i="18"/>
  <c r="O71" i="18"/>
  <c r="Q71" i="18"/>
  <c r="V71" i="18"/>
  <c r="F72" i="18"/>
  <c r="G72" i="18"/>
  <c r="M72" i="18" s="1"/>
  <c r="I72" i="18"/>
  <c r="K72" i="18"/>
  <c r="O72" i="18"/>
  <c r="Q72" i="18"/>
  <c r="V72" i="18"/>
  <c r="F73" i="18"/>
  <c r="G73" i="18"/>
  <c r="M73" i="18" s="1"/>
  <c r="I73" i="18"/>
  <c r="K73" i="18"/>
  <c r="O73" i="18"/>
  <c r="Q73" i="18"/>
  <c r="V73" i="18"/>
  <c r="F75" i="18"/>
  <c r="G75" i="18"/>
  <c r="M75" i="18" s="1"/>
  <c r="I75" i="18"/>
  <c r="K75" i="18"/>
  <c r="O75" i="18"/>
  <c r="Q75" i="18"/>
  <c r="V75" i="18"/>
  <c r="F76" i="18"/>
  <c r="G76" i="18"/>
  <c r="M76" i="18" s="1"/>
  <c r="I76" i="18"/>
  <c r="K76" i="18"/>
  <c r="O76" i="18"/>
  <c r="Q76" i="18"/>
  <c r="V76" i="18"/>
  <c r="F77" i="18"/>
  <c r="G77" i="18"/>
  <c r="M77" i="18" s="1"/>
  <c r="I77" i="18"/>
  <c r="K77" i="18"/>
  <c r="O77" i="18"/>
  <c r="Q77" i="18"/>
  <c r="V77" i="18"/>
  <c r="F78" i="18"/>
  <c r="G78" i="18"/>
  <c r="M78" i="18" s="1"/>
  <c r="I78" i="18"/>
  <c r="K78" i="18"/>
  <c r="O78" i="18"/>
  <c r="Q78" i="18"/>
  <c r="V78" i="18"/>
  <c r="F79" i="18"/>
  <c r="G79" i="18"/>
  <c r="M79" i="18" s="1"/>
  <c r="I79" i="18"/>
  <c r="K79" i="18"/>
  <c r="O79" i="18"/>
  <c r="Q79" i="18"/>
  <c r="V79" i="18"/>
  <c r="F80" i="18"/>
  <c r="G80" i="18"/>
  <c r="M80" i="18" s="1"/>
  <c r="I80" i="18"/>
  <c r="K80" i="18"/>
  <c r="O80" i="18"/>
  <c r="Q80" i="18"/>
  <c r="V80" i="18"/>
  <c r="F81" i="18"/>
  <c r="G81" i="18"/>
  <c r="M81" i="18" s="1"/>
  <c r="I81" i="18"/>
  <c r="K81" i="18"/>
  <c r="O81" i="18"/>
  <c r="Q81" i="18"/>
  <c r="V81" i="18"/>
  <c r="F82" i="18"/>
  <c r="G82" i="18"/>
  <c r="M82" i="18" s="1"/>
  <c r="I82" i="18"/>
  <c r="K82" i="18"/>
  <c r="O82" i="18"/>
  <c r="Q82" i="18"/>
  <c r="V82" i="18"/>
  <c r="F84" i="18"/>
  <c r="G84" i="18" s="1"/>
  <c r="I84" i="18"/>
  <c r="I83" i="18" s="1"/>
  <c r="K84" i="18"/>
  <c r="K83" i="18" s="1"/>
  <c r="O84" i="18"/>
  <c r="O83" i="18" s="1"/>
  <c r="Q84" i="18"/>
  <c r="Q83" i="18" s="1"/>
  <c r="V84" i="18"/>
  <c r="V83" i="18" s="1"/>
  <c r="F85" i="18"/>
  <c r="G85" i="18" s="1"/>
  <c r="M85" i="18" s="1"/>
  <c r="I85" i="18"/>
  <c r="K85" i="18"/>
  <c r="O85" i="18"/>
  <c r="Q85" i="18"/>
  <c r="V85" i="18"/>
  <c r="F86" i="18"/>
  <c r="G86" i="18" s="1"/>
  <c r="M86" i="18" s="1"/>
  <c r="I86" i="18"/>
  <c r="K86" i="18"/>
  <c r="O86" i="18"/>
  <c r="Q86" i="18"/>
  <c r="V86" i="18"/>
  <c r="F87" i="18"/>
  <c r="G87" i="18" s="1"/>
  <c r="M87" i="18" s="1"/>
  <c r="I87" i="18"/>
  <c r="K87" i="18"/>
  <c r="O87" i="18"/>
  <c r="Q87" i="18"/>
  <c r="V87" i="18"/>
  <c r="F88" i="18"/>
  <c r="G88" i="18" s="1"/>
  <c r="M88" i="18" s="1"/>
  <c r="I88" i="18"/>
  <c r="K88" i="18"/>
  <c r="O88" i="18"/>
  <c r="Q88" i="18"/>
  <c r="V88" i="18"/>
  <c r="F89" i="18"/>
  <c r="G89" i="18" s="1"/>
  <c r="M89" i="18" s="1"/>
  <c r="I89" i="18"/>
  <c r="K89" i="18"/>
  <c r="O89" i="18"/>
  <c r="Q89" i="18"/>
  <c r="V89" i="18"/>
  <c r="F90" i="18"/>
  <c r="G90" i="18" s="1"/>
  <c r="M90" i="18" s="1"/>
  <c r="I90" i="18"/>
  <c r="K90" i="18"/>
  <c r="O90" i="18"/>
  <c r="Q90" i="18"/>
  <c r="V90" i="18"/>
  <c r="F91" i="18"/>
  <c r="G91" i="18" s="1"/>
  <c r="M91" i="18" s="1"/>
  <c r="I91" i="18"/>
  <c r="K91" i="18"/>
  <c r="O91" i="18"/>
  <c r="Q91" i="18"/>
  <c r="V91" i="18"/>
  <c r="F92" i="18"/>
  <c r="G92" i="18" s="1"/>
  <c r="M92" i="18" s="1"/>
  <c r="I92" i="18"/>
  <c r="K92" i="18"/>
  <c r="O92" i="18"/>
  <c r="Q92" i="18"/>
  <c r="V92" i="18"/>
  <c r="F93" i="18"/>
  <c r="G93" i="18" s="1"/>
  <c r="M93" i="18" s="1"/>
  <c r="I93" i="18"/>
  <c r="K93" i="18"/>
  <c r="O93" i="18"/>
  <c r="Q93" i="18"/>
  <c r="V93" i="18"/>
  <c r="F94" i="18"/>
  <c r="G94" i="18" s="1"/>
  <c r="M94" i="18" s="1"/>
  <c r="I94" i="18"/>
  <c r="K94" i="18"/>
  <c r="O94" i="18"/>
  <c r="Q94" i="18"/>
  <c r="V94" i="18"/>
  <c r="F95" i="18"/>
  <c r="G95" i="18" s="1"/>
  <c r="M95" i="18" s="1"/>
  <c r="I95" i="18"/>
  <c r="K95" i="18"/>
  <c r="O95" i="18"/>
  <c r="Q95" i="18"/>
  <c r="V95" i="18"/>
  <c r="F96" i="18"/>
  <c r="G96" i="18" s="1"/>
  <c r="M96" i="18" s="1"/>
  <c r="I96" i="18"/>
  <c r="K96" i="18"/>
  <c r="O96" i="18"/>
  <c r="Q96" i="18"/>
  <c r="V96" i="18"/>
  <c r="F97" i="18"/>
  <c r="G97" i="18" s="1"/>
  <c r="M97" i="18" s="1"/>
  <c r="I97" i="18"/>
  <c r="K97" i="18"/>
  <c r="O97" i="18"/>
  <c r="Q97" i="18"/>
  <c r="V97" i="18"/>
  <c r="F98" i="18"/>
  <c r="G98" i="18" s="1"/>
  <c r="M98" i="18" s="1"/>
  <c r="I98" i="18"/>
  <c r="K98" i="18"/>
  <c r="O98" i="18"/>
  <c r="Q98" i="18"/>
  <c r="V98" i="18"/>
  <c r="F100" i="18"/>
  <c r="G100" i="18"/>
  <c r="G99" i="18" s="1"/>
  <c r="I100" i="18"/>
  <c r="I99" i="18" s="1"/>
  <c r="K100" i="18"/>
  <c r="K99" i="18" s="1"/>
  <c r="M100" i="18"/>
  <c r="M99" i="18" s="1"/>
  <c r="O100" i="18"/>
  <c r="O99" i="18" s="1"/>
  <c r="Q100" i="18"/>
  <c r="Q99" i="18" s="1"/>
  <c r="V100" i="18"/>
  <c r="V99" i="18" s="1"/>
  <c r="F101" i="18"/>
  <c r="G101" i="18"/>
  <c r="I101" i="18"/>
  <c r="K101" i="18"/>
  <c r="M101" i="18"/>
  <c r="O101" i="18"/>
  <c r="Q101" i="18"/>
  <c r="V101" i="18"/>
  <c r="AE103" i="18"/>
  <c r="G72" i="17"/>
  <c r="BA54" i="17"/>
  <c r="BA10" i="17"/>
  <c r="F9" i="17"/>
  <c r="G9" i="17"/>
  <c r="G8" i="17" s="1"/>
  <c r="I9" i="17"/>
  <c r="I8" i="17" s="1"/>
  <c r="K9" i="17"/>
  <c r="K8" i="17" s="1"/>
  <c r="O9" i="17"/>
  <c r="O8" i="17" s="1"/>
  <c r="Q9" i="17"/>
  <c r="Q8" i="17" s="1"/>
  <c r="V9" i="17"/>
  <c r="V8" i="17" s="1"/>
  <c r="F22" i="17"/>
  <c r="G22" i="17"/>
  <c r="M22" i="17" s="1"/>
  <c r="I22" i="17"/>
  <c r="K22" i="17"/>
  <c r="O22" i="17"/>
  <c r="Q22" i="17"/>
  <c r="V22" i="17"/>
  <c r="F24" i="17"/>
  <c r="G24" i="17"/>
  <c r="G23" i="17" s="1"/>
  <c r="I24" i="17"/>
  <c r="I23" i="17" s="1"/>
  <c r="K24" i="17"/>
  <c r="K23" i="17" s="1"/>
  <c r="O24" i="17"/>
  <c r="O23" i="17" s="1"/>
  <c r="Q24" i="17"/>
  <c r="Q23" i="17" s="1"/>
  <c r="V24" i="17"/>
  <c r="V23" i="17" s="1"/>
  <c r="F26" i="17"/>
  <c r="G26" i="17"/>
  <c r="M26" i="17" s="1"/>
  <c r="I26" i="17"/>
  <c r="K26" i="17"/>
  <c r="O26" i="17"/>
  <c r="Q26" i="17"/>
  <c r="V26" i="17"/>
  <c r="F28" i="17"/>
  <c r="G28" i="17"/>
  <c r="M28" i="17" s="1"/>
  <c r="I28" i="17"/>
  <c r="K28" i="17"/>
  <c r="O28" i="17"/>
  <c r="Q28" i="17"/>
  <c r="V28" i="17"/>
  <c r="F31" i="17"/>
  <c r="G31" i="17"/>
  <c r="G30" i="17" s="1"/>
  <c r="I31" i="17"/>
  <c r="I30" i="17" s="1"/>
  <c r="K31" i="17"/>
  <c r="K30" i="17" s="1"/>
  <c r="O31" i="17"/>
  <c r="O30" i="17" s="1"/>
  <c r="Q31" i="17"/>
  <c r="Q30" i="17" s="1"/>
  <c r="V31" i="17"/>
  <c r="V30" i="17" s="1"/>
  <c r="F34" i="17"/>
  <c r="G34" i="17"/>
  <c r="M34" i="17" s="1"/>
  <c r="I34" i="17"/>
  <c r="K34" i="17"/>
  <c r="O34" i="17"/>
  <c r="Q34" i="17"/>
  <c r="V34" i="17"/>
  <c r="F37" i="17"/>
  <c r="G37" i="17"/>
  <c r="M37" i="17" s="1"/>
  <c r="I37" i="17"/>
  <c r="K37" i="17"/>
  <c r="O37" i="17"/>
  <c r="Q37" i="17"/>
  <c r="V37" i="17"/>
  <c r="F40" i="17"/>
  <c r="G40" i="17"/>
  <c r="M40" i="17" s="1"/>
  <c r="I40" i="17"/>
  <c r="K40" i="17"/>
  <c r="O40" i="17"/>
  <c r="Q40" i="17"/>
  <c r="V40" i="17"/>
  <c r="F43" i="17"/>
  <c r="G43" i="17"/>
  <c r="M43" i="17" s="1"/>
  <c r="M42" i="17" s="1"/>
  <c r="I43" i="17"/>
  <c r="I42" i="17" s="1"/>
  <c r="K43" i="17"/>
  <c r="K42" i="17" s="1"/>
  <c r="O43" i="17"/>
  <c r="O42" i="17" s="1"/>
  <c r="Q43" i="17"/>
  <c r="Q42" i="17" s="1"/>
  <c r="V43" i="17"/>
  <c r="V42" i="17" s="1"/>
  <c r="F53" i="17"/>
  <c r="G53" i="17"/>
  <c r="M53" i="17" s="1"/>
  <c r="M52" i="17" s="1"/>
  <c r="I53" i="17"/>
  <c r="I52" i="17" s="1"/>
  <c r="K53" i="17"/>
  <c r="K52" i="17" s="1"/>
  <c r="O53" i="17"/>
  <c r="O52" i="17" s="1"/>
  <c r="Q53" i="17"/>
  <c r="Q52" i="17" s="1"/>
  <c r="V53" i="17"/>
  <c r="V52" i="17" s="1"/>
  <c r="F56" i="17"/>
  <c r="G56" i="17"/>
  <c r="G55" i="17" s="1"/>
  <c r="I56" i="17"/>
  <c r="I55" i="17" s="1"/>
  <c r="K56" i="17"/>
  <c r="K55" i="17" s="1"/>
  <c r="M56" i="17"/>
  <c r="M55" i="17" s="1"/>
  <c r="O56" i="17"/>
  <c r="O55" i="17" s="1"/>
  <c r="Q56" i="17"/>
  <c r="Q55" i="17" s="1"/>
  <c r="V56" i="17"/>
  <c r="V55" i="17" s="1"/>
  <c r="F60" i="17"/>
  <c r="G60" i="17"/>
  <c r="I60" i="17"/>
  <c r="K60" i="17"/>
  <c r="M60" i="17"/>
  <c r="O60" i="17"/>
  <c r="Q60" i="17"/>
  <c r="V60" i="17"/>
  <c r="F65" i="17"/>
  <c r="G65" i="17"/>
  <c r="I65" i="17"/>
  <c r="K65" i="17"/>
  <c r="M65" i="17"/>
  <c r="O65" i="17"/>
  <c r="Q65" i="17"/>
  <c r="V65" i="17"/>
  <c r="F70" i="17"/>
  <c r="G70" i="17"/>
  <c r="I70" i="17"/>
  <c r="K70" i="17"/>
  <c r="M70" i="17"/>
  <c r="O70" i="17"/>
  <c r="Q70" i="17"/>
  <c r="V70" i="17"/>
  <c r="AE72" i="17"/>
  <c r="G101" i="16"/>
  <c r="F9" i="16"/>
  <c r="G9" i="16"/>
  <c r="G8" i="16" s="1"/>
  <c r="I9" i="16"/>
  <c r="I8" i="16" s="1"/>
  <c r="K9" i="16"/>
  <c r="K8" i="16" s="1"/>
  <c r="O9" i="16"/>
  <c r="O8" i="16" s="1"/>
  <c r="Q9" i="16"/>
  <c r="Q8" i="16" s="1"/>
  <c r="V9" i="16"/>
  <c r="V8" i="16" s="1"/>
  <c r="F10" i="16"/>
  <c r="G10" i="16"/>
  <c r="M10" i="16" s="1"/>
  <c r="I10" i="16"/>
  <c r="K10" i="16"/>
  <c r="O10" i="16"/>
  <c r="Q10" i="16"/>
  <c r="V10" i="16"/>
  <c r="F11" i="16"/>
  <c r="G11" i="16"/>
  <c r="M11" i="16" s="1"/>
  <c r="I11" i="16"/>
  <c r="K11" i="16"/>
  <c r="O11" i="16"/>
  <c r="Q11" i="16"/>
  <c r="V11" i="16"/>
  <c r="F12" i="16"/>
  <c r="G12" i="16"/>
  <c r="M12" i="16" s="1"/>
  <c r="I12" i="16"/>
  <c r="K12" i="16"/>
  <c r="O12" i="16"/>
  <c r="Q12" i="16"/>
  <c r="V12" i="16"/>
  <c r="F13" i="16"/>
  <c r="G13" i="16"/>
  <c r="M13" i="16" s="1"/>
  <c r="I13" i="16"/>
  <c r="K13" i="16"/>
  <c r="O13" i="16"/>
  <c r="Q13" i="16"/>
  <c r="V13" i="16"/>
  <c r="F14" i="16"/>
  <c r="G14" i="16"/>
  <c r="M14" i="16" s="1"/>
  <c r="I14" i="16"/>
  <c r="K14" i="16"/>
  <c r="O14" i="16"/>
  <c r="Q14" i="16"/>
  <c r="V14" i="16"/>
  <c r="F15" i="16"/>
  <c r="G15" i="16"/>
  <c r="M15" i="16" s="1"/>
  <c r="I15" i="16"/>
  <c r="K15" i="16"/>
  <c r="O15" i="16"/>
  <c r="Q15" i="16"/>
  <c r="V15" i="16"/>
  <c r="F16" i="16"/>
  <c r="G16" i="16"/>
  <c r="M16" i="16" s="1"/>
  <c r="I16" i="16"/>
  <c r="K16" i="16"/>
  <c r="O16" i="16"/>
  <c r="Q16" i="16"/>
  <c r="V16" i="16"/>
  <c r="F17" i="16"/>
  <c r="G17" i="16"/>
  <c r="M17" i="16" s="1"/>
  <c r="I17" i="16"/>
  <c r="K17" i="16"/>
  <c r="O17" i="16"/>
  <c r="Q17" i="16"/>
  <c r="V17" i="16"/>
  <c r="F18" i="16"/>
  <c r="G18" i="16"/>
  <c r="M18" i="16" s="1"/>
  <c r="I18" i="16"/>
  <c r="K18" i="16"/>
  <c r="O18" i="16"/>
  <c r="Q18" i="16"/>
  <c r="V18" i="16"/>
  <c r="F19" i="16"/>
  <c r="G19" i="16"/>
  <c r="M19" i="16" s="1"/>
  <c r="I19" i="16"/>
  <c r="K19" i="16"/>
  <c r="O19" i="16"/>
  <c r="Q19" i="16"/>
  <c r="V19" i="16"/>
  <c r="F20" i="16"/>
  <c r="G20" i="16"/>
  <c r="M20" i="16" s="1"/>
  <c r="I20" i="16"/>
  <c r="K20" i="16"/>
  <c r="O20" i="16"/>
  <c r="Q20" i="16"/>
  <c r="V20" i="16"/>
  <c r="F21" i="16"/>
  <c r="G21" i="16"/>
  <c r="M21" i="16" s="1"/>
  <c r="I21" i="16"/>
  <c r="K21" i="16"/>
  <c r="O21" i="16"/>
  <c r="Q21" i="16"/>
  <c r="V21" i="16"/>
  <c r="F22" i="16"/>
  <c r="G22" i="16"/>
  <c r="M22" i="16" s="1"/>
  <c r="I22" i="16"/>
  <c r="K22" i="16"/>
  <c r="O22" i="16"/>
  <c r="Q22" i="16"/>
  <c r="V22" i="16"/>
  <c r="F23" i="16"/>
  <c r="G23" i="16"/>
  <c r="M23" i="16" s="1"/>
  <c r="I23" i="16"/>
  <c r="K23" i="16"/>
  <c r="O23" i="16"/>
  <c r="Q23" i="16"/>
  <c r="V23" i="16"/>
  <c r="F24" i="16"/>
  <c r="G24" i="16"/>
  <c r="M24" i="16" s="1"/>
  <c r="I24" i="16"/>
  <c r="K24" i="16"/>
  <c r="O24" i="16"/>
  <c r="Q24" i="16"/>
  <c r="V24" i="16"/>
  <c r="F25" i="16"/>
  <c r="G25" i="16"/>
  <c r="M25" i="16" s="1"/>
  <c r="I25" i="16"/>
  <c r="K25" i="16"/>
  <c r="O25" i="16"/>
  <c r="Q25" i="16"/>
  <c r="V25" i="16"/>
  <c r="F26" i="16"/>
  <c r="G26" i="16"/>
  <c r="M26" i="16" s="1"/>
  <c r="I26" i="16"/>
  <c r="K26" i="16"/>
  <c r="O26" i="16"/>
  <c r="Q26" i="16"/>
  <c r="V26" i="16"/>
  <c r="F27" i="16"/>
  <c r="G27" i="16"/>
  <c r="M27" i="16" s="1"/>
  <c r="I27" i="16"/>
  <c r="K27" i="16"/>
  <c r="O27" i="16"/>
  <c r="Q27" i="16"/>
  <c r="V27" i="16"/>
  <c r="F28" i="16"/>
  <c r="G28" i="16"/>
  <c r="M28" i="16" s="1"/>
  <c r="I28" i="16"/>
  <c r="K28" i="16"/>
  <c r="O28" i="16"/>
  <c r="Q28" i="16"/>
  <c r="V28" i="16"/>
  <c r="F29" i="16"/>
  <c r="G29" i="16"/>
  <c r="M29" i="16" s="1"/>
  <c r="I29" i="16"/>
  <c r="K29" i="16"/>
  <c r="O29" i="16"/>
  <c r="Q29" i="16"/>
  <c r="V29" i="16"/>
  <c r="F30" i="16"/>
  <c r="G30" i="16"/>
  <c r="M30" i="16" s="1"/>
  <c r="I30" i="16"/>
  <c r="K30" i="16"/>
  <c r="O30" i="16"/>
  <c r="Q30" i="16"/>
  <c r="V30" i="16"/>
  <c r="F31" i="16"/>
  <c r="G31" i="16"/>
  <c r="M31" i="16" s="1"/>
  <c r="I31" i="16"/>
  <c r="K31" i="16"/>
  <c r="O31" i="16"/>
  <c r="Q31" i="16"/>
  <c r="V31" i="16"/>
  <c r="F32" i="16"/>
  <c r="G32" i="16"/>
  <c r="M32" i="16" s="1"/>
  <c r="I32" i="16"/>
  <c r="K32" i="16"/>
  <c r="O32" i="16"/>
  <c r="Q32" i="16"/>
  <c r="V32" i="16"/>
  <c r="F34" i="16"/>
  <c r="G34" i="16"/>
  <c r="M34" i="16" s="1"/>
  <c r="M33" i="16" s="1"/>
  <c r="I34" i="16"/>
  <c r="I33" i="16" s="1"/>
  <c r="K34" i="16"/>
  <c r="K33" i="16" s="1"/>
  <c r="O34" i="16"/>
  <c r="O33" i="16" s="1"/>
  <c r="Q34" i="16"/>
  <c r="Q33" i="16" s="1"/>
  <c r="V34" i="16"/>
  <c r="V33" i="16" s="1"/>
  <c r="F35" i="16"/>
  <c r="G35" i="16"/>
  <c r="M35" i="16" s="1"/>
  <c r="I35" i="16"/>
  <c r="K35" i="16"/>
  <c r="O35" i="16"/>
  <c r="Q35" i="16"/>
  <c r="V35" i="16"/>
  <c r="F36" i="16"/>
  <c r="G36" i="16"/>
  <c r="M36" i="16" s="1"/>
  <c r="I36" i="16"/>
  <c r="K36" i="16"/>
  <c r="O36" i="16"/>
  <c r="Q36" i="16"/>
  <c r="V36" i="16"/>
  <c r="F37" i="16"/>
  <c r="G37" i="16"/>
  <c r="M37" i="16" s="1"/>
  <c r="I37" i="16"/>
  <c r="K37" i="16"/>
  <c r="O37" i="16"/>
  <c r="Q37" i="16"/>
  <c r="V37" i="16"/>
  <c r="F38" i="16"/>
  <c r="G38" i="16"/>
  <c r="M38" i="16" s="1"/>
  <c r="I38" i="16"/>
  <c r="K38" i="16"/>
  <c r="O38" i="16"/>
  <c r="Q38" i="16"/>
  <c r="V38" i="16"/>
  <c r="F39" i="16"/>
  <c r="G39" i="16"/>
  <c r="M39" i="16" s="1"/>
  <c r="I39" i="16"/>
  <c r="K39" i="16"/>
  <c r="O39" i="16"/>
  <c r="Q39" i="16"/>
  <c r="V39" i="16"/>
  <c r="F42" i="16"/>
  <c r="G42" i="16"/>
  <c r="M42" i="16" s="1"/>
  <c r="I42" i="16"/>
  <c r="I40" i="16" s="1"/>
  <c r="K42" i="16"/>
  <c r="K40" i="16" s="1"/>
  <c r="O42" i="16"/>
  <c r="O40" i="16" s="1"/>
  <c r="Q42" i="16"/>
  <c r="Q40" i="16" s="1"/>
  <c r="V42" i="16"/>
  <c r="V40" i="16" s="1"/>
  <c r="F43" i="16"/>
  <c r="G43" i="16"/>
  <c r="M43" i="16" s="1"/>
  <c r="I43" i="16"/>
  <c r="K43" i="16"/>
  <c r="O43" i="16"/>
  <c r="Q43" i="16"/>
  <c r="V43" i="16"/>
  <c r="F44" i="16"/>
  <c r="G44" i="16"/>
  <c r="M44" i="16" s="1"/>
  <c r="I44" i="16"/>
  <c r="K44" i="16"/>
  <c r="O44" i="16"/>
  <c r="Q44" i="16"/>
  <c r="V44" i="16"/>
  <c r="F45" i="16"/>
  <c r="G45" i="16"/>
  <c r="M45" i="16" s="1"/>
  <c r="I45" i="16"/>
  <c r="K45" i="16"/>
  <c r="O45" i="16"/>
  <c r="Q45" i="16"/>
  <c r="V45" i="16"/>
  <c r="F46" i="16"/>
  <c r="G46" i="16"/>
  <c r="M46" i="16" s="1"/>
  <c r="I46" i="16"/>
  <c r="K46" i="16"/>
  <c r="O46" i="16"/>
  <c r="Q46" i="16"/>
  <c r="V46" i="16"/>
  <c r="F47" i="16"/>
  <c r="G47" i="16"/>
  <c r="M47" i="16" s="1"/>
  <c r="I47" i="16"/>
  <c r="K47" i="16"/>
  <c r="O47" i="16"/>
  <c r="Q47" i="16"/>
  <c r="V47" i="16"/>
  <c r="F48" i="16"/>
  <c r="G48" i="16"/>
  <c r="M48" i="16" s="1"/>
  <c r="I48" i="16"/>
  <c r="K48" i="16"/>
  <c r="O48" i="16"/>
  <c r="Q48" i="16"/>
  <c r="V48" i="16"/>
  <c r="F50" i="16"/>
  <c r="G50" i="16"/>
  <c r="M50" i="16" s="1"/>
  <c r="I50" i="16"/>
  <c r="I49" i="16" s="1"/>
  <c r="K50" i="16"/>
  <c r="K49" i="16" s="1"/>
  <c r="O50" i="16"/>
  <c r="O49" i="16" s="1"/>
  <c r="Q50" i="16"/>
  <c r="Q49" i="16" s="1"/>
  <c r="V50" i="16"/>
  <c r="V49" i="16" s="1"/>
  <c r="F51" i="16"/>
  <c r="G51" i="16"/>
  <c r="M51" i="16" s="1"/>
  <c r="I51" i="16"/>
  <c r="K51" i="16"/>
  <c r="O51" i="16"/>
  <c r="Q51" i="16"/>
  <c r="V51" i="16"/>
  <c r="F52" i="16"/>
  <c r="G52" i="16"/>
  <c r="M52" i="16" s="1"/>
  <c r="I52" i="16"/>
  <c r="K52" i="16"/>
  <c r="O52" i="16"/>
  <c r="Q52" i="16"/>
  <c r="V52" i="16"/>
  <c r="F53" i="16"/>
  <c r="G53" i="16"/>
  <c r="M53" i="16" s="1"/>
  <c r="I53" i="16"/>
  <c r="K53" i="16"/>
  <c r="O53" i="16"/>
  <c r="Q53" i="16"/>
  <c r="V53" i="16"/>
  <c r="F54" i="16"/>
  <c r="G54" i="16"/>
  <c r="M54" i="16" s="1"/>
  <c r="I54" i="16"/>
  <c r="K54" i="16"/>
  <c r="O54" i="16"/>
  <c r="Q54" i="16"/>
  <c r="V54" i="16"/>
  <c r="F55" i="16"/>
  <c r="G55" i="16"/>
  <c r="M55" i="16" s="1"/>
  <c r="I55" i="16"/>
  <c r="K55" i="16"/>
  <c r="O55" i="16"/>
  <c r="Q55" i="16"/>
  <c r="V55" i="16"/>
  <c r="F56" i="16"/>
  <c r="G56" i="16"/>
  <c r="M56" i="16" s="1"/>
  <c r="I56" i="16"/>
  <c r="K56" i="16"/>
  <c r="O56" i="16"/>
  <c r="Q56" i="16"/>
  <c r="V56" i="16"/>
  <c r="F57" i="16"/>
  <c r="G57" i="16"/>
  <c r="M57" i="16" s="1"/>
  <c r="I57" i="16"/>
  <c r="K57" i="16"/>
  <c r="O57" i="16"/>
  <c r="Q57" i="16"/>
  <c r="V57" i="16"/>
  <c r="F58" i="16"/>
  <c r="G58" i="16"/>
  <c r="M58" i="16" s="1"/>
  <c r="I58" i="16"/>
  <c r="K58" i="16"/>
  <c r="O58" i="16"/>
  <c r="Q58" i="16"/>
  <c r="V58" i="16"/>
  <c r="F59" i="16"/>
  <c r="G59" i="16"/>
  <c r="M59" i="16" s="1"/>
  <c r="I59" i="16"/>
  <c r="K59" i="16"/>
  <c r="O59" i="16"/>
  <c r="Q59" i="16"/>
  <c r="V59" i="16"/>
  <c r="F61" i="16"/>
  <c r="G61" i="16"/>
  <c r="G60" i="16" s="1"/>
  <c r="I61" i="16"/>
  <c r="I60" i="16" s="1"/>
  <c r="K61" i="16"/>
  <c r="K60" i="16" s="1"/>
  <c r="M61" i="16"/>
  <c r="M60" i="16" s="1"/>
  <c r="O61" i="16"/>
  <c r="O60" i="16" s="1"/>
  <c r="Q61" i="16"/>
  <c r="Q60" i="16" s="1"/>
  <c r="V61" i="16"/>
  <c r="V60" i="16" s="1"/>
  <c r="F62" i="16"/>
  <c r="G62" i="16"/>
  <c r="I62" i="16"/>
  <c r="K62" i="16"/>
  <c r="M62" i="16"/>
  <c r="O62" i="16"/>
  <c r="Q62" i="16"/>
  <c r="V62" i="16"/>
  <c r="F63" i="16"/>
  <c r="G63" i="16"/>
  <c r="I63" i="16"/>
  <c r="K63" i="16"/>
  <c r="M63" i="16"/>
  <c r="O63" i="16"/>
  <c r="Q63" i="16"/>
  <c r="V63" i="16"/>
  <c r="F64" i="16"/>
  <c r="G64" i="16"/>
  <c r="I64" i="16"/>
  <c r="K64" i="16"/>
  <c r="M64" i="16"/>
  <c r="O64" i="16"/>
  <c r="Q64" i="16"/>
  <c r="V64" i="16"/>
  <c r="F65" i="16"/>
  <c r="G65" i="16"/>
  <c r="I65" i="16"/>
  <c r="K65" i="16"/>
  <c r="M65" i="16"/>
  <c r="O65" i="16"/>
  <c r="Q65" i="16"/>
  <c r="V65" i="16"/>
  <c r="F66" i="16"/>
  <c r="G66" i="16"/>
  <c r="I66" i="16"/>
  <c r="K66" i="16"/>
  <c r="M66" i="16"/>
  <c r="O66" i="16"/>
  <c r="Q66" i="16"/>
  <c r="V66" i="16"/>
  <c r="F67" i="16"/>
  <c r="G67" i="16"/>
  <c r="I67" i="16"/>
  <c r="K67" i="16"/>
  <c r="M67" i="16"/>
  <c r="O67" i="16"/>
  <c r="Q67" i="16"/>
  <c r="V67" i="16"/>
  <c r="F68" i="16"/>
  <c r="G68" i="16"/>
  <c r="I68" i="16"/>
  <c r="K68" i="16"/>
  <c r="M68" i="16"/>
  <c r="O68" i="16"/>
  <c r="Q68" i="16"/>
  <c r="V68" i="16"/>
  <c r="F69" i="16"/>
  <c r="G69" i="16"/>
  <c r="I69" i="16"/>
  <c r="K69" i="16"/>
  <c r="M69" i="16"/>
  <c r="O69" i="16"/>
  <c r="Q69" i="16"/>
  <c r="V69" i="16"/>
  <c r="F70" i="16"/>
  <c r="G70" i="16"/>
  <c r="I70" i="16"/>
  <c r="K70" i="16"/>
  <c r="M70" i="16"/>
  <c r="O70" i="16"/>
  <c r="Q70" i="16"/>
  <c r="V70" i="16"/>
  <c r="F71" i="16"/>
  <c r="G71" i="16"/>
  <c r="I71" i="16"/>
  <c r="K71" i="16"/>
  <c r="M71" i="16"/>
  <c r="O71" i="16"/>
  <c r="Q71" i="16"/>
  <c r="V71" i="16"/>
  <c r="F72" i="16"/>
  <c r="G72" i="16"/>
  <c r="I72" i="16"/>
  <c r="K72" i="16"/>
  <c r="M72" i="16"/>
  <c r="O72" i="16"/>
  <c r="Q72" i="16"/>
  <c r="V72" i="16"/>
  <c r="F73" i="16"/>
  <c r="G73" i="16"/>
  <c r="I73" i="16"/>
  <c r="K73" i="16"/>
  <c r="M73" i="16"/>
  <c r="O73" i="16"/>
  <c r="Q73" i="16"/>
  <c r="V73" i="16"/>
  <c r="F74" i="16"/>
  <c r="G74" i="16"/>
  <c r="I74" i="16"/>
  <c r="K74" i="16"/>
  <c r="M74" i="16"/>
  <c r="O74" i="16"/>
  <c r="Q74" i="16"/>
  <c r="V74" i="16"/>
  <c r="F75" i="16"/>
  <c r="G75" i="16"/>
  <c r="I75" i="16"/>
  <c r="K75" i="16"/>
  <c r="M75" i="16"/>
  <c r="O75" i="16"/>
  <c r="Q75" i="16"/>
  <c r="V75" i="16"/>
  <c r="F76" i="16"/>
  <c r="G76" i="16"/>
  <c r="I76" i="16"/>
  <c r="K76" i="16"/>
  <c r="M76" i="16"/>
  <c r="O76" i="16"/>
  <c r="Q76" i="16"/>
  <c r="V76" i="16"/>
  <c r="F77" i="16"/>
  <c r="G77" i="16"/>
  <c r="I77" i="16"/>
  <c r="K77" i="16"/>
  <c r="M77" i="16"/>
  <c r="O77" i="16"/>
  <c r="Q77" i="16"/>
  <c r="V77" i="16"/>
  <c r="F78" i="16"/>
  <c r="G78" i="16"/>
  <c r="I78" i="16"/>
  <c r="K78" i="16"/>
  <c r="M78" i="16"/>
  <c r="O78" i="16"/>
  <c r="Q78" i="16"/>
  <c r="V78" i="16"/>
  <c r="F79" i="16"/>
  <c r="G79" i="16"/>
  <c r="I79" i="16"/>
  <c r="K79" i="16"/>
  <c r="M79" i="16"/>
  <c r="O79" i="16"/>
  <c r="Q79" i="16"/>
  <c r="V79" i="16"/>
  <c r="F80" i="16"/>
  <c r="G80" i="16"/>
  <c r="I80" i="16"/>
  <c r="K80" i="16"/>
  <c r="M80" i="16"/>
  <c r="O80" i="16"/>
  <c r="Q80" i="16"/>
  <c r="V80" i="16"/>
  <c r="F82" i="16"/>
  <c r="G82" i="16" s="1"/>
  <c r="I82" i="16"/>
  <c r="I81" i="16" s="1"/>
  <c r="K82" i="16"/>
  <c r="K81" i="16" s="1"/>
  <c r="O82" i="16"/>
  <c r="O81" i="16" s="1"/>
  <c r="Q82" i="16"/>
  <c r="Q81" i="16" s="1"/>
  <c r="V82" i="16"/>
  <c r="V81" i="16" s="1"/>
  <c r="F83" i="16"/>
  <c r="G83" i="16" s="1"/>
  <c r="M83" i="16" s="1"/>
  <c r="I83" i="16"/>
  <c r="K83" i="16"/>
  <c r="O83" i="16"/>
  <c r="Q83" i="16"/>
  <c r="V83" i="16"/>
  <c r="F84" i="16"/>
  <c r="G84" i="16" s="1"/>
  <c r="M84" i="16" s="1"/>
  <c r="I84" i="16"/>
  <c r="K84" i="16"/>
  <c r="O84" i="16"/>
  <c r="Q84" i="16"/>
  <c r="V84" i="16"/>
  <c r="F85" i="16"/>
  <c r="G85" i="16" s="1"/>
  <c r="M85" i="16" s="1"/>
  <c r="I85" i="16"/>
  <c r="K85" i="16"/>
  <c r="O85" i="16"/>
  <c r="Q85" i="16"/>
  <c r="V85" i="16"/>
  <c r="F86" i="16"/>
  <c r="G86" i="16" s="1"/>
  <c r="M86" i="16" s="1"/>
  <c r="I86" i="16"/>
  <c r="K86" i="16"/>
  <c r="O86" i="16"/>
  <c r="Q86" i="16"/>
  <c r="V86" i="16"/>
  <c r="F87" i="16"/>
  <c r="G87" i="16" s="1"/>
  <c r="M87" i="16" s="1"/>
  <c r="I87" i="16"/>
  <c r="K87" i="16"/>
  <c r="O87" i="16"/>
  <c r="Q87" i="16"/>
  <c r="V87" i="16"/>
  <c r="F88" i="16"/>
  <c r="G88" i="16" s="1"/>
  <c r="M88" i="16" s="1"/>
  <c r="I88" i="16"/>
  <c r="K88" i="16"/>
  <c r="O88" i="16"/>
  <c r="Q88" i="16"/>
  <c r="V88" i="16"/>
  <c r="F89" i="16"/>
  <c r="G89" i="16" s="1"/>
  <c r="M89" i="16" s="1"/>
  <c r="I89" i="16"/>
  <c r="K89" i="16"/>
  <c r="O89" i="16"/>
  <c r="Q89" i="16"/>
  <c r="V89" i="16"/>
  <c r="F90" i="16"/>
  <c r="G90" i="16" s="1"/>
  <c r="M90" i="16" s="1"/>
  <c r="I90" i="16"/>
  <c r="K90" i="16"/>
  <c r="O90" i="16"/>
  <c r="Q90" i="16"/>
  <c r="V90" i="16"/>
  <c r="F91" i="16"/>
  <c r="G91" i="16" s="1"/>
  <c r="M91" i="16" s="1"/>
  <c r="I91" i="16"/>
  <c r="K91" i="16"/>
  <c r="O91" i="16"/>
  <c r="Q91" i="16"/>
  <c r="V91" i="16"/>
  <c r="F92" i="16"/>
  <c r="G92" i="16" s="1"/>
  <c r="M92" i="16" s="1"/>
  <c r="I92" i="16"/>
  <c r="K92" i="16"/>
  <c r="O92" i="16"/>
  <c r="Q92" i="16"/>
  <c r="V92" i="16"/>
  <c r="F93" i="16"/>
  <c r="G93" i="16" s="1"/>
  <c r="M93" i="16" s="1"/>
  <c r="I93" i="16"/>
  <c r="K93" i="16"/>
  <c r="O93" i="16"/>
  <c r="Q93" i="16"/>
  <c r="V93" i="16"/>
  <c r="F95" i="16"/>
  <c r="G95" i="16"/>
  <c r="G94" i="16" s="1"/>
  <c r="I95" i="16"/>
  <c r="I94" i="16" s="1"/>
  <c r="K95" i="16"/>
  <c r="K94" i="16" s="1"/>
  <c r="O95" i="16"/>
  <c r="O94" i="16" s="1"/>
  <c r="Q95" i="16"/>
  <c r="Q94" i="16" s="1"/>
  <c r="V95" i="16"/>
  <c r="V94" i="16" s="1"/>
  <c r="F96" i="16"/>
  <c r="G96" i="16"/>
  <c r="M96" i="16" s="1"/>
  <c r="I96" i="16"/>
  <c r="K96" i="16"/>
  <c r="O96" i="16"/>
  <c r="Q96" i="16"/>
  <c r="V96" i="16"/>
  <c r="F97" i="16"/>
  <c r="G97" i="16"/>
  <c r="M97" i="16" s="1"/>
  <c r="I97" i="16"/>
  <c r="K97" i="16"/>
  <c r="O97" i="16"/>
  <c r="Q97" i="16"/>
  <c r="V97" i="16"/>
  <c r="F98" i="16"/>
  <c r="G98" i="16"/>
  <c r="M98" i="16" s="1"/>
  <c r="I98" i="16"/>
  <c r="K98" i="16"/>
  <c r="O98" i="16"/>
  <c r="Q98" i="16"/>
  <c r="V98" i="16"/>
  <c r="F99" i="16"/>
  <c r="G99" i="16"/>
  <c r="M99" i="16" s="1"/>
  <c r="I99" i="16"/>
  <c r="K99" i="16"/>
  <c r="O99" i="16"/>
  <c r="Q99" i="16"/>
  <c r="V99" i="16"/>
  <c r="AE101" i="16"/>
  <c r="G101" i="15"/>
  <c r="BA73" i="15"/>
  <c r="BA49" i="15"/>
  <c r="BA33" i="15"/>
  <c r="BA10" i="15"/>
  <c r="F9" i="15"/>
  <c r="G9" i="15"/>
  <c r="G8" i="15" s="1"/>
  <c r="I9" i="15"/>
  <c r="I8" i="15" s="1"/>
  <c r="K9" i="15"/>
  <c r="K8" i="15" s="1"/>
  <c r="O9" i="15"/>
  <c r="O8" i="15" s="1"/>
  <c r="Q9" i="15"/>
  <c r="Q8" i="15" s="1"/>
  <c r="V9" i="15"/>
  <c r="V8" i="15" s="1"/>
  <c r="F11" i="15"/>
  <c r="G11" i="15"/>
  <c r="M11" i="15" s="1"/>
  <c r="I11" i="15"/>
  <c r="K11" i="15"/>
  <c r="O11" i="15"/>
  <c r="Q11" i="15"/>
  <c r="V11" i="15"/>
  <c r="F14" i="15"/>
  <c r="G14" i="15"/>
  <c r="G13" i="15" s="1"/>
  <c r="I14" i="15"/>
  <c r="I13" i="15" s="1"/>
  <c r="K14" i="15"/>
  <c r="K13" i="15" s="1"/>
  <c r="O14" i="15"/>
  <c r="O13" i="15" s="1"/>
  <c r="Q14" i="15"/>
  <c r="Q13" i="15" s="1"/>
  <c r="V14" i="15"/>
  <c r="V13" i="15" s="1"/>
  <c r="F15" i="15"/>
  <c r="G15" i="15"/>
  <c r="M15" i="15" s="1"/>
  <c r="I15" i="15"/>
  <c r="K15" i="15"/>
  <c r="O15" i="15"/>
  <c r="Q15" i="15"/>
  <c r="V15" i="15"/>
  <c r="F18" i="15"/>
  <c r="G18" i="15"/>
  <c r="G17" i="15" s="1"/>
  <c r="I18" i="15"/>
  <c r="I17" i="15" s="1"/>
  <c r="K18" i="15"/>
  <c r="K17" i="15" s="1"/>
  <c r="O18" i="15"/>
  <c r="O17" i="15" s="1"/>
  <c r="Q18" i="15"/>
  <c r="Q17" i="15" s="1"/>
  <c r="V18" i="15"/>
  <c r="V17" i="15" s="1"/>
  <c r="F21" i="15"/>
  <c r="G21" i="15"/>
  <c r="M21" i="15" s="1"/>
  <c r="I21" i="15"/>
  <c r="K21" i="15"/>
  <c r="O21" i="15"/>
  <c r="Q21" i="15"/>
  <c r="V21" i="15"/>
  <c r="F23" i="15"/>
  <c r="G23" i="15"/>
  <c r="M23" i="15" s="1"/>
  <c r="I23" i="15"/>
  <c r="K23" i="15"/>
  <c r="O23" i="15"/>
  <c r="Q23" i="15"/>
  <c r="V23" i="15"/>
  <c r="F25" i="15"/>
  <c r="G25" i="15"/>
  <c r="M25" i="15" s="1"/>
  <c r="I25" i="15"/>
  <c r="K25" i="15"/>
  <c r="O25" i="15"/>
  <c r="Q25" i="15"/>
  <c r="V25" i="15"/>
  <c r="F28" i="15"/>
  <c r="G28" i="15"/>
  <c r="G27" i="15" s="1"/>
  <c r="I28" i="15"/>
  <c r="I27" i="15" s="1"/>
  <c r="K28" i="15"/>
  <c r="K27" i="15" s="1"/>
  <c r="M28" i="15"/>
  <c r="M27" i="15" s="1"/>
  <c r="O28" i="15"/>
  <c r="O27" i="15" s="1"/>
  <c r="Q28" i="15"/>
  <c r="Q27" i="15" s="1"/>
  <c r="V28" i="15"/>
  <c r="V27" i="15" s="1"/>
  <c r="F31" i="15"/>
  <c r="G31" i="15"/>
  <c r="G30" i="15" s="1"/>
  <c r="I31" i="15"/>
  <c r="I30" i="15" s="1"/>
  <c r="K31" i="15"/>
  <c r="K30" i="15" s="1"/>
  <c r="M31" i="15"/>
  <c r="M30" i="15" s="1"/>
  <c r="O31" i="15"/>
  <c r="O30" i="15" s="1"/>
  <c r="Q31" i="15"/>
  <c r="Q30" i="15" s="1"/>
  <c r="V31" i="15"/>
  <c r="V30" i="15" s="1"/>
  <c r="F32" i="15"/>
  <c r="G32" i="15"/>
  <c r="I32" i="15"/>
  <c r="K32" i="15"/>
  <c r="M32" i="15"/>
  <c r="O32" i="15"/>
  <c r="Q32" i="15"/>
  <c r="V32" i="15"/>
  <c r="F34" i="15"/>
  <c r="G34" i="15"/>
  <c r="I34" i="15"/>
  <c r="K34" i="15"/>
  <c r="M34" i="15"/>
  <c r="O34" i="15"/>
  <c r="Q34" i="15"/>
  <c r="V34" i="15"/>
  <c r="F35" i="15"/>
  <c r="G35" i="15"/>
  <c r="I35" i="15"/>
  <c r="K35" i="15"/>
  <c r="M35" i="15"/>
  <c r="O35" i="15"/>
  <c r="Q35" i="15"/>
  <c r="V35" i="15"/>
  <c r="F36" i="15"/>
  <c r="G36" i="15"/>
  <c r="I36" i="15"/>
  <c r="K36" i="15"/>
  <c r="M36" i="15"/>
  <c r="O36" i="15"/>
  <c r="Q36" i="15"/>
  <c r="V36" i="15"/>
  <c r="F37" i="15"/>
  <c r="G37" i="15"/>
  <c r="I37" i="15"/>
  <c r="K37" i="15"/>
  <c r="M37" i="15"/>
  <c r="O37" i="15"/>
  <c r="Q37" i="15"/>
  <c r="V37" i="15"/>
  <c r="F38" i="15"/>
  <c r="G38" i="15"/>
  <c r="I38" i="15"/>
  <c r="K38" i="15"/>
  <c r="M38" i="15"/>
  <c r="O38" i="15"/>
  <c r="Q38" i="15"/>
  <c r="V38" i="15"/>
  <c r="F39" i="15"/>
  <c r="G39" i="15"/>
  <c r="I39" i="15"/>
  <c r="K39" i="15"/>
  <c r="M39" i="15"/>
  <c r="O39" i="15"/>
  <c r="Q39" i="15"/>
  <c r="V39" i="15"/>
  <c r="F40" i="15"/>
  <c r="G40" i="15"/>
  <c r="I40" i="15"/>
  <c r="K40" i="15"/>
  <c r="M40" i="15"/>
  <c r="O40" i="15"/>
  <c r="Q40" i="15"/>
  <c r="V40" i="15"/>
  <c r="F41" i="15"/>
  <c r="G41" i="15"/>
  <c r="I41" i="15"/>
  <c r="K41" i="15"/>
  <c r="M41" i="15"/>
  <c r="O41" i="15"/>
  <c r="Q41" i="15"/>
  <c r="V41" i="15"/>
  <c r="F42" i="15"/>
  <c r="G42" i="15"/>
  <c r="I42" i="15"/>
  <c r="K42" i="15"/>
  <c r="M42" i="15"/>
  <c r="O42" i="15"/>
  <c r="Q42" i="15"/>
  <c r="V42" i="15"/>
  <c r="F43" i="15"/>
  <c r="G43" i="15"/>
  <c r="I43" i="15"/>
  <c r="K43" i="15"/>
  <c r="M43" i="15"/>
  <c r="O43" i="15"/>
  <c r="Q43" i="15"/>
  <c r="V43" i="15"/>
  <c r="F44" i="15"/>
  <c r="G44" i="15"/>
  <c r="I44" i="15"/>
  <c r="K44" i="15"/>
  <c r="M44" i="15"/>
  <c r="O44" i="15"/>
  <c r="Q44" i="15"/>
  <c r="V44" i="15"/>
  <c r="F45" i="15"/>
  <c r="G45" i="15"/>
  <c r="I45" i="15"/>
  <c r="K45" i="15"/>
  <c r="M45" i="15"/>
  <c r="O45" i="15"/>
  <c r="Q45" i="15"/>
  <c r="V45" i="15"/>
  <c r="F47" i="15"/>
  <c r="G47" i="15"/>
  <c r="G46" i="15" s="1"/>
  <c r="I47" i="15"/>
  <c r="I46" i="15" s="1"/>
  <c r="K47" i="15"/>
  <c r="K46" i="15" s="1"/>
  <c r="M47" i="15"/>
  <c r="M46" i="15" s="1"/>
  <c r="O47" i="15"/>
  <c r="O46" i="15" s="1"/>
  <c r="Q47" i="15"/>
  <c r="Q46" i="15" s="1"/>
  <c r="V47" i="15"/>
  <c r="V46" i="15" s="1"/>
  <c r="F48" i="15"/>
  <c r="G48" i="15"/>
  <c r="I48" i="15"/>
  <c r="K48" i="15"/>
  <c r="M48" i="15"/>
  <c r="O48" i="15"/>
  <c r="Q48" i="15"/>
  <c r="V48" i="15"/>
  <c r="F50" i="15"/>
  <c r="G50" i="15"/>
  <c r="I50" i="15"/>
  <c r="K50" i="15"/>
  <c r="M50" i="15"/>
  <c r="O50" i="15"/>
  <c r="Q50" i="15"/>
  <c r="V50" i="15"/>
  <c r="F51" i="15"/>
  <c r="G51" i="15"/>
  <c r="I51" i="15"/>
  <c r="K51" i="15"/>
  <c r="M51" i="15"/>
  <c r="O51" i="15"/>
  <c r="Q51" i="15"/>
  <c r="V51" i="15"/>
  <c r="F52" i="15"/>
  <c r="G52" i="15"/>
  <c r="I52" i="15"/>
  <c r="K52" i="15"/>
  <c r="M52" i="15"/>
  <c r="O52" i="15"/>
  <c r="Q52" i="15"/>
  <c r="V52" i="15"/>
  <c r="F53" i="15"/>
  <c r="G53" i="15"/>
  <c r="I53" i="15"/>
  <c r="K53" i="15"/>
  <c r="M53" i="15"/>
  <c r="O53" i="15"/>
  <c r="Q53" i="15"/>
  <c r="V53" i="15"/>
  <c r="F54" i="15"/>
  <c r="G54" i="15"/>
  <c r="I54" i="15"/>
  <c r="K54" i="15"/>
  <c r="M54" i="15"/>
  <c r="O54" i="15"/>
  <c r="Q54" i="15"/>
  <c r="V54" i="15"/>
  <c r="F55" i="15"/>
  <c r="G55" i="15"/>
  <c r="I55" i="15"/>
  <c r="K55" i="15"/>
  <c r="M55" i="15"/>
  <c r="O55" i="15"/>
  <c r="Q55" i="15"/>
  <c r="V55" i="15"/>
  <c r="F56" i="15"/>
  <c r="G56" i="15"/>
  <c r="I56" i="15"/>
  <c r="K56" i="15"/>
  <c r="M56" i="15"/>
  <c r="O56" i="15"/>
  <c r="Q56" i="15"/>
  <c r="V56" i="15"/>
  <c r="F57" i="15"/>
  <c r="G57" i="15"/>
  <c r="I57" i="15"/>
  <c r="K57" i="15"/>
  <c r="M57" i="15"/>
  <c r="O57" i="15"/>
  <c r="Q57" i="15"/>
  <c r="V57" i="15"/>
  <c r="F58" i="15"/>
  <c r="G58" i="15"/>
  <c r="I58" i="15"/>
  <c r="K58" i="15"/>
  <c r="M58" i="15"/>
  <c r="O58" i="15"/>
  <c r="Q58" i="15"/>
  <c r="V58" i="15"/>
  <c r="F60" i="15"/>
  <c r="G60" i="15"/>
  <c r="M60" i="15" s="1"/>
  <c r="I60" i="15"/>
  <c r="I59" i="15" s="1"/>
  <c r="K60" i="15"/>
  <c r="K59" i="15" s="1"/>
  <c r="O60" i="15"/>
  <c r="O59" i="15" s="1"/>
  <c r="Q60" i="15"/>
  <c r="Q59" i="15" s="1"/>
  <c r="V60" i="15"/>
  <c r="V59" i="15" s="1"/>
  <c r="F61" i="15"/>
  <c r="G61" i="15"/>
  <c r="M61" i="15" s="1"/>
  <c r="I61" i="15"/>
  <c r="K61" i="15"/>
  <c r="O61" i="15"/>
  <c r="Q61" i="15"/>
  <c r="V61" i="15"/>
  <c r="F62" i="15"/>
  <c r="G62" i="15"/>
  <c r="M62" i="15" s="1"/>
  <c r="I62" i="15"/>
  <c r="K62" i="15"/>
  <c r="O62" i="15"/>
  <c r="Q62" i="15"/>
  <c r="V62" i="15"/>
  <c r="F63" i="15"/>
  <c r="G63" i="15"/>
  <c r="M63" i="15" s="1"/>
  <c r="I63" i="15"/>
  <c r="K63" i="15"/>
  <c r="O63" i="15"/>
  <c r="Q63" i="15"/>
  <c r="V63" i="15"/>
  <c r="F64" i="15"/>
  <c r="G64" i="15"/>
  <c r="M64" i="15" s="1"/>
  <c r="I64" i="15"/>
  <c r="K64" i="15"/>
  <c r="O64" i="15"/>
  <c r="Q64" i="15"/>
  <c r="V64" i="15"/>
  <c r="F65" i="15"/>
  <c r="G65" i="15"/>
  <c r="M65" i="15" s="1"/>
  <c r="I65" i="15"/>
  <c r="K65" i="15"/>
  <c r="O65" i="15"/>
  <c r="Q65" i="15"/>
  <c r="V65" i="15"/>
  <c r="F66" i="15"/>
  <c r="G66" i="15"/>
  <c r="M66" i="15" s="1"/>
  <c r="I66" i="15"/>
  <c r="K66" i="15"/>
  <c r="O66" i="15"/>
  <c r="Q66" i="15"/>
  <c r="V66" i="15"/>
  <c r="F67" i="15"/>
  <c r="G67" i="15"/>
  <c r="M67" i="15" s="1"/>
  <c r="I67" i="15"/>
  <c r="K67" i="15"/>
  <c r="O67" i="15"/>
  <c r="Q67" i="15"/>
  <c r="V67" i="15"/>
  <c r="F68" i="15"/>
  <c r="G68" i="15"/>
  <c r="M68" i="15" s="1"/>
  <c r="I68" i="15"/>
  <c r="K68" i="15"/>
  <c r="O68" i="15"/>
  <c r="Q68" i="15"/>
  <c r="V68" i="15"/>
  <c r="F69" i="15"/>
  <c r="G69" i="15"/>
  <c r="M69" i="15" s="1"/>
  <c r="I69" i="15"/>
  <c r="K69" i="15"/>
  <c r="O69" i="15"/>
  <c r="Q69" i="15"/>
  <c r="V69" i="15"/>
  <c r="F70" i="15"/>
  <c r="G70" i="15"/>
  <c r="M70" i="15" s="1"/>
  <c r="I70" i="15"/>
  <c r="K70" i="15"/>
  <c r="O70" i="15"/>
  <c r="Q70" i="15"/>
  <c r="V70" i="15"/>
  <c r="F71" i="15"/>
  <c r="G71" i="15"/>
  <c r="M71" i="15" s="1"/>
  <c r="I71" i="15"/>
  <c r="K71" i="15"/>
  <c r="O71" i="15"/>
  <c r="Q71" i="15"/>
  <c r="V71" i="15"/>
  <c r="F72" i="15"/>
  <c r="G72" i="15"/>
  <c r="M72" i="15" s="1"/>
  <c r="I72" i="15"/>
  <c r="K72" i="15"/>
  <c r="O72" i="15"/>
  <c r="Q72" i="15"/>
  <c r="V72" i="15"/>
  <c r="F74" i="15"/>
  <c r="G74" i="15"/>
  <c r="M74" i="15" s="1"/>
  <c r="I74" i="15"/>
  <c r="K74" i="15"/>
  <c r="O74" i="15"/>
  <c r="Q74" i="15"/>
  <c r="V74" i="15"/>
  <c r="F75" i="15"/>
  <c r="G75" i="15"/>
  <c r="M75" i="15" s="1"/>
  <c r="I75" i="15"/>
  <c r="K75" i="15"/>
  <c r="O75" i="15"/>
  <c r="Q75" i="15"/>
  <c r="V75" i="15"/>
  <c r="F76" i="15"/>
  <c r="G76" i="15"/>
  <c r="M76" i="15" s="1"/>
  <c r="I76" i="15"/>
  <c r="K76" i="15"/>
  <c r="O76" i="15"/>
  <c r="Q76" i="15"/>
  <c r="V76" i="15"/>
  <c r="F77" i="15"/>
  <c r="G77" i="15"/>
  <c r="M77" i="15" s="1"/>
  <c r="I77" i="15"/>
  <c r="K77" i="15"/>
  <c r="O77" i="15"/>
  <c r="Q77" i="15"/>
  <c r="V77" i="15"/>
  <c r="F78" i="15"/>
  <c r="G78" i="15"/>
  <c r="M78" i="15" s="1"/>
  <c r="I78" i="15"/>
  <c r="K78" i="15"/>
  <c r="O78" i="15"/>
  <c r="Q78" i="15"/>
  <c r="V78" i="15"/>
  <c r="F79" i="15"/>
  <c r="G79" i="15"/>
  <c r="M79" i="15" s="1"/>
  <c r="I79" i="15"/>
  <c r="K79" i="15"/>
  <c r="O79" i="15"/>
  <c r="Q79" i="15"/>
  <c r="V79" i="15"/>
  <c r="F80" i="15"/>
  <c r="G80" i="15"/>
  <c r="M80" i="15" s="1"/>
  <c r="I80" i="15"/>
  <c r="K80" i="15"/>
  <c r="O80" i="15"/>
  <c r="Q80" i="15"/>
  <c r="V80" i="15"/>
  <c r="F81" i="15"/>
  <c r="G81" i="15"/>
  <c r="M81" i="15" s="1"/>
  <c r="I81" i="15"/>
  <c r="K81" i="15"/>
  <c r="O81" i="15"/>
  <c r="Q81" i="15"/>
  <c r="V81" i="15"/>
  <c r="F83" i="15"/>
  <c r="G83" i="15" s="1"/>
  <c r="I83" i="15"/>
  <c r="I82" i="15" s="1"/>
  <c r="K83" i="15"/>
  <c r="K82" i="15" s="1"/>
  <c r="O83" i="15"/>
  <c r="O82" i="15" s="1"/>
  <c r="Q83" i="15"/>
  <c r="Q82" i="15" s="1"/>
  <c r="V83" i="15"/>
  <c r="V82" i="15" s="1"/>
  <c r="F84" i="15"/>
  <c r="G84" i="15" s="1"/>
  <c r="M84" i="15" s="1"/>
  <c r="I84" i="15"/>
  <c r="K84" i="15"/>
  <c r="O84" i="15"/>
  <c r="Q84" i="15"/>
  <c r="V84" i="15"/>
  <c r="F85" i="15"/>
  <c r="G85" i="15" s="1"/>
  <c r="M85" i="15" s="1"/>
  <c r="I85" i="15"/>
  <c r="K85" i="15"/>
  <c r="O85" i="15"/>
  <c r="Q85" i="15"/>
  <c r="V85" i="15"/>
  <c r="F86" i="15"/>
  <c r="G86" i="15" s="1"/>
  <c r="M86" i="15" s="1"/>
  <c r="I86" i="15"/>
  <c r="K86" i="15"/>
  <c r="O86" i="15"/>
  <c r="Q86" i="15"/>
  <c r="V86" i="15"/>
  <c r="F87" i="15"/>
  <c r="G87" i="15" s="1"/>
  <c r="M87" i="15" s="1"/>
  <c r="I87" i="15"/>
  <c r="K87" i="15"/>
  <c r="O87" i="15"/>
  <c r="Q87" i="15"/>
  <c r="V87" i="15"/>
  <c r="F88" i="15"/>
  <c r="G88" i="15" s="1"/>
  <c r="M88" i="15" s="1"/>
  <c r="I88" i="15"/>
  <c r="K88" i="15"/>
  <c r="O88" i="15"/>
  <c r="Q88" i="15"/>
  <c r="V88" i="15"/>
  <c r="F89" i="15"/>
  <c r="G89" i="15" s="1"/>
  <c r="M89" i="15" s="1"/>
  <c r="I89" i="15"/>
  <c r="K89" i="15"/>
  <c r="O89" i="15"/>
  <c r="Q89" i="15"/>
  <c r="V89" i="15"/>
  <c r="F90" i="15"/>
  <c r="G90" i="15" s="1"/>
  <c r="M90" i="15" s="1"/>
  <c r="I90" i="15"/>
  <c r="K90" i="15"/>
  <c r="O90" i="15"/>
  <c r="Q90" i="15"/>
  <c r="V90" i="15"/>
  <c r="F91" i="15"/>
  <c r="G91" i="15" s="1"/>
  <c r="M91" i="15" s="1"/>
  <c r="I91" i="15"/>
  <c r="K91" i="15"/>
  <c r="O91" i="15"/>
  <c r="Q91" i="15"/>
  <c r="V91" i="15"/>
  <c r="F92" i="15"/>
  <c r="G92" i="15" s="1"/>
  <c r="M92" i="15" s="1"/>
  <c r="I92" i="15"/>
  <c r="K92" i="15"/>
  <c r="O92" i="15"/>
  <c r="Q92" i="15"/>
  <c r="V92" i="15"/>
  <c r="F93" i="15"/>
  <c r="G93" i="15" s="1"/>
  <c r="M93" i="15" s="1"/>
  <c r="I93" i="15"/>
  <c r="K93" i="15"/>
  <c r="O93" i="15"/>
  <c r="Q93" i="15"/>
  <c r="V93" i="15"/>
  <c r="F94" i="15"/>
  <c r="G94" i="15" s="1"/>
  <c r="M94" i="15" s="1"/>
  <c r="I94" i="15"/>
  <c r="K94" i="15"/>
  <c r="O94" i="15"/>
  <c r="Q94" i="15"/>
  <c r="V94" i="15"/>
  <c r="F95" i="15"/>
  <c r="G95" i="15" s="1"/>
  <c r="M95" i="15" s="1"/>
  <c r="I95" i="15"/>
  <c r="K95" i="15"/>
  <c r="O95" i="15"/>
  <c r="Q95" i="15"/>
  <c r="V95" i="15"/>
  <c r="F96" i="15"/>
  <c r="G96" i="15" s="1"/>
  <c r="M96" i="15" s="1"/>
  <c r="I96" i="15"/>
  <c r="K96" i="15"/>
  <c r="O96" i="15"/>
  <c r="Q96" i="15"/>
  <c r="V96" i="15"/>
  <c r="F98" i="15"/>
  <c r="G98" i="15"/>
  <c r="G97" i="15" s="1"/>
  <c r="I98" i="15"/>
  <c r="I97" i="15" s="1"/>
  <c r="K98" i="15"/>
  <c r="K97" i="15" s="1"/>
  <c r="O98" i="15"/>
  <c r="O97" i="15" s="1"/>
  <c r="Q98" i="15"/>
  <c r="Q97" i="15" s="1"/>
  <c r="V98" i="15"/>
  <c r="V97" i="15" s="1"/>
  <c r="F99" i="15"/>
  <c r="G99" i="15"/>
  <c r="M99" i="15" s="1"/>
  <c r="I99" i="15"/>
  <c r="K99" i="15"/>
  <c r="O99" i="15"/>
  <c r="Q99" i="15"/>
  <c r="V99" i="15"/>
  <c r="AE101" i="15"/>
  <c r="G100" i="14"/>
  <c r="BA72" i="14"/>
  <c r="BA48" i="14"/>
  <c r="BA33" i="14"/>
  <c r="BA10" i="14"/>
  <c r="F9" i="14"/>
  <c r="G9" i="14"/>
  <c r="G8" i="14" s="1"/>
  <c r="I9" i="14"/>
  <c r="I8" i="14" s="1"/>
  <c r="K9" i="14"/>
  <c r="K8" i="14" s="1"/>
  <c r="O9" i="14"/>
  <c r="O8" i="14" s="1"/>
  <c r="Q9" i="14"/>
  <c r="Q8" i="14" s="1"/>
  <c r="V9" i="14"/>
  <c r="V8" i="14" s="1"/>
  <c r="F11" i="14"/>
  <c r="G11" i="14"/>
  <c r="M11" i="14" s="1"/>
  <c r="I11" i="14"/>
  <c r="K11" i="14"/>
  <c r="O11" i="14"/>
  <c r="Q11" i="14"/>
  <c r="V11" i="14"/>
  <c r="F14" i="14"/>
  <c r="G14" i="14"/>
  <c r="G13" i="14" s="1"/>
  <c r="I14" i="14"/>
  <c r="I13" i="14" s="1"/>
  <c r="K14" i="14"/>
  <c r="K13" i="14" s="1"/>
  <c r="O14" i="14"/>
  <c r="O13" i="14" s="1"/>
  <c r="Q14" i="14"/>
  <c r="Q13" i="14" s="1"/>
  <c r="V14" i="14"/>
  <c r="V13" i="14" s="1"/>
  <c r="F16" i="14"/>
  <c r="G16" i="14"/>
  <c r="M16" i="14" s="1"/>
  <c r="I16" i="14"/>
  <c r="K16" i="14"/>
  <c r="O16" i="14"/>
  <c r="Q16" i="14"/>
  <c r="V16" i="14"/>
  <c r="F18" i="14"/>
  <c r="G18" i="14"/>
  <c r="G17" i="14" s="1"/>
  <c r="I18" i="14"/>
  <c r="I17" i="14" s="1"/>
  <c r="K18" i="14"/>
  <c r="K17" i="14" s="1"/>
  <c r="O18" i="14"/>
  <c r="O17" i="14" s="1"/>
  <c r="Q18" i="14"/>
  <c r="Q17" i="14" s="1"/>
  <c r="V18" i="14"/>
  <c r="V17" i="14" s="1"/>
  <c r="F21" i="14"/>
  <c r="G21" i="14"/>
  <c r="M21" i="14" s="1"/>
  <c r="I21" i="14"/>
  <c r="K21" i="14"/>
  <c r="O21" i="14"/>
  <c r="Q21" i="14"/>
  <c r="V21" i="14"/>
  <c r="F23" i="14"/>
  <c r="G23" i="14"/>
  <c r="M23" i="14" s="1"/>
  <c r="I23" i="14"/>
  <c r="K23" i="14"/>
  <c r="O23" i="14"/>
  <c r="Q23" i="14"/>
  <c r="V23" i="14"/>
  <c r="F25" i="14"/>
  <c r="G25" i="14"/>
  <c r="M25" i="14" s="1"/>
  <c r="I25" i="14"/>
  <c r="K25" i="14"/>
  <c r="O25" i="14"/>
  <c r="Q25" i="14"/>
  <c r="V25" i="14"/>
  <c r="F28" i="14"/>
  <c r="G28" i="14"/>
  <c r="G27" i="14" s="1"/>
  <c r="I28" i="14"/>
  <c r="I27" i="14" s="1"/>
  <c r="K28" i="14"/>
  <c r="K27" i="14" s="1"/>
  <c r="M28" i="14"/>
  <c r="M27" i="14" s="1"/>
  <c r="O28" i="14"/>
  <c r="O27" i="14" s="1"/>
  <c r="Q28" i="14"/>
  <c r="Q27" i="14" s="1"/>
  <c r="V28" i="14"/>
  <c r="V27" i="14" s="1"/>
  <c r="F31" i="14"/>
  <c r="G31" i="14"/>
  <c r="G30" i="14" s="1"/>
  <c r="I31" i="14"/>
  <c r="I30" i="14" s="1"/>
  <c r="K31" i="14"/>
  <c r="K30" i="14" s="1"/>
  <c r="M31" i="14"/>
  <c r="M30" i="14" s="1"/>
  <c r="O31" i="14"/>
  <c r="O30" i="14" s="1"/>
  <c r="Q31" i="14"/>
  <c r="Q30" i="14" s="1"/>
  <c r="V31" i="14"/>
  <c r="V30" i="14" s="1"/>
  <c r="F32" i="14"/>
  <c r="G32" i="14"/>
  <c r="I32" i="14"/>
  <c r="K32" i="14"/>
  <c r="M32" i="14"/>
  <c r="O32" i="14"/>
  <c r="Q32" i="14"/>
  <c r="V32" i="14"/>
  <c r="F34" i="14"/>
  <c r="G34" i="14"/>
  <c r="I34" i="14"/>
  <c r="K34" i="14"/>
  <c r="M34" i="14"/>
  <c r="O34" i="14"/>
  <c r="Q34" i="14"/>
  <c r="V34" i="14"/>
  <c r="F35" i="14"/>
  <c r="G35" i="14"/>
  <c r="I35" i="14"/>
  <c r="K35" i="14"/>
  <c r="M35" i="14"/>
  <c r="O35" i="14"/>
  <c r="Q35" i="14"/>
  <c r="V35" i="14"/>
  <c r="F36" i="14"/>
  <c r="G36" i="14"/>
  <c r="I36" i="14"/>
  <c r="K36" i="14"/>
  <c r="M36" i="14"/>
  <c r="O36" i="14"/>
  <c r="Q36" i="14"/>
  <c r="V36" i="14"/>
  <c r="F37" i="14"/>
  <c r="G37" i="14"/>
  <c r="I37" i="14"/>
  <c r="K37" i="14"/>
  <c r="M37" i="14"/>
  <c r="O37" i="14"/>
  <c r="Q37" i="14"/>
  <c r="V37" i="14"/>
  <c r="F38" i="14"/>
  <c r="G38" i="14"/>
  <c r="I38" i="14"/>
  <c r="K38" i="14"/>
  <c r="M38" i="14"/>
  <c r="O38" i="14"/>
  <c r="Q38" i="14"/>
  <c r="V38" i="14"/>
  <c r="F39" i="14"/>
  <c r="G39" i="14"/>
  <c r="I39" i="14"/>
  <c r="K39" i="14"/>
  <c r="M39" i="14"/>
  <c r="O39" i="14"/>
  <c r="Q39" i="14"/>
  <c r="V39" i="14"/>
  <c r="F40" i="14"/>
  <c r="G40" i="14"/>
  <c r="I40" i="14"/>
  <c r="K40" i="14"/>
  <c r="M40" i="14"/>
  <c r="O40" i="14"/>
  <c r="Q40" i="14"/>
  <c r="V40" i="14"/>
  <c r="F41" i="14"/>
  <c r="G41" i="14"/>
  <c r="I41" i="14"/>
  <c r="K41" i="14"/>
  <c r="M41" i="14"/>
  <c r="O41" i="14"/>
  <c r="Q41" i="14"/>
  <c r="V41" i="14"/>
  <c r="F42" i="14"/>
  <c r="G42" i="14"/>
  <c r="I42" i="14"/>
  <c r="K42" i="14"/>
  <c r="M42" i="14"/>
  <c r="O42" i="14"/>
  <c r="Q42" i="14"/>
  <c r="V42" i="14"/>
  <c r="F43" i="14"/>
  <c r="G43" i="14"/>
  <c r="I43" i="14"/>
  <c r="K43" i="14"/>
  <c r="M43" i="14"/>
  <c r="O43" i="14"/>
  <c r="Q43" i="14"/>
  <c r="V43" i="14"/>
  <c r="F44" i="14"/>
  <c r="G44" i="14"/>
  <c r="I44" i="14"/>
  <c r="K44" i="14"/>
  <c r="M44" i="14"/>
  <c r="O44" i="14"/>
  <c r="Q44" i="14"/>
  <c r="V44" i="14"/>
  <c r="F46" i="14"/>
  <c r="G46" i="14"/>
  <c r="G45" i="14" s="1"/>
  <c r="I46" i="14"/>
  <c r="I45" i="14" s="1"/>
  <c r="K46" i="14"/>
  <c r="K45" i="14" s="1"/>
  <c r="M46" i="14"/>
  <c r="M45" i="14" s="1"/>
  <c r="O46" i="14"/>
  <c r="O45" i="14" s="1"/>
  <c r="Q46" i="14"/>
  <c r="Q45" i="14" s="1"/>
  <c r="V46" i="14"/>
  <c r="V45" i="14" s="1"/>
  <c r="F47" i="14"/>
  <c r="G47" i="14"/>
  <c r="I47" i="14"/>
  <c r="K47" i="14"/>
  <c r="M47" i="14"/>
  <c r="O47" i="14"/>
  <c r="Q47" i="14"/>
  <c r="V47" i="14"/>
  <c r="F49" i="14"/>
  <c r="G49" i="14"/>
  <c r="I49" i="14"/>
  <c r="K49" i="14"/>
  <c r="M49" i="14"/>
  <c r="O49" i="14"/>
  <c r="Q49" i="14"/>
  <c r="V49" i="14"/>
  <c r="F50" i="14"/>
  <c r="G50" i="14"/>
  <c r="I50" i="14"/>
  <c r="K50" i="14"/>
  <c r="M50" i="14"/>
  <c r="O50" i="14"/>
  <c r="Q50" i="14"/>
  <c r="V50" i="14"/>
  <c r="F51" i="14"/>
  <c r="G51" i="14"/>
  <c r="I51" i="14"/>
  <c r="K51" i="14"/>
  <c r="M51" i="14"/>
  <c r="O51" i="14"/>
  <c r="Q51" i="14"/>
  <c r="V51" i="14"/>
  <c r="F52" i="14"/>
  <c r="G52" i="14"/>
  <c r="I52" i="14"/>
  <c r="K52" i="14"/>
  <c r="M52" i="14"/>
  <c r="O52" i="14"/>
  <c r="Q52" i="14"/>
  <c r="V52" i="14"/>
  <c r="F53" i="14"/>
  <c r="G53" i="14"/>
  <c r="I53" i="14"/>
  <c r="K53" i="14"/>
  <c r="M53" i="14"/>
  <c r="O53" i="14"/>
  <c r="Q53" i="14"/>
  <c r="V53" i="14"/>
  <c r="F54" i="14"/>
  <c r="G54" i="14"/>
  <c r="I54" i="14"/>
  <c r="K54" i="14"/>
  <c r="M54" i="14"/>
  <c r="O54" i="14"/>
  <c r="Q54" i="14"/>
  <c r="V54" i="14"/>
  <c r="F55" i="14"/>
  <c r="G55" i="14"/>
  <c r="I55" i="14"/>
  <c r="K55" i="14"/>
  <c r="M55" i="14"/>
  <c r="O55" i="14"/>
  <c r="Q55" i="14"/>
  <c r="V55" i="14"/>
  <c r="F56" i="14"/>
  <c r="G56" i="14"/>
  <c r="I56" i="14"/>
  <c r="K56" i="14"/>
  <c r="M56" i="14"/>
  <c r="O56" i="14"/>
  <c r="Q56" i="14"/>
  <c r="V56" i="14"/>
  <c r="F57" i="14"/>
  <c r="G57" i="14"/>
  <c r="I57" i="14"/>
  <c r="K57" i="14"/>
  <c r="M57" i="14"/>
  <c r="O57" i="14"/>
  <c r="Q57" i="14"/>
  <c r="V57" i="14"/>
  <c r="F59" i="14"/>
  <c r="G59" i="14"/>
  <c r="G58" i="14" s="1"/>
  <c r="I59" i="14"/>
  <c r="I58" i="14" s="1"/>
  <c r="K59" i="14"/>
  <c r="K58" i="14" s="1"/>
  <c r="M59" i="14"/>
  <c r="O59" i="14"/>
  <c r="O58" i="14" s="1"/>
  <c r="Q59" i="14"/>
  <c r="Q58" i="14" s="1"/>
  <c r="V59" i="14"/>
  <c r="V58" i="14" s="1"/>
  <c r="F60" i="14"/>
  <c r="G60" i="14"/>
  <c r="I60" i="14"/>
  <c r="K60" i="14"/>
  <c r="M60" i="14"/>
  <c r="O60" i="14"/>
  <c r="Q60" i="14"/>
  <c r="V60" i="14"/>
  <c r="F61" i="14"/>
  <c r="G61" i="14"/>
  <c r="I61" i="14"/>
  <c r="K61" i="14"/>
  <c r="M61" i="14"/>
  <c r="O61" i="14"/>
  <c r="Q61" i="14"/>
  <c r="V61" i="14"/>
  <c r="F62" i="14"/>
  <c r="G62" i="14"/>
  <c r="I62" i="14"/>
  <c r="K62" i="14"/>
  <c r="M62" i="14"/>
  <c r="O62" i="14"/>
  <c r="Q62" i="14"/>
  <c r="V62" i="14"/>
  <c r="F63" i="14"/>
  <c r="G63" i="14"/>
  <c r="I63" i="14"/>
  <c r="K63" i="14"/>
  <c r="M63" i="14"/>
  <c r="O63" i="14"/>
  <c r="Q63" i="14"/>
  <c r="V63" i="14"/>
  <c r="F64" i="14"/>
  <c r="G64" i="14"/>
  <c r="I64" i="14"/>
  <c r="K64" i="14"/>
  <c r="M64" i="14"/>
  <c r="O64" i="14"/>
  <c r="Q64" i="14"/>
  <c r="V64" i="14"/>
  <c r="F65" i="14"/>
  <c r="G65" i="14"/>
  <c r="I65" i="14"/>
  <c r="K65" i="14"/>
  <c r="M65" i="14"/>
  <c r="O65" i="14"/>
  <c r="Q65" i="14"/>
  <c r="V65" i="14"/>
  <c r="F66" i="14"/>
  <c r="G66" i="14"/>
  <c r="I66" i="14"/>
  <c r="K66" i="14"/>
  <c r="M66" i="14"/>
  <c r="O66" i="14"/>
  <c r="Q66" i="14"/>
  <c r="V66" i="14"/>
  <c r="F67" i="14"/>
  <c r="G67" i="14"/>
  <c r="I67" i="14"/>
  <c r="K67" i="14"/>
  <c r="M67" i="14"/>
  <c r="O67" i="14"/>
  <c r="Q67" i="14"/>
  <c r="V67" i="14"/>
  <c r="F68" i="14"/>
  <c r="G68" i="14"/>
  <c r="I68" i="14"/>
  <c r="K68" i="14"/>
  <c r="M68" i="14"/>
  <c r="O68" i="14"/>
  <c r="Q68" i="14"/>
  <c r="V68" i="14"/>
  <c r="F69" i="14"/>
  <c r="G69" i="14"/>
  <c r="I69" i="14"/>
  <c r="K69" i="14"/>
  <c r="M69" i="14"/>
  <c r="O69" i="14"/>
  <c r="Q69" i="14"/>
  <c r="V69" i="14"/>
  <c r="F70" i="14"/>
  <c r="G70" i="14"/>
  <c r="I70" i="14"/>
  <c r="K70" i="14"/>
  <c r="M70" i="14"/>
  <c r="O70" i="14"/>
  <c r="Q70" i="14"/>
  <c r="V70" i="14"/>
  <c r="F71" i="14"/>
  <c r="G71" i="14"/>
  <c r="I71" i="14"/>
  <c r="K71" i="14"/>
  <c r="M71" i="14"/>
  <c r="O71" i="14"/>
  <c r="Q71" i="14"/>
  <c r="V71" i="14"/>
  <c r="F73" i="14"/>
  <c r="G73" i="14"/>
  <c r="M73" i="14" s="1"/>
  <c r="I73" i="14"/>
  <c r="K73" i="14"/>
  <c r="O73" i="14"/>
  <c r="Q73" i="14"/>
  <c r="V73" i="14"/>
  <c r="F74" i="14"/>
  <c r="G74" i="14"/>
  <c r="M74" i="14" s="1"/>
  <c r="I74" i="14"/>
  <c r="K74" i="14"/>
  <c r="O74" i="14"/>
  <c r="Q74" i="14"/>
  <c r="V74" i="14"/>
  <c r="F75" i="14"/>
  <c r="G75" i="14"/>
  <c r="M75" i="14" s="1"/>
  <c r="I75" i="14"/>
  <c r="K75" i="14"/>
  <c r="O75" i="14"/>
  <c r="Q75" i="14"/>
  <c r="V75" i="14"/>
  <c r="F76" i="14"/>
  <c r="G76" i="14"/>
  <c r="M76" i="14" s="1"/>
  <c r="I76" i="14"/>
  <c r="K76" i="14"/>
  <c r="O76" i="14"/>
  <c r="Q76" i="14"/>
  <c r="V76" i="14"/>
  <c r="F77" i="14"/>
  <c r="G77" i="14"/>
  <c r="M77" i="14" s="1"/>
  <c r="I77" i="14"/>
  <c r="K77" i="14"/>
  <c r="O77" i="14"/>
  <c r="Q77" i="14"/>
  <c r="V77" i="14"/>
  <c r="F78" i="14"/>
  <c r="G78" i="14"/>
  <c r="M78" i="14" s="1"/>
  <c r="I78" i="14"/>
  <c r="K78" i="14"/>
  <c r="O78" i="14"/>
  <c r="Q78" i="14"/>
  <c r="V78" i="14"/>
  <c r="F79" i="14"/>
  <c r="G79" i="14"/>
  <c r="M79" i="14" s="1"/>
  <c r="I79" i="14"/>
  <c r="K79" i="14"/>
  <c r="O79" i="14"/>
  <c r="Q79" i="14"/>
  <c r="V79" i="14"/>
  <c r="F80" i="14"/>
  <c r="G80" i="14"/>
  <c r="M80" i="14" s="1"/>
  <c r="I80" i="14"/>
  <c r="K80" i="14"/>
  <c r="O80" i="14"/>
  <c r="Q80" i="14"/>
  <c r="V80" i="14"/>
  <c r="F82" i="14"/>
  <c r="G82" i="14" s="1"/>
  <c r="I82" i="14"/>
  <c r="I81" i="14" s="1"/>
  <c r="K82" i="14"/>
  <c r="K81" i="14" s="1"/>
  <c r="O82" i="14"/>
  <c r="O81" i="14" s="1"/>
  <c r="Q82" i="14"/>
  <c r="Q81" i="14" s="1"/>
  <c r="V82" i="14"/>
  <c r="V81" i="14" s="1"/>
  <c r="F83" i="14"/>
  <c r="G83" i="14" s="1"/>
  <c r="M83" i="14" s="1"/>
  <c r="I83" i="14"/>
  <c r="K83" i="14"/>
  <c r="O83" i="14"/>
  <c r="Q83" i="14"/>
  <c r="V83" i="14"/>
  <c r="F84" i="14"/>
  <c r="G84" i="14" s="1"/>
  <c r="M84" i="14" s="1"/>
  <c r="I84" i="14"/>
  <c r="K84" i="14"/>
  <c r="O84" i="14"/>
  <c r="Q84" i="14"/>
  <c r="V84" i="14"/>
  <c r="F85" i="14"/>
  <c r="G85" i="14" s="1"/>
  <c r="M85" i="14" s="1"/>
  <c r="I85" i="14"/>
  <c r="K85" i="14"/>
  <c r="O85" i="14"/>
  <c r="Q85" i="14"/>
  <c r="V85" i="14"/>
  <c r="F86" i="14"/>
  <c r="G86" i="14" s="1"/>
  <c r="M86" i="14" s="1"/>
  <c r="I86" i="14"/>
  <c r="K86" i="14"/>
  <c r="O86" i="14"/>
  <c r="Q86" i="14"/>
  <c r="V86" i="14"/>
  <c r="F87" i="14"/>
  <c r="G87" i="14" s="1"/>
  <c r="M87" i="14" s="1"/>
  <c r="I87" i="14"/>
  <c r="K87" i="14"/>
  <c r="O87" i="14"/>
  <c r="Q87" i="14"/>
  <c r="V87" i="14"/>
  <c r="F88" i="14"/>
  <c r="G88" i="14" s="1"/>
  <c r="M88" i="14" s="1"/>
  <c r="I88" i="14"/>
  <c r="K88" i="14"/>
  <c r="O88" i="14"/>
  <c r="Q88" i="14"/>
  <c r="V88" i="14"/>
  <c r="F89" i="14"/>
  <c r="G89" i="14" s="1"/>
  <c r="M89" i="14" s="1"/>
  <c r="I89" i="14"/>
  <c r="K89" i="14"/>
  <c r="O89" i="14"/>
  <c r="Q89" i="14"/>
  <c r="V89" i="14"/>
  <c r="F90" i="14"/>
  <c r="G90" i="14" s="1"/>
  <c r="M90" i="14" s="1"/>
  <c r="I90" i="14"/>
  <c r="K90" i="14"/>
  <c r="O90" i="14"/>
  <c r="Q90" i="14"/>
  <c r="V90" i="14"/>
  <c r="F91" i="14"/>
  <c r="G91" i="14" s="1"/>
  <c r="M91" i="14" s="1"/>
  <c r="I91" i="14"/>
  <c r="K91" i="14"/>
  <c r="O91" i="14"/>
  <c r="Q91" i="14"/>
  <c r="V91" i="14"/>
  <c r="F92" i="14"/>
  <c r="G92" i="14" s="1"/>
  <c r="M92" i="14" s="1"/>
  <c r="I92" i="14"/>
  <c r="K92" i="14"/>
  <c r="O92" i="14"/>
  <c r="Q92" i="14"/>
  <c r="V92" i="14"/>
  <c r="F93" i="14"/>
  <c r="G93" i="14" s="1"/>
  <c r="M93" i="14" s="1"/>
  <c r="I93" i="14"/>
  <c r="K93" i="14"/>
  <c r="O93" i="14"/>
  <c r="Q93" i="14"/>
  <c r="V93" i="14"/>
  <c r="F94" i="14"/>
  <c r="G94" i="14" s="1"/>
  <c r="M94" i="14" s="1"/>
  <c r="I94" i="14"/>
  <c r="K94" i="14"/>
  <c r="O94" i="14"/>
  <c r="Q94" i="14"/>
  <c r="V94" i="14"/>
  <c r="F95" i="14"/>
  <c r="G95" i="14" s="1"/>
  <c r="M95" i="14" s="1"/>
  <c r="I95" i="14"/>
  <c r="K95" i="14"/>
  <c r="O95" i="14"/>
  <c r="Q95" i="14"/>
  <c r="V95" i="14"/>
  <c r="F97" i="14"/>
  <c r="G97" i="14"/>
  <c r="G96" i="14" s="1"/>
  <c r="I97" i="14"/>
  <c r="I96" i="14" s="1"/>
  <c r="K97" i="14"/>
  <c r="K96" i="14" s="1"/>
  <c r="O97" i="14"/>
  <c r="O96" i="14" s="1"/>
  <c r="Q97" i="14"/>
  <c r="Q96" i="14" s="1"/>
  <c r="V97" i="14"/>
  <c r="V96" i="14" s="1"/>
  <c r="F98" i="14"/>
  <c r="G98" i="14"/>
  <c r="M98" i="14" s="1"/>
  <c r="I98" i="14"/>
  <c r="K98" i="14"/>
  <c r="O98" i="14"/>
  <c r="Q98" i="14"/>
  <c r="V98" i="14"/>
  <c r="AE100" i="14"/>
  <c r="G68" i="13"/>
  <c r="BA50" i="13"/>
  <c r="BA10" i="13"/>
  <c r="F9" i="13"/>
  <c r="G9" i="13"/>
  <c r="G8" i="13" s="1"/>
  <c r="I9" i="13"/>
  <c r="I8" i="13" s="1"/>
  <c r="K9" i="13"/>
  <c r="K8" i="13" s="1"/>
  <c r="O9" i="13"/>
  <c r="O8" i="13" s="1"/>
  <c r="Q9" i="13"/>
  <c r="Q8" i="13" s="1"/>
  <c r="V9" i="13"/>
  <c r="V8" i="13" s="1"/>
  <c r="F20" i="13"/>
  <c r="G20" i="13"/>
  <c r="M20" i="13" s="1"/>
  <c r="I20" i="13"/>
  <c r="K20" i="13"/>
  <c r="O20" i="13"/>
  <c r="Q20" i="13"/>
  <c r="V20" i="13"/>
  <c r="F22" i="13"/>
  <c r="G22" i="13"/>
  <c r="G21" i="13" s="1"/>
  <c r="I22" i="13"/>
  <c r="I21" i="13" s="1"/>
  <c r="K22" i="13"/>
  <c r="K21" i="13" s="1"/>
  <c r="O22" i="13"/>
  <c r="O21" i="13" s="1"/>
  <c r="Q22" i="13"/>
  <c r="Q21" i="13" s="1"/>
  <c r="V22" i="13"/>
  <c r="V21" i="13" s="1"/>
  <c r="F24" i="13"/>
  <c r="G24" i="13"/>
  <c r="M24" i="13" s="1"/>
  <c r="I24" i="13"/>
  <c r="K24" i="13"/>
  <c r="O24" i="13"/>
  <c r="Q24" i="13"/>
  <c r="V24" i="13"/>
  <c r="F26" i="13"/>
  <c r="G26" i="13"/>
  <c r="M26" i="13" s="1"/>
  <c r="I26" i="13"/>
  <c r="K26" i="13"/>
  <c r="O26" i="13"/>
  <c r="Q26" i="13"/>
  <c r="V26" i="13"/>
  <c r="F29" i="13"/>
  <c r="G29" i="13"/>
  <c r="G28" i="13" s="1"/>
  <c r="I29" i="13"/>
  <c r="I28" i="13" s="1"/>
  <c r="K29" i="13"/>
  <c r="K28" i="13" s="1"/>
  <c r="O29" i="13"/>
  <c r="O28" i="13" s="1"/>
  <c r="Q29" i="13"/>
  <c r="Q28" i="13" s="1"/>
  <c r="V29" i="13"/>
  <c r="V28" i="13" s="1"/>
  <c r="F32" i="13"/>
  <c r="G32" i="13"/>
  <c r="M32" i="13" s="1"/>
  <c r="I32" i="13"/>
  <c r="K32" i="13"/>
  <c r="O32" i="13"/>
  <c r="Q32" i="13"/>
  <c r="V32" i="13"/>
  <c r="F35" i="13"/>
  <c r="G35" i="13"/>
  <c r="M35" i="13" s="1"/>
  <c r="I35" i="13"/>
  <c r="K35" i="13"/>
  <c r="O35" i="13"/>
  <c r="Q35" i="13"/>
  <c r="V35" i="13"/>
  <c r="F38" i="13"/>
  <c r="G38" i="13"/>
  <c r="M38" i="13" s="1"/>
  <c r="I38" i="13"/>
  <c r="K38" i="13"/>
  <c r="O38" i="13"/>
  <c r="Q38" i="13"/>
  <c r="V38" i="13"/>
  <c r="F41" i="13"/>
  <c r="G41" i="13"/>
  <c r="M41" i="13" s="1"/>
  <c r="M40" i="13" s="1"/>
  <c r="I41" i="13"/>
  <c r="I40" i="13" s="1"/>
  <c r="K41" i="13"/>
  <c r="K40" i="13" s="1"/>
  <c r="O41" i="13"/>
  <c r="O40" i="13" s="1"/>
  <c r="Q41" i="13"/>
  <c r="Q40" i="13" s="1"/>
  <c r="V41" i="13"/>
  <c r="V40" i="13" s="1"/>
  <c r="F49" i="13"/>
  <c r="G49" i="13"/>
  <c r="G48" i="13" s="1"/>
  <c r="I49" i="13"/>
  <c r="I48" i="13" s="1"/>
  <c r="K49" i="13"/>
  <c r="K48" i="13" s="1"/>
  <c r="M49" i="13"/>
  <c r="M48" i="13" s="1"/>
  <c r="O49" i="13"/>
  <c r="O48" i="13" s="1"/>
  <c r="Q49" i="13"/>
  <c r="Q48" i="13" s="1"/>
  <c r="V49" i="13"/>
  <c r="V48" i="13" s="1"/>
  <c r="F52" i="13"/>
  <c r="G52" i="13"/>
  <c r="G51" i="13" s="1"/>
  <c r="I52" i="13"/>
  <c r="I51" i="13" s="1"/>
  <c r="K52" i="13"/>
  <c r="K51" i="13" s="1"/>
  <c r="M52" i="13"/>
  <c r="M51" i="13" s="1"/>
  <c r="O52" i="13"/>
  <c r="O51" i="13" s="1"/>
  <c r="Q52" i="13"/>
  <c r="Q51" i="13" s="1"/>
  <c r="V52" i="13"/>
  <c r="V51" i="13" s="1"/>
  <c r="F56" i="13"/>
  <c r="G56" i="13"/>
  <c r="I56" i="13"/>
  <c r="K56" i="13"/>
  <c r="M56" i="13"/>
  <c r="O56" i="13"/>
  <c r="Q56" i="13"/>
  <c r="V56" i="13"/>
  <c r="F61" i="13"/>
  <c r="G61" i="13"/>
  <c r="I61" i="13"/>
  <c r="K61" i="13"/>
  <c r="M61" i="13"/>
  <c r="O61" i="13"/>
  <c r="Q61" i="13"/>
  <c r="V61" i="13"/>
  <c r="F66" i="13"/>
  <c r="G66" i="13"/>
  <c r="I66" i="13"/>
  <c r="K66" i="13"/>
  <c r="M66" i="13"/>
  <c r="O66" i="13"/>
  <c r="Q66" i="13"/>
  <c r="V66" i="13"/>
  <c r="AE68" i="13"/>
  <c r="AF68" i="13"/>
  <c r="G41" i="12"/>
  <c r="F9" i="12"/>
  <c r="G9" i="12"/>
  <c r="G8" i="12" s="1"/>
  <c r="I9" i="12"/>
  <c r="I8" i="12" s="1"/>
  <c r="K9" i="12"/>
  <c r="K8" i="12" s="1"/>
  <c r="O9" i="12"/>
  <c r="O8" i="12" s="1"/>
  <c r="Q9" i="12"/>
  <c r="Q8" i="12" s="1"/>
  <c r="V9" i="12"/>
  <c r="V8" i="12" s="1"/>
  <c r="F10" i="12"/>
  <c r="G10" i="12"/>
  <c r="M10" i="12" s="1"/>
  <c r="I10" i="12"/>
  <c r="K10" i="12"/>
  <c r="O10" i="12"/>
  <c r="Q10" i="12"/>
  <c r="V10" i="12"/>
  <c r="F12" i="12"/>
  <c r="G12" i="12"/>
  <c r="M12" i="12" s="1"/>
  <c r="M11" i="12" s="1"/>
  <c r="I12" i="12"/>
  <c r="I11" i="12" s="1"/>
  <c r="K12" i="12"/>
  <c r="K11" i="12" s="1"/>
  <c r="O12" i="12"/>
  <c r="O11" i="12" s="1"/>
  <c r="Q12" i="12"/>
  <c r="Q11" i="12" s="1"/>
  <c r="V12" i="12"/>
  <c r="V11" i="12" s="1"/>
  <c r="F13" i="12"/>
  <c r="G13" i="12"/>
  <c r="M13" i="12" s="1"/>
  <c r="I13" i="12"/>
  <c r="K13" i="12"/>
  <c r="O13" i="12"/>
  <c r="Q13" i="12"/>
  <c r="V13" i="12"/>
  <c r="F15" i="12"/>
  <c r="G15" i="12"/>
  <c r="M15" i="12" s="1"/>
  <c r="I15" i="12"/>
  <c r="I14" i="12" s="1"/>
  <c r="K15" i="12"/>
  <c r="K14" i="12" s="1"/>
  <c r="O15" i="12"/>
  <c r="O14" i="12" s="1"/>
  <c r="Q15" i="12"/>
  <c r="Q14" i="12" s="1"/>
  <c r="V15" i="12"/>
  <c r="V14" i="12" s="1"/>
  <c r="F16" i="12"/>
  <c r="G16" i="12"/>
  <c r="M16" i="12" s="1"/>
  <c r="I16" i="12"/>
  <c r="K16" i="12"/>
  <c r="O16" i="12"/>
  <c r="Q16" i="12"/>
  <c r="V16" i="12"/>
  <c r="F17" i="12"/>
  <c r="G17" i="12"/>
  <c r="M17" i="12" s="1"/>
  <c r="I17" i="12"/>
  <c r="K17" i="12"/>
  <c r="O17" i="12"/>
  <c r="Q17" i="12"/>
  <c r="V17" i="12"/>
  <c r="F18" i="12"/>
  <c r="G18" i="12"/>
  <c r="M18" i="12" s="1"/>
  <c r="I18" i="12"/>
  <c r="K18" i="12"/>
  <c r="O18" i="12"/>
  <c r="Q18" i="12"/>
  <c r="V18" i="12"/>
  <c r="F19" i="12"/>
  <c r="G19" i="12"/>
  <c r="M19" i="12" s="1"/>
  <c r="I19" i="12"/>
  <c r="K19" i="12"/>
  <c r="O19" i="12"/>
  <c r="Q19" i="12"/>
  <c r="V19" i="12"/>
  <c r="F21" i="12"/>
  <c r="G21" i="12"/>
  <c r="G20" i="12" s="1"/>
  <c r="I21" i="12"/>
  <c r="I20" i="12" s="1"/>
  <c r="K21" i="12"/>
  <c r="K20" i="12" s="1"/>
  <c r="M21" i="12"/>
  <c r="M20" i="12" s="1"/>
  <c r="O21" i="12"/>
  <c r="O20" i="12" s="1"/>
  <c r="Q21" i="12"/>
  <c r="Q20" i="12" s="1"/>
  <c r="V21" i="12"/>
  <c r="V20" i="12" s="1"/>
  <c r="F22" i="12"/>
  <c r="G22" i="12"/>
  <c r="I22" i="12"/>
  <c r="K22" i="12"/>
  <c r="M22" i="12"/>
  <c r="O22" i="12"/>
  <c r="Q22" i="12"/>
  <c r="V22" i="12"/>
  <c r="F23" i="12"/>
  <c r="G23" i="12"/>
  <c r="I23" i="12"/>
  <c r="K23" i="12"/>
  <c r="M23" i="12"/>
  <c r="O23" i="12"/>
  <c r="Q23" i="12"/>
  <c r="V23" i="12"/>
  <c r="F24" i="12"/>
  <c r="G24" i="12"/>
  <c r="I24" i="12"/>
  <c r="K24" i="12"/>
  <c r="M24" i="12"/>
  <c r="O24" i="12"/>
  <c r="Q24" i="12"/>
  <c r="V24" i="12"/>
  <c r="F25" i="12"/>
  <c r="G25" i="12"/>
  <c r="I25" i="12"/>
  <c r="K25" i="12"/>
  <c r="M25" i="12"/>
  <c r="O25" i="12"/>
  <c r="Q25" i="12"/>
  <c r="V25" i="12"/>
  <c r="F26" i="12"/>
  <c r="G26" i="12"/>
  <c r="I26" i="12"/>
  <c r="K26" i="12"/>
  <c r="M26" i="12"/>
  <c r="O26" i="12"/>
  <c r="Q26" i="12"/>
  <c r="V26" i="12"/>
  <c r="F27" i="12"/>
  <c r="G27" i="12"/>
  <c r="I27" i="12"/>
  <c r="K27" i="12"/>
  <c r="M27" i="12"/>
  <c r="O27" i="12"/>
  <c r="Q27" i="12"/>
  <c r="V27" i="12"/>
  <c r="F28" i="12"/>
  <c r="G28" i="12"/>
  <c r="I28" i="12"/>
  <c r="K28" i="12"/>
  <c r="M28" i="12"/>
  <c r="O28" i="12"/>
  <c r="Q28" i="12"/>
  <c r="V28" i="12"/>
  <c r="F29" i="12"/>
  <c r="G29" i="12"/>
  <c r="I29" i="12"/>
  <c r="K29" i="12"/>
  <c r="M29" i="12"/>
  <c r="O29" i="12"/>
  <c r="Q29" i="12"/>
  <c r="V29" i="12"/>
  <c r="F30" i="12"/>
  <c r="G30" i="12"/>
  <c r="I30" i="12"/>
  <c r="K30" i="12"/>
  <c r="M30" i="12"/>
  <c r="O30" i="12"/>
  <c r="Q30" i="12"/>
  <c r="V30" i="12"/>
  <c r="F32" i="12"/>
  <c r="G32" i="12"/>
  <c r="G31" i="12" s="1"/>
  <c r="I32" i="12"/>
  <c r="I31" i="12" s="1"/>
  <c r="K32" i="12"/>
  <c r="K31" i="12" s="1"/>
  <c r="M32" i="12"/>
  <c r="M31" i="12" s="1"/>
  <c r="O32" i="12"/>
  <c r="O31" i="12" s="1"/>
  <c r="Q32" i="12"/>
  <c r="Q31" i="12" s="1"/>
  <c r="V32" i="12"/>
  <c r="V31" i="12" s="1"/>
  <c r="F33" i="12"/>
  <c r="G33" i="12"/>
  <c r="I33" i="12"/>
  <c r="K33" i="12"/>
  <c r="M33" i="12"/>
  <c r="O33" i="12"/>
  <c r="Q33" i="12"/>
  <c r="V33" i="12"/>
  <c r="F35" i="12"/>
  <c r="G35" i="12"/>
  <c r="G34" i="12" s="1"/>
  <c r="I35" i="12"/>
  <c r="I34" i="12" s="1"/>
  <c r="K35" i="12"/>
  <c r="K34" i="12" s="1"/>
  <c r="O35" i="12"/>
  <c r="O34" i="12" s="1"/>
  <c r="Q35" i="12"/>
  <c r="Q34" i="12" s="1"/>
  <c r="V35" i="12"/>
  <c r="V34" i="12" s="1"/>
  <c r="F37" i="12"/>
  <c r="G37" i="12"/>
  <c r="G36" i="12" s="1"/>
  <c r="I37" i="12"/>
  <c r="I36" i="12" s="1"/>
  <c r="K37" i="12"/>
  <c r="K36" i="12" s="1"/>
  <c r="O37" i="12"/>
  <c r="O36" i="12" s="1"/>
  <c r="Q37" i="12"/>
  <c r="Q36" i="12" s="1"/>
  <c r="V37" i="12"/>
  <c r="V36" i="12" s="1"/>
  <c r="F38" i="12"/>
  <c r="G38" i="12"/>
  <c r="M38" i="12" s="1"/>
  <c r="I38" i="12"/>
  <c r="K38" i="12"/>
  <c r="O38" i="12"/>
  <c r="Q38" i="12"/>
  <c r="V38" i="12"/>
  <c r="F39" i="12"/>
  <c r="G39" i="12"/>
  <c r="M39" i="12" s="1"/>
  <c r="I39" i="12"/>
  <c r="K39" i="12"/>
  <c r="O39" i="12"/>
  <c r="Q39" i="12"/>
  <c r="V39" i="12"/>
  <c r="AE41" i="12"/>
  <c r="AF41" i="12"/>
  <c r="G20" i="1"/>
  <c r="E20" i="1"/>
  <c r="G19" i="1"/>
  <c r="E19" i="1"/>
  <c r="I18" i="1"/>
  <c r="G18" i="1"/>
  <c r="E18" i="1"/>
  <c r="G17" i="1"/>
  <c r="E17" i="1"/>
  <c r="G16" i="1"/>
  <c r="E16" i="1"/>
  <c r="H109" i="1"/>
  <c r="I108" i="1"/>
  <c r="I20" i="1" s="1"/>
  <c r="I107" i="1"/>
  <c r="I19" i="1" s="1"/>
  <c r="I106" i="1"/>
  <c r="I105" i="1"/>
  <c r="I104" i="1"/>
  <c r="I103" i="1"/>
  <c r="I102" i="1"/>
  <c r="I17" i="1" s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3" i="1"/>
  <c r="I82" i="1"/>
  <c r="I81" i="1"/>
  <c r="I80" i="1"/>
  <c r="I79" i="1"/>
  <c r="I78" i="1"/>
  <c r="I77" i="1"/>
  <c r="I76" i="1"/>
  <c r="I75" i="1"/>
  <c r="I74" i="1"/>
  <c r="I73" i="1"/>
  <c r="F53" i="1"/>
  <c r="G53" i="1"/>
  <c r="G25" i="1" s="1"/>
  <c r="A25" i="1" s="1"/>
  <c r="H52" i="1"/>
  <c r="I52" i="1" s="1"/>
  <c r="H51" i="1"/>
  <c r="I51" i="1" s="1"/>
  <c r="H50" i="1"/>
  <c r="I50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H41" i="1"/>
  <c r="I41" i="1" s="1"/>
  <c r="H40" i="1"/>
  <c r="I40" i="1" s="1"/>
  <c r="H39" i="1"/>
  <c r="H53" i="1" s="1"/>
  <c r="J28" i="1"/>
  <c r="J26" i="1"/>
  <c r="G38" i="1"/>
  <c r="F38" i="1"/>
  <c r="J23" i="1"/>
  <c r="J24" i="1"/>
  <c r="J25" i="1"/>
  <c r="J27" i="1"/>
  <c r="E24" i="1"/>
  <c r="E26" i="1"/>
  <c r="G109" i="1" l="1"/>
  <c r="I84" i="1"/>
  <c r="I109" i="1"/>
  <c r="J106" i="1" s="1"/>
  <c r="I16" i="1"/>
  <c r="I21" i="1" s="1"/>
  <c r="G26" i="1"/>
  <c r="A26" i="1"/>
  <c r="G28" i="1"/>
  <c r="G23" i="1"/>
  <c r="M69" i="20"/>
  <c r="M39" i="20"/>
  <c r="M31" i="20"/>
  <c r="G31" i="20"/>
  <c r="G39" i="20"/>
  <c r="M9" i="20"/>
  <c r="M8" i="20" s="1"/>
  <c r="M8" i="19"/>
  <c r="G45" i="19"/>
  <c r="M46" i="19"/>
  <c r="M45" i="19" s="1"/>
  <c r="AF102" i="19"/>
  <c r="M81" i="19"/>
  <c r="M80" i="19" s="1"/>
  <c r="G80" i="19"/>
  <c r="M58" i="19"/>
  <c r="G58" i="19"/>
  <c r="M14" i="19"/>
  <c r="M13" i="19" s="1"/>
  <c r="M18" i="19"/>
  <c r="M17" i="19" s="1"/>
  <c r="G96" i="19"/>
  <c r="G8" i="19"/>
  <c r="M84" i="18"/>
  <c r="M83" i="18" s="1"/>
  <c r="G83" i="18"/>
  <c r="M58" i="18"/>
  <c r="M45" i="18"/>
  <c r="G30" i="18"/>
  <c r="M31" i="18"/>
  <c r="M30" i="18" s="1"/>
  <c r="AF103" i="18"/>
  <c r="M18" i="18"/>
  <c r="M17" i="18" s="1"/>
  <c r="G42" i="17"/>
  <c r="G52" i="17"/>
  <c r="AF72" i="17"/>
  <c r="M9" i="17"/>
  <c r="M8" i="17" s="1"/>
  <c r="M24" i="17"/>
  <c r="M23" i="17" s="1"/>
  <c r="M31" i="17"/>
  <c r="M30" i="17" s="1"/>
  <c r="AF101" i="16"/>
  <c r="G81" i="16"/>
  <c r="M82" i="16"/>
  <c r="M81" i="16" s="1"/>
  <c r="M49" i="16"/>
  <c r="M40" i="16"/>
  <c r="G33" i="16"/>
  <c r="G40" i="16"/>
  <c r="M95" i="16"/>
  <c r="M94" i="16" s="1"/>
  <c r="G49" i="16"/>
  <c r="M9" i="16"/>
  <c r="M8" i="16" s="1"/>
  <c r="M83" i="15"/>
  <c r="M82" i="15" s="1"/>
  <c r="G82" i="15"/>
  <c r="AF101" i="15"/>
  <c r="M59" i="15"/>
  <c r="M98" i="15"/>
  <c r="M97" i="15" s="1"/>
  <c r="M9" i="15"/>
  <c r="M8" i="15" s="1"/>
  <c r="G59" i="15"/>
  <c r="M14" i="15"/>
  <c r="M13" i="15" s="1"/>
  <c r="M18" i="15"/>
  <c r="M17" i="15" s="1"/>
  <c r="M58" i="14"/>
  <c r="M82" i="14"/>
  <c r="M81" i="14" s="1"/>
  <c r="G81" i="14"/>
  <c r="AF100" i="14"/>
  <c r="M97" i="14"/>
  <c r="M96" i="14" s="1"/>
  <c r="M9" i="14"/>
  <c r="M8" i="14" s="1"/>
  <c r="M14" i="14"/>
  <c r="M13" i="14" s="1"/>
  <c r="M18" i="14"/>
  <c r="M17" i="14" s="1"/>
  <c r="G40" i="13"/>
  <c r="M9" i="13"/>
  <c r="M8" i="13" s="1"/>
  <c r="M22" i="13"/>
  <c r="M21" i="13" s="1"/>
  <c r="M29" i="13"/>
  <c r="M28" i="13" s="1"/>
  <c r="M14" i="12"/>
  <c r="G11" i="12"/>
  <c r="M35" i="12"/>
  <c r="M34" i="12" s="1"/>
  <c r="G14" i="12"/>
  <c r="M37" i="12"/>
  <c r="M36" i="12" s="1"/>
  <c r="M9" i="12"/>
  <c r="M8" i="12" s="1"/>
  <c r="G21" i="1"/>
  <c r="E21" i="1"/>
  <c r="I39" i="1"/>
  <c r="I53" i="1" s="1"/>
  <c r="J102" i="1" l="1"/>
  <c r="J100" i="1"/>
  <c r="J107" i="1"/>
  <c r="J94" i="1"/>
  <c r="J75" i="1"/>
  <c r="J76" i="1"/>
  <c r="J77" i="1"/>
  <c r="J90" i="1"/>
  <c r="J82" i="1"/>
  <c r="J79" i="1"/>
  <c r="J80" i="1"/>
  <c r="J81" i="1"/>
  <c r="J91" i="1"/>
  <c r="J101" i="1"/>
  <c r="J93" i="1"/>
  <c r="J98" i="1"/>
  <c r="J73" i="1"/>
  <c r="J105" i="1"/>
  <c r="J74" i="1"/>
  <c r="J83" i="1"/>
  <c r="J85" i="1"/>
  <c r="J78" i="1"/>
  <c r="J88" i="1"/>
  <c r="J104" i="1"/>
  <c r="J86" i="1"/>
  <c r="J96" i="1"/>
  <c r="J97" i="1"/>
  <c r="J103" i="1"/>
  <c r="J84" i="1"/>
  <c r="J108" i="1"/>
  <c r="J87" i="1"/>
  <c r="J89" i="1"/>
  <c r="J95" i="1"/>
  <c r="J92" i="1"/>
  <c r="J99" i="1"/>
  <c r="A23" i="1"/>
  <c r="J45" i="1"/>
  <c r="J50" i="1"/>
  <c r="J47" i="1"/>
  <c r="J41" i="1"/>
  <c r="J52" i="1"/>
  <c r="J44" i="1"/>
  <c r="J49" i="1"/>
  <c r="J46" i="1"/>
  <c r="J40" i="1"/>
  <c r="J39" i="1"/>
  <c r="J53" i="1" s="1"/>
  <c r="J51" i="1"/>
  <c r="J43" i="1"/>
  <c r="J48" i="1"/>
  <c r="J109" i="1" l="1"/>
  <c r="G24" i="1"/>
  <c r="A27" i="1" s="1"/>
  <c r="A24" i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sitom tech</author>
  </authors>
  <commentList>
    <comment ref="S6" authorId="0" shapeId="0" xr:uid="{28427266-BFF7-459B-BF28-12EC3C19595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7EF88FA-CD6B-41E4-9404-58B5E6473D8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sitom tech</author>
  </authors>
  <commentList>
    <comment ref="S6" authorId="0" shapeId="0" xr:uid="{56F53677-6C1C-40AB-B6C1-C9AE9CCF602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2FC5CA2-82FA-417E-808B-766EA99DB09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sitom tech</author>
  </authors>
  <commentList>
    <comment ref="S6" authorId="0" shapeId="0" xr:uid="{17879F9F-E223-42F5-8993-E10A16A9569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E6B5615-1FA7-4B8C-A70F-FB26A475CC0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sitom tech</author>
  </authors>
  <commentList>
    <comment ref="S6" authorId="0" shapeId="0" xr:uid="{EBD5E949-22DE-415D-AD05-4835E53FE17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C54E54A-255D-4B56-A823-A56BAB4C23F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sitom tech</author>
  </authors>
  <commentList>
    <comment ref="S6" authorId="0" shapeId="0" xr:uid="{17889A6B-0B09-4DED-98BF-DD3650C90D0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69015DC-B73B-4AA9-B990-D0261F7EB45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sitom tech</author>
  </authors>
  <commentList>
    <comment ref="S6" authorId="0" shapeId="0" xr:uid="{4824EC16-A3C1-45E9-9C6E-D64FAC8E12B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F67DFD9-D1AE-46E1-9188-62DF0B8C4A1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sitom tech</author>
  </authors>
  <commentList>
    <comment ref="S6" authorId="0" shapeId="0" xr:uid="{9A5EA78A-67BF-4D9E-BB42-8018D86DFCE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FF9BF6C-5EE4-4D51-BEC2-6C8BFC2282F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sitom tech</author>
  </authors>
  <commentList>
    <comment ref="S6" authorId="0" shapeId="0" xr:uid="{30B95380-ECA0-404B-B464-977579245F3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C74037E-827E-40AB-990A-F8E8DA8910B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sitom tech</author>
  </authors>
  <commentList>
    <comment ref="S6" authorId="0" shapeId="0" xr:uid="{D8F128C3-F014-41BE-8345-ED45E8176A1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881E045-560C-406E-AC2D-D7F8EB9C259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<sst xmlns="http://schemas.openxmlformats.org/spreadsheetml/2006/main" count="5265" uniqueCount="656">
  <si>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</si>
  <si>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</si>
  <si>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</si>
  <si>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</si>
  <si>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</si>
  <si>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</si>
  <si>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</si>
  <si>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</si>
  <si>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</si>
  <si>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</si>
  <si>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</si>
  <si>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</si>
  <si>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</si>
  <si>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</si>
  <si>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</si>
  <si>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</si>
  <si>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</si>
  <si>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</si>
  <si>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</si>
  <si>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</si>
  <si>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</si>
  <si>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</si>
  <si>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</si>
  <si>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</si>
  <si>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</si>
  <si>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</si>
  <si>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</si>
  <si>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</si>
  <si>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</si>
  <si>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</si>
  <si>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</si>
  <si>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</si>
  <si>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</si>
  <si>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</si>
  <si>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</si>
  <si>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</si>
  <si>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</si>
  <si>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</si>
  <si>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</si>
  <si>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</si>
  <si>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</si>
  <si>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</si>
  <si>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</si>
  <si>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2120b</t>
  </si>
  <si>
    <t>ZŠ Smíškova</t>
  </si>
  <si>
    <t>Stavba</t>
  </si>
  <si>
    <t>Ostatní a vedlejší náklady</t>
  </si>
  <si>
    <t>VRN</t>
  </si>
  <si>
    <t>Vedlejší rozpočtové náklady</t>
  </si>
  <si>
    <t>Stavební objekt</t>
  </si>
  <si>
    <t>01</t>
  </si>
  <si>
    <t>UČEBNY Západ</t>
  </si>
  <si>
    <t>D.1.1.</t>
  </si>
  <si>
    <t>Stavebně konstrukční část</t>
  </si>
  <si>
    <t>D.1.4.3</t>
  </si>
  <si>
    <t>Elektroinstalace Západní křídlo 1.np</t>
  </si>
  <si>
    <t>Elektroinstalace Západní křídlo 2.np</t>
  </si>
  <si>
    <t>D.1.4.4</t>
  </si>
  <si>
    <t>Slaboproudá elektrotechnika</t>
  </si>
  <si>
    <t>02</t>
  </si>
  <si>
    <t>UČEBNY Východ</t>
  </si>
  <si>
    <t>Elektroinstalace Východní křídlo 1.np</t>
  </si>
  <si>
    <t>Elektroinstalace Východní křídlo 2.np</t>
  </si>
  <si>
    <t>Celkem za stavbu</t>
  </si>
  <si>
    <t>CZK</t>
  </si>
  <si>
    <t>#POPS</t>
  </si>
  <si>
    <t>Popis stavby: 2120b - ZŠ Smíškova</t>
  </si>
  <si>
    <t>#POPO</t>
  </si>
  <si>
    <t>Popis objektu: 00 - Vedlejší a ostatní náklady</t>
  </si>
  <si>
    <t>#POPR</t>
  </si>
  <si>
    <t>Popis rozpočtu: VRN - Vedlejší rozpočtové náklady</t>
  </si>
  <si>
    <t>Popis objektu: 01 - UČEBNY Západ</t>
  </si>
  <si>
    <t>Popis rozpočtu: D.1.1. - Stavebně konstrukční část</t>
  </si>
  <si>
    <t>Popis rozpočtu: D.1.4.3 - Elektroinstalace Západní křídlo 1.np</t>
  </si>
  <si>
    <t>Popis rozpočtu: D.1.4.3 - Elektroinstalace Západní křídlo 2.np</t>
  </si>
  <si>
    <t>Popis rozpočtu: D.1.4.4 - Slaboproudá elektrotechnika</t>
  </si>
  <si>
    <t>Popis objektu: 02 - UČEBNY Východ</t>
  </si>
  <si>
    <t>Popis rozpočtu: D.1.4.3 - Elektroinstalace Východní křídlo 1.np</t>
  </si>
  <si>
    <t>Popis rozpočtu: D.1.4.3 - Elektroinstalace Východní křídlo 2.np</t>
  </si>
  <si>
    <t>Rekapitulace dílů</t>
  </si>
  <si>
    <t>Typ dílu</t>
  </si>
  <si>
    <t>01VRN</t>
  </si>
  <si>
    <t>Průzkumy, geodetické a projektové práce</t>
  </si>
  <si>
    <t>02VRN</t>
  </si>
  <si>
    <t>Příprava staveniště</t>
  </si>
  <si>
    <t>03VRN</t>
  </si>
  <si>
    <t>Zařízení staveniště</t>
  </si>
  <si>
    <t>04VRN</t>
  </si>
  <si>
    <t>Inženýrské činnosti</t>
  </si>
  <si>
    <t>05VRN</t>
  </si>
  <si>
    <t>Finanční náklady</t>
  </si>
  <si>
    <t>07VRN</t>
  </si>
  <si>
    <t>Provozní vlivy</t>
  </si>
  <si>
    <t>09VRN</t>
  </si>
  <si>
    <t>1</t>
  </si>
  <si>
    <t>Strukturovaná kabeláž (pro telefon, televizi, kamery, wifi)</t>
  </si>
  <si>
    <t>126</t>
  </si>
  <si>
    <t>Optika:</t>
  </si>
  <si>
    <t>133</t>
  </si>
  <si>
    <t>Aktivní prvky:</t>
  </si>
  <si>
    <t>4</t>
  </si>
  <si>
    <t>Elektrická zabezpečovací signalizace EZS</t>
  </si>
  <si>
    <t>5</t>
  </si>
  <si>
    <t>Školní rozhlas dle ČSN EN50849</t>
  </si>
  <si>
    <t>6</t>
  </si>
  <si>
    <t>Jednotný čas, školní zvonek</t>
  </si>
  <si>
    <t>61</t>
  </si>
  <si>
    <t>Úprava povrchů vnitřní</t>
  </si>
  <si>
    <t>Upravy povrchů vnitřní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</si>
  <si>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</si>
  <si>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</si>
  <si>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</si>
  <si>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</si>
  <si>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</si>
  <si>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</si>
  <si>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97</t>
  </si>
  <si>
    <t>Přesuny suti a vybouraných hmot</t>
  </si>
  <si>
    <t>H01</t>
  </si>
  <si>
    <t>Budovy občanské výstavby</t>
  </si>
  <si>
    <t>M21.1</t>
  </si>
  <si>
    <t>Rozvaděč R10</t>
  </si>
  <si>
    <t>Rozvaděč R6</t>
  </si>
  <si>
    <t>Rozvaděč R7</t>
  </si>
  <si>
    <t>Rozvaděč R9</t>
  </si>
  <si>
    <t>M21.2</t>
  </si>
  <si>
    <t>Rozvaděč R10.1-10.2</t>
  </si>
  <si>
    <t>Rozvaděč R6.1-6.4</t>
  </si>
  <si>
    <t>Rozvaděč R7.1-7.3</t>
  </si>
  <si>
    <t>Rozvaděč R9.1-9.3</t>
  </si>
  <si>
    <t>S</t>
  </si>
  <si>
    <t>Přesuny sutí</t>
  </si>
  <si>
    <t>7</t>
  </si>
  <si>
    <t>Trubkování a nová kabeláž pro interaktivní tabule v učebnách (zrušení stávajících lišt)</t>
  </si>
  <si>
    <t>767</t>
  </si>
  <si>
    <t>Konstrukce doplňkové stavební (zámečnické)</t>
  </si>
  <si>
    <t>784</t>
  </si>
  <si>
    <t>Malby</t>
  </si>
  <si>
    <t>M21</t>
  </si>
  <si>
    <t>Elektromontáže</t>
  </si>
  <si>
    <t>M65</t>
  </si>
  <si>
    <t>Elektroinstalace a veřejné osvětlení</t>
  </si>
  <si>
    <t>VN</t>
  </si>
  <si>
    <t>ON</t>
  </si>
  <si>
    <t>Soupis vedlejších a ostatních nákladů</t>
  </si>
  <si>
    <t>#TypZaznamu#</t>
  </si>
  <si>
    <t>STA</t>
  </si>
  <si>
    <t>00</t>
  </si>
  <si>
    <t>Vedlejší a ostatní náklady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</si>
  <si>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</si>
  <si>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</si>
  <si>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</si>
  <si>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</si>
  <si>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</si>
  <si>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</si>
  <si>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</si>
  <si>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</si>
  <si>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</si>
  <si>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</si>
  <si>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</si>
  <si>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</si>
  <si>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</si>
  <si>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</si>
  <si>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</si>
  <si>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</si>
  <si>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</si>
  <si>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</si>
  <si>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</si>
  <si>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</si>
  <si>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</si>
  <si>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</si>
  <si>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</si>
  <si>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</si>
  <si>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</si>
  <si>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</si>
  <si>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</si>
  <si>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013002VRN</t>
  </si>
  <si>
    <t>Vypracování dílenské dokumentace</t>
  </si>
  <si>
    <t>Soubor</t>
  </si>
  <si>
    <t>Vlastní</t>
  </si>
  <si>
    <t>Indiv</t>
  </si>
  <si>
    <t>Práce</t>
  </si>
  <si>
    <t>Běžná</t>
  </si>
  <si>
    <t>POL1_1</t>
  </si>
  <si>
    <t>0130022VRN</t>
  </si>
  <si>
    <t>Dokumentace skutečného provedení</t>
  </si>
  <si>
    <t>OPN</t>
  </si>
  <si>
    <t>POL13_0</t>
  </si>
  <si>
    <t>021002VRN</t>
  </si>
  <si>
    <t>Prachotěsné přepážky a uzávěry</t>
  </si>
  <si>
    <t>0220022VRN</t>
  </si>
  <si>
    <t>Zmapování stávajících vnitřních rozvodů instalací a provedení všech nezbytných průzkumů pro řádné, provádění stavby</t>
  </si>
  <si>
    <t>Specifikace</t>
  </si>
  <si>
    <t>POL3_0</t>
  </si>
  <si>
    <t>030001VRN</t>
  </si>
  <si>
    <t>031002VRN</t>
  </si>
  <si>
    <t>Oplocení zaříézení staveniště</t>
  </si>
  <si>
    <t>0340022VRN</t>
  </si>
  <si>
    <t>Zvláštní užívání komunikací a veřejných prostrenství včetně úhrady vyměřených poplatků a nájemného</t>
  </si>
  <si>
    <t>0320022VRN</t>
  </si>
  <si>
    <t>Veškeré opatření,práce a dodávky související s bezpečnostními opatřeními na ochranu lidí a majetku,, zejména žáků a zaměstnanců školy</t>
  </si>
  <si>
    <t>0390022VRN</t>
  </si>
  <si>
    <t>Uvedení pozemků a všech povrchů dotčených stavbou do původního stavu, zapravení, úklisy</t>
  </si>
  <si>
    <t>040001VRN</t>
  </si>
  <si>
    <t>049002VRN</t>
  </si>
  <si>
    <t>Kompletační a koordinační činnost zhotovitele</t>
  </si>
  <si>
    <t>045002VRN</t>
  </si>
  <si>
    <t>Náklady vzniklé v souvislosti s realizací stavby</t>
  </si>
  <si>
    <t>0490022VRN</t>
  </si>
  <si>
    <t>Fotodokumentace průběhu stavby</t>
  </si>
  <si>
    <t>0420023VRN</t>
  </si>
  <si>
    <t>Vypracování manipulačních,servisních,provozních řádů,návodů k obsluze,návodů na provoz a údržbu, stavby a dokumentaci údržby</t>
  </si>
  <si>
    <t>0490024VRN</t>
  </si>
  <si>
    <t>Pasportizace objektu před započetím prací</t>
  </si>
  <si>
    <t>0490025VRN</t>
  </si>
  <si>
    <t>Pasportizace objektů po provedení prací</t>
  </si>
  <si>
    <t>0420024VRN</t>
  </si>
  <si>
    <t>Harmonogram realizace stavby včetně aktualizace</t>
  </si>
  <si>
    <t>0490026VRN</t>
  </si>
  <si>
    <t>Zajištění atestů a dokladů o požadovaných vlastnostech výrobků, revizí</t>
  </si>
  <si>
    <t>0490027VRN</t>
  </si>
  <si>
    <t>Zajištění všech ostatních nezbytných atestů a revizí podle relevantních ČSN</t>
  </si>
  <si>
    <t>056002VRN</t>
  </si>
  <si>
    <t>Bankovní záruka</t>
  </si>
  <si>
    <t>0540099VRN</t>
  </si>
  <si>
    <t>Záruční servis díla</t>
  </si>
  <si>
    <t>071002VRN</t>
  </si>
  <si>
    <t>Provozní náklady investora a dalších osob</t>
  </si>
  <si>
    <t>0940022VRN</t>
  </si>
  <si>
    <t>Součinnost při kolaudaci při uvedení do užívání</t>
  </si>
  <si>
    <t>0900012VRN</t>
  </si>
  <si>
    <t>Úklid v prostorách, ve kterých zhotovitel prováděl stavební práce či přesun materiálu nebo, pracovníků vždy po ukončení pracovní činnosti</t>
  </si>
  <si>
    <t>0920022VRN</t>
  </si>
  <si>
    <t>Provedení komplexního vyzkoušení všech systémů a zařízení tvořících předmět plnění vč.stanovení, podmínek,</t>
  </si>
  <si>
    <t>SUM</t>
  </si>
  <si>
    <t>END</t>
  </si>
  <si>
    <t>Položkový soupis prací a dodávek</t>
  </si>
  <si>
    <t>610991111R00</t>
  </si>
  <si>
    <t>Zakrývání výplní vnitřních otvorů, předmětů apod. fólií Pe 0,05-0,2 mm</t>
  </si>
  <si>
    <t>m2</t>
  </si>
  <si>
    <t>801-1</t>
  </si>
  <si>
    <t>RTS 25/ I</t>
  </si>
  <si>
    <t>které se zřizují před úpravami povrchu, a obalení osazených dveřních zárubní před znečištěním při úpravách povrchu nástřikem plastických maltovin včetně pozdějšího odkrytí,</t>
  </si>
  <si>
    <t>SPI</t>
  </si>
  <si>
    <t xml:space="preserve">Západní křídlo 1.NP : </t>
  </si>
  <si>
    <t>VV</t>
  </si>
  <si>
    <t>m.č.144 : 3*1,9*1+2,26*1,9*5</t>
  </si>
  <si>
    <t>m.č.145 : 2,26*1,9*1</t>
  </si>
  <si>
    <t>m.č.146 : 2,26*1,9*1+2,26*1,9*3*3</t>
  </si>
  <si>
    <t xml:space="preserve">Západní křídlo 2.NP : </t>
  </si>
  <si>
    <t>m.č.244 : 2,26*1,9*5</t>
  </si>
  <si>
    <t>m.č.245+246 : 2,26*1,9*1*2</t>
  </si>
  <si>
    <t>m.č.247+248+249 : 2,26*1,9*3*3</t>
  </si>
  <si>
    <t>m.č.250 : 3*1,9*1</t>
  </si>
  <si>
    <t>612421131R00</t>
  </si>
  <si>
    <t>Oprava vnitřních vápenných omítek stěn v množství opravované plochy do 5 %,  štukových</t>
  </si>
  <si>
    <t>801-4</t>
  </si>
  <si>
    <t>767581801R00</t>
  </si>
  <si>
    <t>Demontáž podhledů kazet</t>
  </si>
  <si>
    <t>800-767</t>
  </si>
  <si>
    <t>POL1_7</t>
  </si>
  <si>
    <t>Západní křídlo : 90*0,6</t>
  </si>
  <si>
    <t>767584642R00</t>
  </si>
  <si>
    <t>Montáž podhledů lamelových a kazetových Montáž podhledů z desek sádrokartonových, dřevovláknitých apod. montáž desek</t>
  </si>
  <si>
    <t>998767201R00</t>
  </si>
  <si>
    <t>Přesun hmot pro kovové stavební doplňk. konstrukce v objektech výšky do 6 m</t>
  </si>
  <si>
    <t>50 m vodorovně</t>
  </si>
  <si>
    <t>784111201R00</t>
  </si>
  <si>
    <t>Příprava povrchu Penetrace (napouštění) podkladu akrylát, jednonásobná</t>
  </si>
  <si>
    <t>800-784</t>
  </si>
  <si>
    <t>Západní křídlo 1.NP : 578,97</t>
  </si>
  <si>
    <t>Západní křídlo 2.NP : 589,23</t>
  </si>
  <si>
    <t>784165512R00</t>
  </si>
  <si>
    <t>Malby z malířských směsí otěruvzdorných,  , bělost 93 %, dvojnásobné</t>
  </si>
  <si>
    <t>784011222RT2</t>
  </si>
  <si>
    <t>Ostatní práce zakrytí podlah,  , včetně papírové lepenky</t>
  </si>
  <si>
    <t>Západní křídlo 1.NP : 28,2*13,38</t>
  </si>
  <si>
    <t>Západní křídlo 2.NP : 28,2*13,38</t>
  </si>
  <si>
    <t>784011221RT2</t>
  </si>
  <si>
    <t>Ostatní práce zakrytí předmětů,  , včetně dodávky fólie tl. 0,04 mm</t>
  </si>
  <si>
    <t>předpoklad : 500</t>
  </si>
  <si>
    <t>941955004R00</t>
  </si>
  <si>
    <t>Lešení lehké pracovní pomocné pomocné, o výšce lešeňové podlahy přes 2,5 do 3,5 m</t>
  </si>
  <si>
    <t>800-3</t>
  </si>
  <si>
    <t>28*4*1,2</t>
  </si>
  <si>
    <t>13*6*1,2</t>
  </si>
  <si>
    <t>998011002R00</t>
  </si>
  <si>
    <t>Přesun hmot pro budovy s nosnou konstrukcí zděnou výšky přes 6 do 12 m</t>
  </si>
  <si>
    <t>t</t>
  </si>
  <si>
    <t>přesun hmot pro budovy občanské výstavby (JKSO 801), budovy pro bydlení (JKSO 803) budovy pro výrobu a služby (JKSO 812) s nosnou svislou konstrukcí zděnou z cihel nebo tvárnic nebo kovovou</t>
  </si>
  <si>
    <t>979011211R00</t>
  </si>
  <si>
    <t>Svislá doprava suti a vybouraných hmot nošením za prvé podlaží nad základním podlažím</t>
  </si>
  <si>
    <t>801-3</t>
  </si>
  <si>
    <t xml:space="preserve">Učebny - Západ : </t>
  </si>
  <si>
    <t>Západní křídlo 1.NP : 0,004+0,18+0,6+0,8+0,388</t>
  </si>
  <si>
    <t>Západní křídlo 2.NP : 0,004+0,18+0,6+0,8+0,485</t>
  </si>
  <si>
    <t>979083117R00</t>
  </si>
  <si>
    <t>Vodorovné přemístění suti přes 5000 m do 6000 m</t>
  </si>
  <si>
    <t>800-6</t>
  </si>
  <si>
    <t>včetně naložení na dopravní prostředek a složení,</t>
  </si>
  <si>
    <t xml:space="preserve">Učebny - Západní křídlo : </t>
  </si>
  <si>
    <t>979083191R00</t>
  </si>
  <si>
    <t>Vodorovné přemístění suti za každých dalších započatých 1000 m přes 6000 m</t>
  </si>
  <si>
    <t>Západní křídlo 1.NP : (0,004+0,18+0,6+0,8+0,388)*19</t>
  </si>
  <si>
    <t>Západní křídlo 2.NP : (0,004+0,18+0,6+0,8+0,485)*19</t>
  </si>
  <si>
    <t>979999983R00</t>
  </si>
  <si>
    <t>Poplatek za recyklaci, cihel, kusovost do 1600 cm2, skupina 17 01 02 z Katalogu odpadů</t>
  </si>
  <si>
    <t>612100031RA0</t>
  </si>
  <si>
    <t>Oprava vnitřních omítek stěn štukových vápenocementových, -, oprava z 10%, malba</t>
  </si>
  <si>
    <t>AP-HSV</t>
  </si>
  <si>
    <t>Agregovaná položka</t>
  </si>
  <si>
    <t>POL2_</t>
  </si>
  <si>
    <t>otlučení vnitřních omítek stěn, oprava omítek stěn ve stejném rozsahu jako otlučení, pačokování celého povrchu jednonásobné s broušením a přesádrováním, malba klihová dvojnásobná jednobarevná s obroušením v místnostech výšky do 3,8 m.</t>
  </si>
  <si>
    <t>612403399R00</t>
  </si>
  <si>
    <t>Hrubá výplň rýh ve stěnách, jakoukoliv maltou jakoukoliv maltou  jakékoliv šířky</t>
  </si>
  <si>
    <t>POL1_</t>
  </si>
  <si>
    <t>jakékoliv šířky rýhy,</t>
  </si>
  <si>
    <t>953991111R00</t>
  </si>
  <si>
    <t>Dodání a osazení hmoždinek ve stěnách do zdiva z cihel nebo měkkého kamene, vnější profil hmoždinky 6 až 8 mm</t>
  </si>
  <si>
    <t>kus</t>
  </si>
  <si>
    <t>včetně vyvrtání otvorů,</t>
  </si>
  <si>
    <t>R_3076206T</t>
  </si>
  <si>
    <t>ŠROUB DO ZDI HL S 7,5X52</t>
  </si>
  <si>
    <t>ks</t>
  </si>
  <si>
    <t>POL3_</t>
  </si>
  <si>
    <t>971033122R00</t>
  </si>
  <si>
    <t>Vybourání otvorů ve zdivu cihelném vrtání otvorů ve zdivu z jakýchkoliv cihel pálených  průměru do 30 mm, do hloubky 300 mm</t>
  </si>
  <si>
    <t>POL1_9</t>
  </si>
  <si>
    <t>základovém nebo nadzákladovém,</t>
  </si>
  <si>
    <t>Včetně pomocného lešení o výšce podlahy do 1900 mm a pro zatížení do 1,5 kPa  (150 kg/m2).</t>
  </si>
  <si>
    <t>POP</t>
  </si>
  <si>
    <t>974031133R00</t>
  </si>
  <si>
    <t>Vysekání rýh v jakémkoliv zdivu cihelném v ploše  do hloubky 50 mm, šířky do 100 mm</t>
  </si>
  <si>
    <t>m</t>
  </si>
  <si>
    <t>974031132R00</t>
  </si>
  <si>
    <t>Vysekání rýh v jakémkoliv zdivu cihelném v ploše  do hloubky 50 mm, šířky do 70 mm</t>
  </si>
  <si>
    <t>974031121R00</t>
  </si>
  <si>
    <t>Vysekání rýh v jakémkoliv zdivu cihelném v ploše  do hloubky 30 mm, šířky do 30 mm</t>
  </si>
  <si>
    <t>973031345R00</t>
  </si>
  <si>
    <t>Vysekání v cihelném zdivu výklenků a kapes kapes na jakoukoliv maltu vápennou nebo vápenocementovou, plochy do 0,25 m2, hloubky do 300 mm</t>
  </si>
  <si>
    <t>R_3130415T9</t>
  </si>
  <si>
    <t>Rozvodnice zapuštěná oceloplechová, v.642 x š.572 x hl.155mm, 3x24MOD, 72 modulů, IP30</t>
  </si>
  <si>
    <t>210190001R00</t>
  </si>
  <si>
    <t>Montáž oceloplechové rozvodnice, do hmotnosti 20 kg</t>
  </si>
  <si>
    <t>montáž rozvaděčů nn a vn včetně usazení, sestavení dílců, vyvážení, upevnění, zapojení a montáž demontovaných částí a přístrojů,  kontroly a dotažení spojů, opravy nátěrů, avšak bez zapojení, a ukončení kabelů</t>
  </si>
  <si>
    <t>R_3094238T1</t>
  </si>
  <si>
    <t>SVODIČ V/4, TYP1+2, 3X12,5KA/30KA, 230V, 3PÓL, PRO SÍTĚ TN-C-S</t>
  </si>
  <si>
    <t>650063122R00</t>
  </si>
  <si>
    <t>Montáž svodiče bleskových proudů typ 1, třípólový, do 100 kA</t>
  </si>
  <si>
    <t>35822002317R</t>
  </si>
  <si>
    <t>jistič modulární jmen.proud 40,00 A; charakt. B; počet pólů 3; jmenovitá zkratová schopnost/230 V a.c. 10 kA; tepl.okolí -25 do + 55 °C; IP 20</t>
  </si>
  <si>
    <t>R-položka</t>
  </si>
  <si>
    <t>POL12_0</t>
  </si>
  <si>
    <t>650061642R00</t>
  </si>
  <si>
    <t>Montáž jističe modulárního, třípólového, do 80 A</t>
  </si>
  <si>
    <t>35822002314R</t>
  </si>
  <si>
    <t>jistič modulární jmen.proud 20,00 A; charakt. B; počet pólů 3; jmenovitá zkratová schopnost/230 V a.c. 10 kA; tepl.okolí -25 do + 55 °C; IP 20</t>
  </si>
  <si>
    <t>SPCM</t>
  </si>
  <si>
    <t>650061641R00</t>
  </si>
  <si>
    <t xml:space="preserve">Montáž jističe modulárního, třípólového, do 25 A </t>
  </si>
  <si>
    <t>358891503R</t>
  </si>
  <si>
    <t>chránič nadproudový; typ AC; jmen.proud 16,00 A; počet pólů 1+N; jmen.reziduální proud 30 mA; IP 20; charakt. B; tepl.okolí od -5 do+ 40 °C</t>
  </si>
  <si>
    <t>358891502R</t>
  </si>
  <si>
    <t>chránič nadproudový; typ AC; jmen.proud 10,00 A; počet pólů 1+N; jmen.reziduální proud 30 mA; IP 20; charakt. B; tepl.okolí od -5 do+ 40 °C</t>
  </si>
  <si>
    <t>650063611R00</t>
  </si>
  <si>
    <t>Montáž proudového chrániče dvoupólového, do 25 A</t>
  </si>
  <si>
    <t>210100001R00</t>
  </si>
  <si>
    <t>Ukončení vodičů  v rozvaděči včetně zapojení a vodičové koncovky,  , průřez do 2,5 mm2</t>
  </si>
  <si>
    <t>210100003R00</t>
  </si>
  <si>
    <t>Ukončení vodičů  v rozvaděči včetně zapojení a vodičové koncovky,  , průřez do 16 mm2</t>
  </si>
  <si>
    <t>R_3120618T1</t>
  </si>
  <si>
    <t>Zapuštěná rozvodnice, 3-řadá, 36 modulů, bezšroubové svorky</t>
  </si>
  <si>
    <t>R_3120623T</t>
  </si>
  <si>
    <t>SALTEK SVODIČ SLP-275 V/4, TYP2, 4X20KA, 230VAC, 4PÓL</t>
  </si>
  <si>
    <t>650063171R00</t>
  </si>
  <si>
    <t>Montáž svodiče přepětí typ 2, čtyřpólový, do 50 kA</t>
  </si>
  <si>
    <t>210800101RT1</t>
  </si>
  <si>
    <t>Montáž kabelu CYKY 750 V, 2 x 1,5 mm2, uloženého pod omítkou, včetně dodávky kabelu</t>
  </si>
  <si>
    <t>210800105RT1</t>
  </si>
  <si>
    <t>Montáž kabelu CYKY 750 V, 3 x 1,5 mm2, uloženého pod omítkou, včetně dodávky kabelu</t>
  </si>
  <si>
    <t>210800023RT4</t>
  </si>
  <si>
    <t>Montáž vodiče CYBY (CYKYLO, CYKYLS), 3x1,5 mm2, uloženého pod omítkou, včetně dodávky vodiče</t>
  </si>
  <si>
    <t>210800109RT1</t>
  </si>
  <si>
    <t>Montáž kabelu CYKY 750 V, 4 x 1,5 mm2, uloženého pod omítkou, včetně dodávky kabelu</t>
  </si>
  <si>
    <t>210800115RT1</t>
  </si>
  <si>
    <t>Montáž kabelu CYKY 750 V, 5 x 1,5 mm2, uloženého pod omítkou, včetně dodávky kabelu</t>
  </si>
  <si>
    <t>210800106RT1</t>
  </si>
  <si>
    <t>Montáž kabelu CYKY 750 V, 3 x 2,5 mm2, uloženého pod omítkou, včetně dodávky kabelu</t>
  </si>
  <si>
    <t>210810057RT1</t>
  </si>
  <si>
    <t>Montáž kabelu CYKY 750 V, 5 žilového, pevně uloženého, včetně dodávky kabelu CYKY 5 x 4 mm2</t>
  </si>
  <si>
    <t>210810057RT3</t>
  </si>
  <si>
    <t>Montáž kabelu CYKY 750 V, 5 žilového, pevně uloženého, včetně dodávky kabelu CYKY 5 x 10 mm2</t>
  </si>
  <si>
    <t>210110041RT6</t>
  </si>
  <si>
    <t>Montáž spínače zapuštěného a polozapuštěného včetně zapojení, dodávky spínače, krytu a rámečku, jednopólového,  , řazení 1</t>
  </si>
  <si>
    <t>210110055RT2</t>
  </si>
  <si>
    <t>Montáž ovladače zapuštěného a polozapuštěného včetně zapojení a dodávky spínače, řazení 1/0</t>
  </si>
  <si>
    <t>210110043RT6</t>
  </si>
  <si>
    <t>Montáž spínače zapuštěného a polozapuštěného včetně zapojení, dodávky spínače, krytu a rámečku, sériového,  , řazení 5</t>
  </si>
  <si>
    <t>210111011RT6</t>
  </si>
  <si>
    <t xml:space="preserve">Montáž zásuvky domovní zapuštěné včetně zapojení včetně dodávky zásuvky kompletní jednonásobné s ochr.kolíkem 16A/250VAC a rámečkem,  , provedení 2P+PE,  </t>
  </si>
  <si>
    <t>220260020R00</t>
  </si>
  <si>
    <t>Krabice KU 68 ve zdi včetně vysekání lůžka</t>
  </si>
  <si>
    <t>Vysekání lůžka ve zdivu, upevnění krabic do lůžka včetně zhotovení potřebných otvorů pro trubky, vodiče a zavíčkování. Bez svorek a zapojení vodičů. Včetně dodávky krabice.</t>
  </si>
  <si>
    <t>650012111RT5</t>
  </si>
  <si>
    <t>Uložení krabice pod omítku kruhové, bez zapojení, včetně dodávky krabice o průměru 71 mm, hloubky 66 mm</t>
  </si>
  <si>
    <t>210110055R00</t>
  </si>
  <si>
    <t>Montáž ovladače zapuštěného a polozapuštěného včetně zapojení, řazení 1/0</t>
  </si>
  <si>
    <t>R_3058714T</t>
  </si>
  <si>
    <t>SVODIČ, TYP3, 3KA, 230VAC</t>
  </si>
  <si>
    <t xml:space="preserve">ks    </t>
  </si>
  <si>
    <t>650063212R00</t>
  </si>
  <si>
    <t>Montáž svodiče přepětí typ 3,  , do krabice</t>
  </si>
  <si>
    <t>210010535RT2</t>
  </si>
  <si>
    <t>Připojení svorkovnice bezšroubové, včetně dodávky spojovací krabicové svorky pro 2 vodiče, pro průřez 0,5 - 2,5 mm2</t>
  </si>
  <si>
    <t>210010535RT3</t>
  </si>
  <si>
    <t>Připojení svorkovnice bezšroubové, včetně dodávky spojovací krabicové svorky pro 3 vodiče, pro průřez 0,5 - 2,5 mm2</t>
  </si>
  <si>
    <t>210010535RT4</t>
  </si>
  <si>
    <t>Připojení svorkovnice bezšroubové, včetně dodávky spojovací krabicové svorky pro 4 vodiče, pro průřez 0,5 - 2,5 mm2</t>
  </si>
  <si>
    <t>210010535RT5</t>
  </si>
  <si>
    <t>Připojení svorkovnice bezšroubové, včetně dodávky spojovací krabicové svorky pro 5 vodičů, pro průřez 0,5 - 2,5 mm2</t>
  </si>
  <si>
    <t>650101521R00</t>
  </si>
  <si>
    <t>Montáž svítidla LED, stropního, přisazeného</t>
  </si>
  <si>
    <t>210010501RT1</t>
  </si>
  <si>
    <t>Montáž lustrové svorky včetně zapojení 2x4, svorky 2x2,5 mm</t>
  </si>
  <si>
    <t>252001141020</t>
  </si>
  <si>
    <t>Svítidlo typ A1</t>
  </si>
  <si>
    <t>252001141026</t>
  </si>
  <si>
    <t>Svítidlo typ A1-DA</t>
  </si>
  <si>
    <t>252001141021</t>
  </si>
  <si>
    <t>Svítidlo typ B2-DA</t>
  </si>
  <si>
    <t>252001141022</t>
  </si>
  <si>
    <t>Svítidlo typ D1</t>
  </si>
  <si>
    <t>252001141023</t>
  </si>
  <si>
    <t>Svítidlo typ N1</t>
  </si>
  <si>
    <t>252001141024</t>
  </si>
  <si>
    <t>Svítidlo typ N5</t>
  </si>
  <si>
    <t>252001141025</t>
  </si>
  <si>
    <t>Svítidlo typ NP1</t>
  </si>
  <si>
    <t>34531510R2</t>
  </si>
  <si>
    <t>Detektor přítomnosti s ovladačem DALI, integrované napájení; IP 20; dosah 360°, 22m</t>
  </si>
  <si>
    <t>34531510R4</t>
  </si>
  <si>
    <t>Detektor přítomnosti, detektor Slave; IP 20; dosah 360°, 10m</t>
  </si>
  <si>
    <t>650072621R00</t>
  </si>
  <si>
    <t>Montáž čidla pohybu, stropního, přisazeného</t>
  </si>
  <si>
    <t>34531510R5</t>
  </si>
  <si>
    <t>Detektor pohybu venkovní, nástěnný; IP 54</t>
  </si>
  <si>
    <t>650072611R00</t>
  </si>
  <si>
    <t>Montáž čidla pohybu, nástěnného, přisazeného</t>
  </si>
  <si>
    <t>905      R01</t>
  </si>
  <si>
    <t>Hzs-revize provoz.souboru a st.obj., Revize</t>
  </si>
  <si>
    <t>h</t>
  </si>
  <si>
    <t>Prav.M</t>
  </si>
  <si>
    <t>HZS</t>
  </si>
  <si>
    <t>POL10_</t>
  </si>
  <si>
    <t>905      R04</t>
  </si>
  <si>
    <t>Demontáž stávající elektroinstalace</t>
  </si>
  <si>
    <t>RTS 21/ I</t>
  </si>
  <si>
    <t>R_3093589T2</t>
  </si>
  <si>
    <t>101</t>
  </si>
  <si>
    <t>Dvojzásuvka 2xRJ45 design, společné rámečky se silnoproudem</t>
  </si>
  <si>
    <t>102</t>
  </si>
  <si>
    <t>MONT DVOJZÁSUVKY2xRJ45</t>
  </si>
  <si>
    <t>103</t>
  </si>
  <si>
    <t>UKONČENÍ - FORMA NA KABELU</t>
  </si>
  <si>
    <t>104</t>
  </si>
  <si>
    <t>MĚŘENÍ 1 KABELU LAN, VYHOT. PROTOKOLU</t>
  </si>
  <si>
    <t>105</t>
  </si>
  <si>
    <t>Rozvaděč rack, 19inch, v=42U (R1, R4, R5)</t>
  </si>
  <si>
    <t>kpl</t>
  </si>
  <si>
    <t>106</t>
  </si>
  <si>
    <t>Montáž racku</t>
  </si>
  <si>
    <t>107</t>
  </si>
  <si>
    <t>Panel 24 port</t>
  </si>
  <si>
    <t>108</t>
  </si>
  <si>
    <t>Panel pro rozvod 230V v racku, přepětová ochrana</t>
  </si>
  <si>
    <t>109</t>
  </si>
  <si>
    <t>MONT. PANELU DO RACKU</t>
  </si>
  <si>
    <t>110</t>
  </si>
  <si>
    <t>Kabel LAN, minimálně kat 6A, plášť s odolností B2ca, s1, D1, LSOH dodávka</t>
  </si>
  <si>
    <t>111</t>
  </si>
  <si>
    <t>Zatažení kabelů do lišt, trubek, žlabů = montáž (část kabeláže se dodělává v IV.E)</t>
  </si>
  <si>
    <t>112</t>
  </si>
  <si>
    <t>PATCH CORD - 2m</t>
  </si>
  <si>
    <t>113</t>
  </si>
  <si>
    <t>Krabice instalační pod omítku vč. vysekání lůžka</t>
  </si>
  <si>
    <t>114</t>
  </si>
  <si>
    <t>Krabice 125/125</t>
  </si>
  <si>
    <t>115</t>
  </si>
  <si>
    <t>Krabice 250/250</t>
  </si>
  <si>
    <t>116</t>
  </si>
  <si>
    <t>Trubka instalační  pod omítkou 16-36 mm</t>
  </si>
  <si>
    <t>117</t>
  </si>
  <si>
    <t>Vodič v trubkovodu AY 2,5 - protahovací drát</t>
  </si>
  <si>
    <t>118</t>
  </si>
  <si>
    <t>AY 2,5 B</t>
  </si>
  <si>
    <t>119</t>
  </si>
  <si>
    <t>Chránička d=110mm</t>
  </si>
  <si>
    <t>121</t>
  </si>
  <si>
    <t>Instalační žlab drátěný, 100x200</t>
  </si>
  <si>
    <t>122</t>
  </si>
  <si>
    <t>Vybudování prostupu do 100x100</t>
  </si>
  <si>
    <t>123</t>
  </si>
  <si>
    <t>Požární ucpávka</t>
  </si>
  <si>
    <t>124</t>
  </si>
  <si>
    <t>Opláštění chrániček d=110mm (do CHUC)</t>
  </si>
  <si>
    <t>bm</t>
  </si>
  <si>
    <t>125</t>
  </si>
  <si>
    <t>Rozebrání podhledu ve 3.NP. Zpětná montáž</t>
  </si>
  <si>
    <t>hod</t>
  </si>
  <si>
    <t>127</t>
  </si>
  <si>
    <t>Optický kabel, 12vl., typ vlákna a konektoru se určí při dodávce, dodávka</t>
  </si>
  <si>
    <t>128</t>
  </si>
  <si>
    <t>Optický kabel, 12vl., montáž</t>
  </si>
  <si>
    <t>129</t>
  </si>
  <si>
    <t>Pig-tail, na oba konce vlákna, 2x svár, měření vlákna</t>
  </si>
  <si>
    <t>130</t>
  </si>
  <si>
    <t>Patch panel pro zakončení optiky, včetně kazety k uložení vláken, do racku, do 24 vláken</t>
  </si>
  <si>
    <t>131</t>
  </si>
  <si>
    <t>132</t>
  </si>
  <si>
    <t>Drobný nespecifikovaný montážní materiál</t>
  </si>
  <si>
    <t>UPS zdroje do racků nezahrnujeme do rozpočtu</t>
  </si>
  <si>
    <t>134</t>
  </si>
  <si>
    <t>Instant WIFI  přístupový bod, s virtuálním kontrolerem, dvoupásmová</t>
  </si>
  <si>
    <t>135</t>
  </si>
  <si>
    <t>Konfigurace</t>
  </si>
  <si>
    <t>136</t>
  </si>
  <si>
    <t>Instalace Wifi AP</t>
  </si>
  <si>
    <t>137</t>
  </si>
  <si>
    <t>Switch 48 portů 1Gbps nePoE, uplink 10GB optika, včetně SFP modulu, management</t>
  </si>
  <si>
    <t>138</t>
  </si>
  <si>
    <t>Switch 24portů 1Gbps PoE+ , uplink 10GB optika, včetně SFP modulu, management</t>
  </si>
  <si>
    <t>139</t>
  </si>
  <si>
    <t>Centrální agregační switch 24portů 10GB SFP modul, včetně modulů, management</t>
  </si>
  <si>
    <t>140</t>
  </si>
  <si>
    <t>Nevyčíslitelné práce, drobný spotřební materiál</t>
  </si>
  <si>
    <t>401</t>
  </si>
  <si>
    <t>Magnetický kontakt na dveře monitoruje se únikový východ</t>
  </si>
  <si>
    <t>402</t>
  </si>
  <si>
    <t>Montáž hlásiče</t>
  </si>
  <si>
    <t>403</t>
  </si>
  <si>
    <t>UVEDENÍ HLÁSIČE DO PROVOZU (programování)</t>
  </si>
  <si>
    <t>407</t>
  </si>
  <si>
    <t>Kabel 6xLAM jako náhrada stávajících rozvodů v lištách</t>
  </si>
  <si>
    <t>408</t>
  </si>
  <si>
    <t>Montáž bus kabelu</t>
  </si>
  <si>
    <t>409</t>
  </si>
  <si>
    <t>410</t>
  </si>
  <si>
    <t>Trubka instalační pod omítkou 16-29 mm</t>
  </si>
  <si>
    <t>411</t>
  </si>
  <si>
    <t>Vodič v trubkovodu AY 2,5</t>
  </si>
  <si>
    <t>412</t>
  </si>
  <si>
    <t>413</t>
  </si>
  <si>
    <t>501</t>
  </si>
  <si>
    <t>Ústředna ERO, dle EN54-16, včetně integrovaných baterií. Minimálně 6 zón. 800W.</t>
  </si>
  <si>
    <t>502</t>
  </si>
  <si>
    <t>Akumulátor 55Ah</t>
  </si>
  <si>
    <t>503</t>
  </si>
  <si>
    <t>Rozvaděč rack, 19inch, v=42U pro ústřednu ERO</t>
  </si>
  <si>
    <t>504</t>
  </si>
  <si>
    <t>505</t>
  </si>
  <si>
    <t>Reproduktor EN54, dvousystémový, do 2x6W do podhledu, včetně požárního krytu nad podhled „hrnec“</t>
  </si>
  <si>
    <t>506</t>
  </si>
  <si>
    <t>Reproduktor EN54, dvousystémový, do 2x6W (skříňka)</t>
  </si>
  <si>
    <t>508</t>
  </si>
  <si>
    <t>Montáž reproduktoru</t>
  </si>
  <si>
    <t>509</t>
  </si>
  <si>
    <t>EOL modul (podle skutečně vytendrovaného zařízení)</t>
  </si>
  <si>
    <t>510</t>
  </si>
  <si>
    <t>Kabel 4x1,5 s funkční schopností při požáru,</t>
  </si>
  <si>
    <t>511</t>
  </si>
  <si>
    <t>Montáž kabelu pod omítku, výjimečně na příchytky</t>
  </si>
  <si>
    <t>512</t>
  </si>
  <si>
    <t>Krabice 4-pólová pro ohniodolný kabel</t>
  </si>
  <si>
    <t>513</t>
  </si>
  <si>
    <t>Zřízení přívodu 230V</t>
  </si>
  <si>
    <t>514</t>
  </si>
  <si>
    <t>Reproduktor pro možnost úpravy instalace dle výsledku měření hlasitosti a srozumitelnosti</t>
  </si>
  <si>
    <t>515</t>
  </si>
  <si>
    <t>Nahrání fráze</t>
  </si>
  <si>
    <t>516</t>
  </si>
  <si>
    <t>Měření správné hlasitosti</t>
  </si>
  <si>
    <t>517</t>
  </si>
  <si>
    <t>Měření srozumitelnosti</t>
  </si>
  <si>
    <t>518</t>
  </si>
  <si>
    <t>Vytvoření dokumentace „skutečné provedení stavby“</t>
  </si>
  <si>
    <t>519</t>
  </si>
  <si>
    <t>Prostup cihelnou stěnou, d=20mm</t>
  </si>
  <si>
    <t>520</t>
  </si>
  <si>
    <t>Oživení, zaškolení obsluhy</t>
  </si>
  <si>
    <t>521</t>
  </si>
  <si>
    <t>601</t>
  </si>
  <si>
    <t>Ústředna pro jednotný čas a automatické zvonění. Řízeno GPS. Dodávka</t>
  </si>
  <si>
    <t>602</t>
  </si>
  <si>
    <t>Ústředna pro jednotný čas a automatické zvonění. Montáž do racku</t>
  </si>
  <si>
    <t>603</t>
  </si>
  <si>
    <t>Podružné hodiny jednostranné O 28cm</t>
  </si>
  <si>
    <t>604</t>
  </si>
  <si>
    <t>Závěs pro hodiny</t>
  </si>
  <si>
    <t>605</t>
  </si>
  <si>
    <t>Zvonek školní  95 dB/1m</t>
  </si>
  <si>
    <t>607</t>
  </si>
  <si>
    <t>Kabel pro hodiny (3x1,5)</t>
  </si>
  <si>
    <t>608</t>
  </si>
  <si>
    <t>Montáž kabelu pod om.</t>
  </si>
  <si>
    <t>609</t>
  </si>
  <si>
    <t>Kabel pro školní zvonky</t>
  </si>
  <si>
    <t>610</t>
  </si>
  <si>
    <t>611</t>
  </si>
  <si>
    <t>Krabice 4-pólová pod omítku</t>
  </si>
  <si>
    <t>612</t>
  </si>
  <si>
    <t>Oživení, instalace SW, zaškolení, zkušební provoz</t>
  </si>
  <si>
    <t>613</t>
  </si>
  <si>
    <t>701</t>
  </si>
  <si>
    <t>Krabice instalační pod omítku vč. vysekání lůžka (250x250)</t>
  </si>
  <si>
    <t>702</t>
  </si>
  <si>
    <t>Trubka instalační pod omítkou 16-50 mm</t>
  </si>
  <si>
    <t>703</t>
  </si>
  <si>
    <t>704</t>
  </si>
  <si>
    <t>705</t>
  </si>
  <si>
    <t xml:space="preserve">Východní křídlo 1.NP : </t>
  </si>
  <si>
    <t>m.č.104 : 2,26*1,9*4</t>
  </si>
  <si>
    <t>m.č.105+107 : 2,26*1,9*1*2</t>
  </si>
  <si>
    <t>m.č.106 : 2,26*1,9*2</t>
  </si>
  <si>
    <t>m.č.109 : 2,26*1,9*3</t>
  </si>
  <si>
    <t>m.č.110 : 2,26*1,9*2</t>
  </si>
  <si>
    <t xml:space="preserve">Východní křídlo 2.NP : </t>
  </si>
  <si>
    <t>m.č.204 : 2,26*1,9*4</t>
  </si>
  <si>
    <t>m.č.205+207 : 2,26*1,9*1*2</t>
  </si>
  <si>
    <t>m.č.206 : 2,26*1,9*2</t>
  </si>
  <si>
    <t>m.č.209+210+211 : 2,26*1,9*3*3</t>
  </si>
  <si>
    <t>Východní křídlo : 25*0,6</t>
  </si>
  <si>
    <t>Východní  křídlo : 25*0,6</t>
  </si>
  <si>
    <t>Východní křídlo 1.NP : 525,15</t>
  </si>
  <si>
    <t>Východní křídlo 2.NP : 582,36</t>
  </si>
  <si>
    <t>Východní křídlo 1.NP : 28,2*13,38</t>
  </si>
  <si>
    <t>Východní křídlo 2.NP : 28,2*13,38</t>
  </si>
  <si>
    <t>12*1,2</t>
  </si>
  <si>
    <t xml:space="preserve">Učebny -  Východní křídlo : </t>
  </si>
  <si>
    <t>Východní křídlo 1.NP : 0,004+0,18+0,6+0,8+0,291</t>
  </si>
  <si>
    <t>Východní křídlo 2.NP : 0,004+0,18+0,6+0,8+0,388</t>
  </si>
  <si>
    <t xml:space="preserve">Učebny  - Východní křídlo : </t>
  </si>
  <si>
    <t>Východní křídlo 1.NP : (0,004+0,18+0,6+0,8+0,291)*19</t>
  </si>
  <si>
    <t>Východní křídlo 2.NP : (0,004+0,18+0,6+0,8+0,388)*19</t>
  </si>
  <si>
    <t>210800116RT1</t>
  </si>
  <si>
    <t>Montáž kabelu CYKY 750 V, 5 x 2,5 mm2, uloženého pod omítkou, včetně dodávky kabelu</t>
  </si>
  <si>
    <t>R_3094355T</t>
  </si>
  <si>
    <t>Přístroj spínače trojpólového, ABB</t>
  </si>
  <si>
    <t>210110026R01</t>
  </si>
  <si>
    <t>Spínač zapuštěný trojpól.16A - řaz. 3, s doutnavkou, včetně zapojení</t>
  </si>
  <si>
    <t>RTS 22/ I</t>
  </si>
  <si>
    <t>252001141033</t>
  </si>
  <si>
    <t>Svítidlo typ N2</t>
  </si>
  <si>
    <t>Detektor přítomnosti s ovladačem DALI, integrované napájení; IP 20; dosah 360°, 10m</t>
  </si>
  <si>
    <t>005241010R</t>
  </si>
  <si>
    <t xml:space="preserve">Dokumentace skutečného provedení </t>
  </si>
  <si>
    <t>POL12_1</t>
  </si>
  <si>
    <t>Náklady zhotovitele, které vzniknou v souvislosti s povinnostmi zhotovitele při předání a převzetí díla.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</si>
</sst>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9"/>
      <name val="Arial CE"/>
      <charset val="238"/>
    </font>
    <font>
      <sz val="8"/>
      <color indexed="17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2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0" fontId="8" fillId="3" borderId="12" xfId="0" applyFont="1" applyFill="1" applyBorder="1" applyAlignment="1">
      <alignment horizontal="center" vertical="top" shrinkToFit="1"/>
    </xf>
    <xf numFmtId="165" fontId="8" fillId="3" borderId="12" xfId="0" applyNumberFormat="1" applyFont="1" applyFill="1" applyBorder="1" applyAlignment="1">
      <alignment vertical="top" shrinkToFit="1"/>
    </xf>
    <xf numFmtId="4" fontId="8" fillId="3" borderId="12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1" xfId="0" applyNumberFormat="1" applyFont="1" applyBorder="1" applyAlignment="1">
      <alignment vertical="top" shrinkToFi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4" xfId="0" applyNumberFormat="1" applyFont="1" applyBorder="1" applyAlignment="1">
      <alignment vertical="top" shrinkToFi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17" fillId="0" borderId="0" xfId="0" applyNumberFormat="1" applyFont="1" applyBorder="1" applyAlignment="1">
      <alignment horizontal="center" vertical="top" wrapText="1" shrinkToFit="1"/>
    </xf>
    <xf numFmtId="165" fontId="17" fillId="0" borderId="0" xfId="0" applyNumberFormat="1" applyFont="1" applyBorder="1" applyAlignment="1">
      <alignment vertical="top" wrapText="1" shrinkToFit="1"/>
    </xf>
    <xf numFmtId="0" fontId="18" fillId="0" borderId="0" xfId="0" applyNumberFormat="1" applyFont="1" applyAlignment="1">
      <alignment wrapText="1"/>
    </xf>
    <xf numFmtId="0" fontId="16" fillId="0" borderId="18" xfId="0" applyNumberFormat="1" applyFont="1" applyBorder="1" applyAlignment="1">
      <alignment vertical="top" wrapText="1"/>
    </xf>
    <xf numFmtId="0" fontId="16" fillId="0" borderId="18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Border="1" applyAlignment="1">
      <alignment horizontal="left" vertical="top" wrapText="1"/>
    </xf>
    <xf numFmtId="0" fontId="19" fillId="0" borderId="0" xfId="0" applyNumberFormat="1" applyFont="1" applyBorder="1" applyAlignment="1">
      <alignment vertical="top" wrapText="1"/>
    </xf>
    <xf numFmtId="0" fontId="19" fillId="0" borderId="18" xfId="0" applyNumberFormat="1" applyFont="1" applyBorder="1" applyAlignment="1">
      <alignment vertical="top" wrapText="1"/>
    </xf>
    <xf numFmtId="0" fontId="19" fillId="0" borderId="0" xfId="0" applyNumberFormat="1" applyFont="1" applyBorder="1" applyAlignment="1">
      <alignment horizontal="left" vertical="top" wrapText="1"/>
    </xf>
    <xf numFmtId="0" fontId="19" fillId="0" borderId="18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3.2" x14ac:dyDescent="0.25"/>
  <sheetData>
    <row r="1" spans="1:7" x14ac:dyDescent="0.25">
      <c r="A1" s="21" t="s">
        <v>38</v>
      </c>
    </row>
    <row r="2" spans="1:7" ht="57.75" customHeight="1" x14ac:dyDescent="0.25">
      <c r="A2" s="76" t="s">
        <v>39</v>
      </c>
      <c r="B2" s="76"/>
      <c r="C2" s="76"/>
      <c r="D2" s="76"/>
      <c r="E2" s="76"/>
      <c r="F2" s="76"/>
      <c r="G2" s="76"/>
    </row>
  </sheetData>
  <sheetProtection algorithmName="SHA-512" hashValue="q89GCmK8/NHS8pvbdw3wZWz9leKTOZTprkhl7E+n2cCJEwd4Bp6qiO45ADAam6BPHpAzoSXd2yTVdG/KMBY0Xw==" saltValue="4VwK4D+QdWQN5cpT6jP/nA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917135-8924-4DEB-B7B8-E49A86FE3EB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2" x14ac:dyDescent="0.25"/>
  <cols>
    <col min="1" max="1" width="3.44140625" customWidth="1"/>
    <col min="2" max="2" width="12.6640625" style="174" customWidth="1"/>
    <col min="3" max="3" width="63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12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5" t="s">
        <v>235</v>
      </c>
      <c r="B1" s="195"/>
      <c r="C1" s="195"/>
      <c r="D1" s="195"/>
      <c r="E1" s="195"/>
      <c r="F1" s="195"/>
      <c r="G1" s="195"/>
      <c r="AG1" t="s">
        <v>144</v>
      </c>
    </row>
    <row r="2" spans="1:60" ht="25.05" customHeight="1" x14ac:dyDescent="0.25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145</v>
      </c>
    </row>
    <row r="3" spans="1:60" ht="25.05" customHeight="1" x14ac:dyDescent="0.25">
      <c r="A3" s="196" t="s">
        <v>8</v>
      </c>
      <c r="B3" s="49" t="s">
        <v>59</v>
      </c>
      <c r="C3" s="199" t="s">
        <v>60</v>
      </c>
      <c r="D3" s="197"/>
      <c r="E3" s="197"/>
      <c r="F3" s="197"/>
      <c r="G3" s="198"/>
      <c r="AC3" s="174" t="s">
        <v>145</v>
      </c>
      <c r="AG3" t="s">
        <v>149</v>
      </c>
    </row>
    <row r="4" spans="1:60" ht="25.05" customHeight="1" x14ac:dyDescent="0.25">
      <c r="A4" s="200" t="s">
        <v>9</v>
      </c>
      <c r="B4" s="201" t="s">
        <v>54</v>
      </c>
      <c r="C4" s="202" t="s">
        <v>61</v>
      </c>
      <c r="D4" s="203"/>
      <c r="E4" s="203"/>
      <c r="F4" s="203"/>
      <c r="G4" s="204"/>
      <c r="AG4" t="s">
        <v>150</v>
      </c>
    </row>
    <row r="5" spans="1:60" x14ac:dyDescent="0.25">
      <c r="D5" s="10"/>
    </row>
    <row r="6" spans="1:60" ht="39.6" x14ac:dyDescent="0.25">
      <c r="A6" s="206" t="s">
        <v>151</v>
      </c>
      <c r="B6" s="208" t="s">
        <v>152</v>
      </c>
      <c r="C6" s="208" t="s">
        <v>153</v>
      </c>
      <c r="D6" s="207" t="s">
        <v>154</v>
      </c>
      <c r="E6" s="206" t="s">
        <v>155</v>
      </c>
      <c r="F6" s="205" t="s">
        <v>156</v>
      </c>
      <c r="G6" s="206" t="s">
        <v>29</v>
      </c>
      <c r="H6" s="209" t="s">
        <v>30</v>
      </c>
      <c r="I6" s="209" t="s">
        <v>157</v>
      </c>
      <c r="J6" s="209" t="s">
        <v>31</v>
      </c>
      <c r="K6" s="209" t="s">
        <v>158</v>
      </c>
      <c r="L6" s="209" t="s">
        <v>159</v>
      </c>
      <c r="M6" s="209" t="s">
        <v>160</v>
      </c>
      <c r="N6" s="209" t="s">
        <v>161</v>
      </c>
      <c r="O6" s="209" t="s">
        <v>162</v>
      </c>
      <c r="P6" s="209" t="s">
        <v>163</v>
      </c>
      <c r="Q6" s="209" t="s">
        <v>164</v>
      </c>
      <c r="R6" s="209" t="s">
        <v>165</v>
      </c>
      <c r="S6" s="209" t="s">
        <v>166</v>
      </c>
      <c r="T6" s="209" t="s">
        <v>167</v>
      </c>
      <c r="U6" s="209" t="s">
        <v>168</v>
      </c>
      <c r="V6" s="209" t="s">
        <v>169</v>
      </c>
      <c r="W6" s="209" t="s">
        <v>170</v>
      </c>
      <c r="X6" s="209" t="s">
        <v>171</v>
      </c>
      <c r="Y6" s="209" t="s">
        <v>172</v>
      </c>
    </row>
    <row r="7" spans="1:60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5">
      <c r="A8" s="222" t="s">
        <v>173</v>
      </c>
      <c r="B8" s="223" t="s">
        <v>106</v>
      </c>
      <c r="C8" s="246" t="s">
        <v>108</v>
      </c>
      <c r="D8" s="224"/>
      <c r="E8" s="225"/>
      <c r="F8" s="226"/>
      <c r="G8" s="226">
        <f>SUMIF(AG9:AG12,"&lt;&gt;NOR",G9:G12)</f>
        <v>0</v>
      </c>
      <c r="H8" s="226"/>
      <c r="I8" s="226">
        <f>SUM(I9:I12)</f>
        <v>0</v>
      </c>
      <c r="J8" s="226"/>
      <c r="K8" s="226">
        <f>SUM(K9:K12)</f>
        <v>0</v>
      </c>
      <c r="L8" s="226"/>
      <c r="M8" s="226">
        <f>SUM(M9:M12)</f>
        <v>0</v>
      </c>
      <c r="N8" s="225"/>
      <c r="O8" s="225">
        <f>SUM(O9:O12)</f>
        <v>1.74</v>
      </c>
      <c r="P8" s="225"/>
      <c r="Q8" s="225">
        <f>SUM(Q9:Q12)</f>
        <v>0.83</v>
      </c>
      <c r="R8" s="226"/>
      <c r="S8" s="226"/>
      <c r="T8" s="227"/>
      <c r="U8" s="221"/>
      <c r="V8" s="221">
        <f>SUM(V9:V12)</f>
        <v>3.64</v>
      </c>
      <c r="W8" s="221"/>
      <c r="X8" s="221"/>
      <c r="Y8" s="221"/>
      <c r="AG8" t="s">
        <v>174</v>
      </c>
    </row>
    <row r="9" spans="1:60" outlineLevel="1" x14ac:dyDescent="0.25">
      <c r="A9" s="232">
        <v>1</v>
      </c>
      <c r="B9" s="233" t="s">
        <v>306</v>
      </c>
      <c r="C9" s="248" t="s">
        <v>307</v>
      </c>
      <c r="D9" s="234" t="s">
        <v>238</v>
      </c>
      <c r="E9" s="235">
        <v>208</v>
      </c>
      <c r="F9" s="236">
        <f>H9+J9</f>
        <v>0</v>
      </c>
      <c r="G9" s="236">
        <f>ROUND(E9*F9,2)</f>
        <v>0</v>
      </c>
      <c r="H9" s="237"/>
      <c r="I9" s="236">
        <f>ROUND(E9*H9,2)</f>
        <v>0</v>
      </c>
      <c r="J9" s="237"/>
      <c r="K9" s="236">
        <f>ROUND(E9*J9,2)</f>
        <v>0</v>
      </c>
      <c r="L9" s="236">
        <v>21</v>
      </c>
      <c r="M9" s="236">
        <f>G9*(1+L9/100)</f>
        <v>0</v>
      </c>
      <c r="N9" s="235">
        <v>5.6499999999999996E-3</v>
      </c>
      <c r="O9" s="235">
        <f>ROUND(E9*N9,2)</f>
        <v>1.18</v>
      </c>
      <c r="P9" s="235">
        <v>4.0000000000000001E-3</v>
      </c>
      <c r="Q9" s="235">
        <f>ROUND(E9*P9,2)</f>
        <v>0.83</v>
      </c>
      <c r="R9" s="236" t="s">
        <v>308</v>
      </c>
      <c r="S9" s="236" t="s">
        <v>240</v>
      </c>
      <c r="T9" s="238" t="s">
        <v>240</v>
      </c>
      <c r="U9" s="220">
        <v>0</v>
      </c>
      <c r="V9" s="220">
        <f>ROUND(E9*U9,2)</f>
        <v>0</v>
      </c>
      <c r="W9" s="220"/>
      <c r="X9" s="220" t="s">
        <v>309</v>
      </c>
      <c r="Y9" s="220" t="s">
        <v>181</v>
      </c>
      <c r="Z9" s="210"/>
      <c r="AA9" s="210"/>
      <c r="AB9" s="210"/>
      <c r="AC9" s="210"/>
      <c r="AD9" s="210"/>
      <c r="AE9" s="210"/>
      <c r="AF9" s="210"/>
      <c r="AG9" s="210" t="s">
        <v>310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1" outlineLevel="2" x14ac:dyDescent="0.25">
      <c r="A10" s="217"/>
      <c r="B10" s="218"/>
      <c r="C10" s="256" t="s">
        <v>311</v>
      </c>
      <c r="D10" s="255"/>
      <c r="E10" s="255"/>
      <c r="F10" s="255"/>
      <c r="G10" s="255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242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54" t="str">
        <f>C10</f>
        <v>otlučení vnitřních omítek stěn, oprava omítek stěn ve stejném rozsahu jako otlučení, pačokování celého povrchu jednonásobné s broušením a přesádrováním, malba klihová dvojnásobná jednobarevná s obroušením v místnostech výšky do 3,8 m.</v>
      </c>
      <c r="BB10" s="210"/>
      <c r="BC10" s="210"/>
      <c r="BD10" s="210"/>
      <c r="BE10" s="210"/>
      <c r="BF10" s="210"/>
      <c r="BG10" s="210"/>
      <c r="BH10" s="210"/>
    </row>
    <row r="11" spans="1:60" outlineLevel="1" x14ac:dyDescent="0.25">
      <c r="A11" s="232">
        <v>2</v>
      </c>
      <c r="B11" s="233" t="s">
        <v>312</v>
      </c>
      <c r="C11" s="248" t="s">
        <v>313</v>
      </c>
      <c r="D11" s="234" t="s">
        <v>238</v>
      </c>
      <c r="E11" s="235">
        <v>5.2</v>
      </c>
      <c r="F11" s="236">
        <f>H11+J11</f>
        <v>0</v>
      </c>
      <c r="G11" s="236">
        <f>ROUND(E11*F11,2)</f>
        <v>0</v>
      </c>
      <c r="H11" s="237"/>
      <c r="I11" s="236">
        <f>ROUND(E11*H11,2)</f>
        <v>0</v>
      </c>
      <c r="J11" s="237"/>
      <c r="K11" s="236">
        <f>ROUND(E11*J11,2)</f>
        <v>0</v>
      </c>
      <c r="L11" s="236">
        <v>21</v>
      </c>
      <c r="M11" s="236">
        <f>G11*(1+L11/100)</f>
        <v>0</v>
      </c>
      <c r="N11" s="235">
        <v>0.10712000000000001</v>
      </c>
      <c r="O11" s="235">
        <f>ROUND(E11*N11,2)</f>
        <v>0.56000000000000005</v>
      </c>
      <c r="P11" s="235">
        <v>0</v>
      </c>
      <c r="Q11" s="235">
        <f>ROUND(E11*P11,2)</f>
        <v>0</v>
      </c>
      <c r="R11" s="236" t="s">
        <v>255</v>
      </c>
      <c r="S11" s="236" t="s">
        <v>240</v>
      </c>
      <c r="T11" s="238" t="s">
        <v>240</v>
      </c>
      <c r="U11" s="220">
        <v>0.69998000000000005</v>
      </c>
      <c r="V11" s="220">
        <f>ROUND(E11*U11,2)</f>
        <v>3.64</v>
      </c>
      <c r="W11" s="220"/>
      <c r="X11" s="220" t="s">
        <v>180</v>
      </c>
      <c r="Y11" s="220" t="s">
        <v>181</v>
      </c>
      <c r="Z11" s="210"/>
      <c r="AA11" s="210"/>
      <c r="AB11" s="210"/>
      <c r="AC11" s="210"/>
      <c r="AD11" s="210"/>
      <c r="AE11" s="210"/>
      <c r="AF11" s="210"/>
      <c r="AG11" s="210" t="s">
        <v>314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5">
      <c r="A12" s="217"/>
      <c r="B12" s="218"/>
      <c r="C12" s="256" t="s">
        <v>315</v>
      </c>
      <c r="D12" s="255"/>
      <c r="E12" s="255"/>
      <c r="F12" s="255"/>
      <c r="G12" s="255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10"/>
      <c r="AA12" s="210"/>
      <c r="AB12" s="210"/>
      <c r="AC12" s="210"/>
      <c r="AD12" s="210"/>
      <c r="AE12" s="210"/>
      <c r="AF12" s="210"/>
      <c r="AG12" s="210" t="s">
        <v>242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x14ac:dyDescent="0.25">
      <c r="A13" s="222" t="s">
        <v>173</v>
      </c>
      <c r="B13" s="223" t="s">
        <v>111</v>
      </c>
      <c r="C13" s="246" t="s">
        <v>112</v>
      </c>
      <c r="D13" s="224"/>
      <c r="E13" s="225"/>
      <c r="F13" s="226"/>
      <c r="G13" s="226">
        <f>SUMIF(AG14:AG16,"&lt;&gt;NOR",G14:G16)</f>
        <v>0</v>
      </c>
      <c r="H13" s="226"/>
      <c r="I13" s="226">
        <f>SUM(I14:I16)</f>
        <v>0</v>
      </c>
      <c r="J13" s="226"/>
      <c r="K13" s="226">
        <f>SUM(K14:K16)</f>
        <v>0</v>
      </c>
      <c r="L13" s="226"/>
      <c r="M13" s="226">
        <f>SUM(M14:M16)</f>
        <v>0</v>
      </c>
      <c r="N13" s="225"/>
      <c r="O13" s="225">
        <f>SUM(O14:O16)</f>
        <v>0</v>
      </c>
      <c r="P13" s="225"/>
      <c r="Q13" s="225">
        <f>SUM(Q14:Q16)</f>
        <v>0</v>
      </c>
      <c r="R13" s="226"/>
      <c r="S13" s="226"/>
      <c r="T13" s="227"/>
      <c r="U13" s="221"/>
      <c r="V13" s="221">
        <f>SUM(V14:V16)</f>
        <v>18.2</v>
      </c>
      <c r="W13" s="221"/>
      <c r="X13" s="221"/>
      <c r="Y13" s="221"/>
      <c r="AG13" t="s">
        <v>174</v>
      </c>
    </row>
    <row r="14" spans="1:60" ht="20.399999999999999" outlineLevel="1" x14ac:dyDescent="0.25">
      <c r="A14" s="232">
        <v>3</v>
      </c>
      <c r="B14" s="233" t="s">
        <v>316</v>
      </c>
      <c r="C14" s="248" t="s">
        <v>317</v>
      </c>
      <c r="D14" s="234" t="s">
        <v>318</v>
      </c>
      <c r="E14" s="235">
        <v>364</v>
      </c>
      <c r="F14" s="236">
        <f>H14+J14</f>
        <v>0</v>
      </c>
      <c r="G14" s="236">
        <f>ROUND(E14*F14,2)</f>
        <v>0</v>
      </c>
      <c r="H14" s="237"/>
      <c r="I14" s="236">
        <f>ROUND(E14*H14,2)</f>
        <v>0</v>
      </c>
      <c r="J14" s="237"/>
      <c r="K14" s="236">
        <f>ROUND(E14*J14,2)</f>
        <v>0</v>
      </c>
      <c r="L14" s="236">
        <v>21</v>
      </c>
      <c r="M14" s="236">
        <f>G14*(1+L14/100)</f>
        <v>0</v>
      </c>
      <c r="N14" s="235">
        <v>0</v>
      </c>
      <c r="O14" s="235">
        <f>ROUND(E14*N14,2)</f>
        <v>0</v>
      </c>
      <c r="P14" s="235">
        <v>0</v>
      </c>
      <c r="Q14" s="235">
        <f>ROUND(E14*P14,2)</f>
        <v>0</v>
      </c>
      <c r="R14" s="236" t="s">
        <v>255</v>
      </c>
      <c r="S14" s="236" t="s">
        <v>240</v>
      </c>
      <c r="T14" s="238" t="s">
        <v>240</v>
      </c>
      <c r="U14" s="220">
        <v>0.05</v>
      </c>
      <c r="V14" s="220">
        <f>ROUND(E14*U14,2)</f>
        <v>18.2</v>
      </c>
      <c r="W14" s="220"/>
      <c r="X14" s="220" t="s">
        <v>180</v>
      </c>
      <c r="Y14" s="220" t="s">
        <v>181</v>
      </c>
      <c r="Z14" s="210"/>
      <c r="AA14" s="210"/>
      <c r="AB14" s="210"/>
      <c r="AC14" s="210"/>
      <c r="AD14" s="210"/>
      <c r="AE14" s="210"/>
      <c r="AF14" s="210"/>
      <c r="AG14" s="210" t="s">
        <v>314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5">
      <c r="A15" s="217"/>
      <c r="B15" s="218"/>
      <c r="C15" s="256" t="s">
        <v>319</v>
      </c>
      <c r="D15" s="255"/>
      <c r="E15" s="255"/>
      <c r="F15" s="255"/>
      <c r="G15" s="255"/>
      <c r="H15" s="220"/>
      <c r="I15" s="220"/>
      <c r="J15" s="220"/>
      <c r="K15" s="220"/>
      <c r="L15" s="220"/>
      <c r="M15" s="220"/>
      <c r="N15" s="219"/>
      <c r="O15" s="219"/>
      <c r="P15" s="219"/>
      <c r="Q15" s="219"/>
      <c r="R15" s="220"/>
      <c r="S15" s="220"/>
      <c r="T15" s="220"/>
      <c r="U15" s="220"/>
      <c r="V15" s="220"/>
      <c r="W15" s="220"/>
      <c r="X15" s="220"/>
      <c r="Y15" s="220"/>
      <c r="Z15" s="210"/>
      <c r="AA15" s="210"/>
      <c r="AB15" s="210"/>
      <c r="AC15" s="210"/>
      <c r="AD15" s="210"/>
      <c r="AE15" s="210"/>
      <c r="AF15" s="210"/>
      <c r="AG15" s="210" t="s">
        <v>242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5">
      <c r="A16" s="239">
        <v>4</v>
      </c>
      <c r="B16" s="240" t="s">
        <v>320</v>
      </c>
      <c r="C16" s="247" t="s">
        <v>321</v>
      </c>
      <c r="D16" s="241" t="s">
        <v>322</v>
      </c>
      <c r="E16" s="242">
        <v>364</v>
      </c>
      <c r="F16" s="243">
        <f>H16+J16</f>
        <v>0</v>
      </c>
      <c r="G16" s="243">
        <f>ROUND(E16*F16,2)</f>
        <v>0</v>
      </c>
      <c r="H16" s="244"/>
      <c r="I16" s="243">
        <f>ROUND(E16*H16,2)</f>
        <v>0</v>
      </c>
      <c r="J16" s="244"/>
      <c r="K16" s="243">
        <f>ROUND(E16*J16,2)</f>
        <v>0</v>
      </c>
      <c r="L16" s="243">
        <v>21</v>
      </c>
      <c r="M16" s="243">
        <f>G16*(1+L16/100)</f>
        <v>0</v>
      </c>
      <c r="N16" s="242">
        <v>0</v>
      </c>
      <c r="O16" s="242">
        <f>ROUND(E16*N16,2)</f>
        <v>0</v>
      </c>
      <c r="P16" s="242">
        <v>0</v>
      </c>
      <c r="Q16" s="242">
        <f>ROUND(E16*P16,2)</f>
        <v>0</v>
      </c>
      <c r="R16" s="243"/>
      <c r="S16" s="243" t="s">
        <v>178</v>
      </c>
      <c r="T16" s="245" t="s">
        <v>179</v>
      </c>
      <c r="U16" s="220">
        <v>0</v>
      </c>
      <c r="V16" s="220">
        <f>ROUND(E16*U16,2)</f>
        <v>0</v>
      </c>
      <c r="W16" s="220"/>
      <c r="X16" s="220" t="s">
        <v>191</v>
      </c>
      <c r="Y16" s="220" t="s">
        <v>181</v>
      </c>
      <c r="Z16" s="210"/>
      <c r="AA16" s="210"/>
      <c r="AB16" s="210"/>
      <c r="AC16" s="210"/>
      <c r="AD16" s="210"/>
      <c r="AE16" s="210"/>
      <c r="AF16" s="210"/>
      <c r="AG16" s="210" t="s">
        <v>323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5">
      <c r="A17" s="222" t="s">
        <v>173</v>
      </c>
      <c r="B17" s="223" t="s">
        <v>113</v>
      </c>
      <c r="C17" s="246" t="s">
        <v>114</v>
      </c>
      <c r="D17" s="224"/>
      <c r="E17" s="225"/>
      <c r="F17" s="226"/>
      <c r="G17" s="226">
        <f>SUMIF(AG18:AG26,"&lt;&gt;NOR",G18:G26)</f>
        <v>0</v>
      </c>
      <c r="H17" s="226"/>
      <c r="I17" s="226">
        <f>SUM(I18:I26)</f>
        <v>0</v>
      </c>
      <c r="J17" s="226"/>
      <c r="K17" s="226">
        <f>SUM(K18:K26)</f>
        <v>0</v>
      </c>
      <c r="L17" s="226"/>
      <c r="M17" s="226">
        <f>SUM(M18:M26)</f>
        <v>0</v>
      </c>
      <c r="N17" s="225"/>
      <c r="O17" s="225">
        <f>SUM(O18:O26)</f>
        <v>0.26</v>
      </c>
      <c r="P17" s="225"/>
      <c r="Q17" s="225">
        <f>SUM(Q18:Q26)</f>
        <v>1.58</v>
      </c>
      <c r="R17" s="226"/>
      <c r="S17" s="226"/>
      <c r="T17" s="227"/>
      <c r="U17" s="221"/>
      <c r="V17" s="221">
        <f>SUM(V18:V26)</f>
        <v>106.6</v>
      </c>
      <c r="W17" s="221"/>
      <c r="X17" s="221"/>
      <c r="Y17" s="221"/>
      <c r="AG17" t="s">
        <v>174</v>
      </c>
    </row>
    <row r="18" spans="1:60" ht="20.399999999999999" outlineLevel="1" x14ac:dyDescent="0.25">
      <c r="A18" s="232">
        <v>5</v>
      </c>
      <c r="B18" s="233" t="s">
        <v>324</v>
      </c>
      <c r="C18" s="248" t="s">
        <v>325</v>
      </c>
      <c r="D18" s="234" t="s">
        <v>318</v>
      </c>
      <c r="E18" s="235">
        <v>10</v>
      </c>
      <c r="F18" s="236">
        <f>H18+J18</f>
        <v>0</v>
      </c>
      <c r="G18" s="236">
        <f>ROUND(E18*F18,2)</f>
        <v>0</v>
      </c>
      <c r="H18" s="237"/>
      <c r="I18" s="236">
        <f>ROUND(E18*H18,2)</f>
        <v>0</v>
      </c>
      <c r="J18" s="237"/>
      <c r="K18" s="236">
        <f>ROUND(E18*J18,2)</f>
        <v>0</v>
      </c>
      <c r="L18" s="236">
        <v>21</v>
      </c>
      <c r="M18" s="236">
        <f>G18*(1+L18/100)</f>
        <v>0</v>
      </c>
      <c r="N18" s="235">
        <v>0</v>
      </c>
      <c r="O18" s="235">
        <f>ROUND(E18*N18,2)</f>
        <v>0</v>
      </c>
      <c r="P18" s="235">
        <v>4.0000000000000002E-4</v>
      </c>
      <c r="Q18" s="235">
        <f>ROUND(E18*P18,2)</f>
        <v>0</v>
      </c>
      <c r="R18" s="236" t="s">
        <v>291</v>
      </c>
      <c r="S18" s="236" t="s">
        <v>240</v>
      </c>
      <c r="T18" s="238" t="s">
        <v>240</v>
      </c>
      <c r="U18" s="220">
        <v>0.11799999999999999</v>
      </c>
      <c r="V18" s="220">
        <f>ROUND(E18*U18,2)</f>
        <v>1.18</v>
      </c>
      <c r="W18" s="220"/>
      <c r="X18" s="220" t="s">
        <v>180</v>
      </c>
      <c r="Y18" s="220" t="s">
        <v>181</v>
      </c>
      <c r="Z18" s="210"/>
      <c r="AA18" s="210"/>
      <c r="AB18" s="210"/>
      <c r="AC18" s="210"/>
      <c r="AD18" s="210"/>
      <c r="AE18" s="210"/>
      <c r="AF18" s="210"/>
      <c r="AG18" s="210" t="s">
        <v>326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5">
      <c r="A19" s="217"/>
      <c r="B19" s="218"/>
      <c r="C19" s="256" t="s">
        <v>327</v>
      </c>
      <c r="D19" s="255"/>
      <c r="E19" s="255"/>
      <c r="F19" s="255"/>
      <c r="G19" s="255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10"/>
      <c r="AA19" s="210"/>
      <c r="AB19" s="210"/>
      <c r="AC19" s="210"/>
      <c r="AD19" s="210"/>
      <c r="AE19" s="210"/>
      <c r="AF19" s="210"/>
      <c r="AG19" s="210" t="s">
        <v>242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5">
      <c r="A20" s="217"/>
      <c r="B20" s="218"/>
      <c r="C20" s="260" t="s">
        <v>328</v>
      </c>
      <c r="D20" s="258"/>
      <c r="E20" s="258"/>
      <c r="F20" s="258"/>
      <c r="G20" s="258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329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5">
      <c r="A21" s="232">
        <v>6</v>
      </c>
      <c r="B21" s="233" t="s">
        <v>330</v>
      </c>
      <c r="C21" s="248" t="s">
        <v>331</v>
      </c>
      <c r="D21" s="234" t="s">
        <v>332</v>
      </c>
      <c r="E21" s="235">
        <v>20</v>
      </c>
      <c r="F21" s="236">
        <f>H21+J21</f>
        <v>0</v>
      </c>
      <c r="G21" s="236">
        <f>ROUND(E21*F21,2)</f>
        <v>0</v>
      </c>
      <c r="H21" s="237"/>
      <c r="I21" s="236">
        <f>ROUND(E21*H21,2)</f>
        <v>0</v>
      </c>
      <c r="J21" s="237"/>
      <c r="K21" s="236">
        <f>ROUND(E21*J21,2)</f>
        <v>0</v>
      </c>
      <c r="L21" s="236">
        <v>21</v>
      </c>
      <c r="M21" s="236">
        <f>G21*(1+L21/100)</f>
        <v>0</v>
      </c>
      <c r="N21" s="235">
        <v>4.8999999999999998E-4</v>
      </c>
      <c r="O21" s="235">
        <f>ROUND(E21*N21,2)</f>
        <v>0.01</v>
      </c>
      <c r="P21" s="235">
        <v>8.9999999999999993E-3</v>
      </c>
      <c r="Q21" s="235">
        <f>ROUND(E21*P21,2)</f>
        <v>0.18</v>
      </c>
      <c r="R21" s="236" t="s">
        <v>291</v>
      </c>
      <c r="S21" s="236" t="s">
        <v>240</v>
      </c>
      <c r="T21" s="238" t="s">
        <v>240</v>
      </c>
      <c r="U21" s="220">
        <v>0.30099999999999999</v>
      </c>
      <c r="V21" s="220">
        <f>ROUND(E21*U21,2)</f>
        <v>6.02</v>
      </c>
      <c r="W21" s="220"/>
      <c r="X21" s="220" t="s">
        <v>180</v>
      </c>
      <c r="Y21" s="220" t="s">
        <v>181</v>
      </c>
      <c r="Z21" s="210"/>
      <c r="AA21" s="210"/>
      <c r="AB21" s="210"/>
      <c r="AC21" s="210"/>
      <c r="AD21" s="210"/>
      <c r="AE21" s="210"/>
      <c r="AF21" s="210"/>
      <c r="AG21" s="210" t="s">
        <v>314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5">
      <c r="A22" s="217"/>
      <c r="B22" s="218"/>
      <c r="C22" s="261" t="s">
        <v>328</v>
      </c>
      <c r="D22" s="259"/>
      <c r="E22" s="259"/>
      <c r="F22" s="259"/>
      <c r="G22" s="259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10"/>
      <c r="AA22" s="210"/>
      <c r="AB22" s="210"/>
      <c r="AC22" s="210"/>
      <c r="AD22" s="210"/>
      <c r="AE22" s="210"/>
      <c r="AF22" s="210"/>
      <c r="AG22" s="210" t="s">
        <v>329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5">
      <c r="A23" s="232">
        <v>7</v>
      </c>
      <c r="B23" s="233" t="s">
        <v>333</v>
      </c>
      <c r="C23" s="248" t="s">
        <v>334</v>
      </c>
      <c r="D23" s="234" t="s">
        <v>332</v>
      </c>
      <c r="E23" s="235">
        <v>100</v>
      </c>
      <c r="F23" s="236">
        <f>H23+J23</f>
        <v>0</v>
      </c>
      <c r="G23" s="236">
        <f>ROUND(E23*F23,2)</f>
        <v>0</v>
      </c>
      <c r="H23" s="237"/>
      <c r="I23" s="236">
        <f>ROUND(E23*H23,2)</f>
        <v>0</v>
      </c>
      <c r="J23" s="237"/>
      <c r="K23" s="236">
        <f>ROUND(E23*J23,2)</f>
        <v>0</v>
      </c>
      <c r="L23" s="236">
        <v>21</v>
      </c>
      <c r="M23" s="236">
        <f>G23*(1+L23/100)</f>
        <v>0</v>
      </c>
      <c r="N23" s="235">
        <v>4.8999999999999998E-4</v>
      </c>
      <c r="O23" s="235">
        <f>ROUND(E23*N23,2)</f>
        <v>0.05</v>
      </c>
      <c r="P23" s="235">
        <v>6.0000000000000001E-3</v>
      </c>
      <c r="Q23" s="235">
        <f>ROUND(E23*P23,2)</f>
        <v>0.6</v>
      </c>
      <c r="R23" s="236" t="s">
        <v>291</v>
      </c>
      <c r="S23" s="236" t="s">
        <v>240</v>
      </c>
      <c r="T23" s="238" t="s">
        <v>240</v>
      </c>
      <c r="U23" s="220">
        <v>0.27400000000000002</v>
      </c>
      <c r="V23" s="220">
        <f>ROUND(E23*U23,2)</f>
        <v>27.4</v>
      </c>
      <c r="W23" s="220"/>
      <c r="X23" s="220" t="s">
        <v>180</v>
      </c>
      <c r="Y23" s="220" t="s">
        <v>181</v>
      </c>
      <c r="Z23" s="210"/>
      <c r="AA23" s="210"/>
      <c r="AB23" s="210"/>
      <c r="AC23" s="210"/>
      <c r="AD23" s="210"/>
      <c r="AE23" s="210"/>
      <c r="AF23" s="210"/>
      <c r="AG23" s="210" t="s">
        <v>314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5">
      <c r="A24" s="217"/>
      <c r="B24" s="218"/>
      <c r="C24" s="261" t="s">
        <v>328</v>
      </c>
      <c r="D24" s="259"/>
      <c r="E24" s="259"/>
      <c r="F24" s="259"/>
      <c r="G24" s="259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10"/>
      <c r="AA24" s="210"/>
      <c r="AB24" s="210"/>
      <c r="AC24" s="210"/>
      <c r="AD24" s="210"/>
      <c r="AE24" s="210"/>
      <c r="AF24" s="210"/>
      <c r="AG24" s="210" t="s">
        <v>329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5">
      <c r="A25" s="232">
        <v>8</v>
      </c>
      <c r="B25" s="233" t="s">
        <v>335</v>
      </c>
      <c r="C25" s="248" t="s">
        <v>336</v>
      </c>
      <c r="D25" s="234" t="s">
        <v>332</v>
      </c>
      <c r="E25" s="235">
        <v>400</v>
      </c>
      <c r="F25" s="236">
        <f>H25+J25</f>
        <v>0</v>
      </c>
      <c r="G25" s="236">
        <f>ROUND(E25*F25,2)</f>
        <v>0</v>
      </c>
      <c r="H25" s="237"/>
      <c r="I25" s="236">
        <f>ROUND(E25*H25,2)</f>
        <v>0</v>
      </c>
      <c r="J25" s="237"/>
      <c r="K25" s="236">
        <f>ROUND(E25*J25,2)</f>
        <v>0</v>
      </c>
      <c r="L25" s="236">
        <v>21</v>
      </c>
      <c r="M25" s="236">
        <f>G25*(1+L25/100)</f>
        <v>0</v>
      </c>
      <c r="N25" s="235">
        <v>4.8999999999999998E-4</v>
      </c>
      <c r="O25" s="235">
        <f>ROUND(E25*N25,2)</f>
        <v>0.2</v>
      </c>
      <c r="P25" s="235">
        <v>2E-3</v>
      </c>
      <c r="Q25" s="235">
        <f>ROUND(E25*P25,2)</f>
        <v>0.8</v>
      </c>
      <c r="R25" s="236" t="s">
        <v>291</v>
      </c>
      <c r="S25" s="236" t="s">
        <v>240</v>
      </c>
      <c r="T25" s="238" t="s">
        <v>240</v>
      </c>
      <c r="U25" s="220">
        <v>0.18</v>
      </c>
      <c r="V25" s="220">
        <f>ROUND(E25*U25,2)</f>
        <v>72</v>
      </c>
      <c r="W25" s="220"/>
      <c r="X25" s="220" t="s">
        <v>180</v>
      </c>
      <c r="Y25" s="220" t="s">
        <v>181</v>
      </c>
      <c r="Z25" s="210"/>
      <c r="AA25" s="210"/>
      <c r="AB25" s="210"/>
      <c r="AC25" s="210"/>
      <c r="AD25" s="210"/>
      <c r="AE25" s="210"/>
      <c r="AF25" s="210"/>
      <c r="AG25" s="210" t="s">
        <v>314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5">
      <c r="A26" s="217"/>
      <c r="B26" s="218"/>
      <c r="C26" s="261" t="s">
        <v>328</v>
      </c>
      <c r="D26" s="259"/>
      <c r="E26" s="259"/>
      <c r="F26" s="259"/>
      <c r="G26" s="259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329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x14ac:dyDescent="0.25">
      <c r="A27" s="222" t="s">
        <v>173</v>
      </c>
      <c r="B27" s="223" t="s">
        <v>115</v>
      </c>
      <c r="C27" s="246" t="s">
        <v>116</v>
      </c>
      <c r="D27" s="224"/>
      <c r="E27" s="225"/>
      <c r="F27" s="226"/>
      <c r="G27" s="226">
        <f>SUMIF(AG28:AG29,"&lt;&gt;NOR",G28:G29)</f>
        <v>0</v>
      </c>
      <c r="H27" s="226"/>
      <c r="I27" s="226">
        <f>SUM(I28:I29)</f>
        <v>0</v>
      </c>
      <c r="J27" s="226"/>
      <c r="K27" s="226">
        <f>SUM(K28:K29)</f>
        <v>0</v>
      </c>
      <c r="L27" s="226"/>
      <c r="M27" s="226">
        <f>SUM(M28:M29)</f>
        <v>0</v>
      </c>
      <c r="N27" s="225"/>
      <c r="O27" s="225">
        <f>SUM(O28:O29)</f>
        <v>0</v>
      </c>
      <c r="P27" s="225"/>
      <c r="Q27" s="225">
        <f>SUM(Q28:Q29)</f>
        <v>0.28999999999999998</v>
      </c>
      <c r="R27" s="226"/>
      <c r="S27" s="226"/>
      <c r="T27" s="227"/>
      <c r="U27" s="221"/>
      <c r="V27" s="221">
        <f>SUM(V28:V29)</f>
        <v>3.55</v>
      </c>
      <c r="W27" s="221"/>
      <c r="X27" s="221"/>
      <c r="Y27" s="221"/>
      <c r="AG27" t="s">
        <v>174</v>
      </c>
    </row>
    <row r="28" spans="1:60" ht="20.399999999999999" outlineLevel="1" x14ac:dyDescent="0.25">
      <c r="A28" s="232">
        <v>9</v>
      </c>
      <c r="B28" s="233" t="s">
        <v>337</v>
      </c>
      <c r="C28" s="248" t="s">
        <v>338</v>
      </c>
      <c r="D28" s="234" t="s">
        <v>318</v>
      </c>
      <c r="E28" s="235">
        <v>3</v>
      </c>
      <c r="F28" s="236">
        <f>H28+J28</f>
        <v>0</v>
      </c>
      <c r="G28" s="236">
        <f>ROUND(E28*F28,2)</f>
        <v>0</v>
      </c>
      <c r="H28" s="237"/>
      <c r="I28" s="236">
        <f>ROUND(E28*H28,2)</f>
        <v>0</v>
      </c>
      <c r="J28" s="237"/>
      <c r="K28" s="236">
        <f>ROUND(E28*J28,2)</f>
        <v>0</v>
      </c>
      <c r="L28" s="236">
        <v>21</v>
      </c>
      <c r="M28" s="236">
        <f>G28*(1+L28/100)</f>
        <v>0</v>
      </c>
      <c r="N28" s="235">
        <v>9.1E-4</v>
      </c>
      <c r="O28" s="235">
        <f>ROUND(E28*N28,2)</f>
        <v>0</v>
      </c>
      <c r="P28" s="235">
        <v>9.7000000000000003E-2</v>
      </c>
      <c r="Q28" s="235">
        <f>ROUND(E28*P28,2)</f>
        <v>0.28999999999999998</v>
      </c>
      <c r="R28" s="236" t="s">
        <v>291</v>
      </c>
      <c r="S28" s="236" t="s">
        <v>240</v>
      </c>
      <c r="T28" s="238" t="s">
        <v>240</v>
      </c>
      <c r="U28" s="220">
        <v>1.1819999999999999</v>
      </c>
      <c r="V28" s="220">
        <f>ROUND(E28*U28,2)</f>
        <v>3.55</v>
      </c>
      <c r="W28" s="220"/>
      <c r="X28" s="220" t="s">
        <v>180</v>
      </c>
      <c r="Y28" s="220" t="s">
        <v>181</v>
      </c>
      <c r="Z28" s="210"/>
      <c r="AA28" s="210"/>
      <c r="AB28" s="210"/>
      <c r="AC28" s="210"/>
      <c r="AD28" s="210"/>
      <c r="AE28" s="210"/>
      <c r="AF28" s="210"/>
      <c r="AG28" s="210" t="s">
        <v>326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5">
      <c r="A29" s="217"/>
      <c r="B29" s="218"/>
      <c r="C29" s="261" t="s">
        <v>328</v>
      </c>
      <c r="D29" s="259"/>
      <c r="E29" s="259"/>
      <c r="F29" s="259"/>
      <c r="G29" s="259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10"/>
      <c r="AA29" s="210"/>
      <c r="AB29" s="210"/>
      <c r="AC29" s="210"/>
      <c r="AD29" s="210"/>
      <c r="AE29" s="210"/>
      <c r="AF29" s="210"/>
      <c r="AG29" s="210" t="s">
        <v>329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x14ac:dyDescent="0.25">
      <c r="A30" s="222" t="s">
        <v>173</v>
      </c>
      <c r="B30" s="223" t="s">
        <v>119</v>
      </c>
      <c r="C30" s="246" t="s">
        <v>120</v>
      </c>
      <c r="D30" s="224"/>
      <c r="E30" s="225"/>
      <c r="F30" s="226"/>
      <c r="G30" s="226">
        <f>SUMIF(AG31:AG44,"&lt;&gt;NOR",G31:G44)</f>
        <v>0</v>
      </c>
      <c r="H30" s="226"/>
      <c r="I30" s="226">
        <f>SUM(I31:I44)</f>
        <v>0</v>
      </c>
      <c r="J30" s="226"/>
      <c r="K30" s="226">
        <f>SUM(K31:K44)</f>
        <v>0</v>
      </c>
      <c r="L30" s="226"/>
      <c r="M30" s="226">
        <f>SUM(M31:M44)</f>
        <v>0</v>
      </c>
      <c r="N30" s="225"/>
      <c r="O30" s="225">
        <f>SUM(O31:O44)</f>
        <v>0</v>
      </c>
      <c r="P30" s="225"/>
      <c r="Q30" s="225">
        <f>SUM(Q31:Q44)</f>
        <v>0</v>
      </c>
      <c r="R30" s="226"/>
      <c r="S30" s="226"/>
      <c r="T30" s="227"/>
      <c r="U30" s="221"/>
      <c r="V30" s="221">
        <f>SUM(V31:V44)</f>
        <v>10.71</v>
      </c>
      <c r="W30" s="221"/>
      <c r="X30" s="221"/>
      <c r="Y30" s="221"/>
      <c r="AG30" t="s">
        <v>174</v>
      </c>
    </row>
    <row r="31" spans="1:60" outlineLevel="1" x14ac:dyDescent="0.25">
      <c r="A31" s="232">
        <v>10</v>
      </c>
      <c r="B31" s="233" t="s">
        <v>341</v>
      </c>
      <c r="C31" s="248" t="s">
        <v>342</v>
      </c>
      <c r="D31" s="234" t="s">
        <v>318</v>
      </c>
      <c r="E31" s="235">
        <v>1</v>
      </c>
      <c r="F31" s="236">
        <f>H31+J31</f>
        <v>0</v>
      </c>
      <c r="G31" s="236">
        <f>ROUND(E31*F31,2)</f>
        <v>0</v>
      </c>
      <c r="H31" s="237"/>
      <c r="I31" s="236">
        <f>ROUND(E31*H31,2)</f>
        <v>0</v>
      </c>
      <c r="J31" s="237"/>
      <c r="K31" s="236">
        <f>ROUND(E31*J31,2)</f>
        <v>0</v>
      </c>
      <c r="L31" s="236">
        <v>21</v>
      </c>
      <c r="M31" s="236">
        <f>G31*(1+L31/100)</f>
        <v>0</v>
      </c>
      <c r="N31" s="235">
        <v>0</v>
      </c>
      <c r="O31" s="235">
        <f>ROUND(E31*N31,2)</f>
        <v>0</v>
      </c>
      <c r="P31" s="235">
        <v>0</v>
      </c>
      <c r="Q31" s="235">
        <f>ROUND(E31*P31,2)</f>
        <v>0</v>
      </c>
      <c r="R31" s="236" t="s">
        <v>137</v>
      </c>
      <c r="S31" s="236" t="s">
        <v>240</v>
      </c>
      <c r="T31" s="238" t="s">
        <v>240</v>
      </c>
      <c r="U31" s="220">
        <v>1</v>
      </c>
      <c r="V31" s="220">
        <f>ROUND(E31*U31,2)</f>
        <v>1</v>
      </c>
      <c r="W31" s="220"/>
      <c r="X31" s="220" t="s">
        <v>180</v>
      </c>
      <c r="Y31" s="220" t="s">
        <v>181</v>
      </c>
      <c r="Z31" s="210"/>
      <c r="AA31" s="210"/>
      <c r="AB31" s="210"/>
      <c r="AC31" s="210"/>
      <c r="AD31" s="210"/>
      <c r="AE31" s="210"/>
      <c r="AF31" s="210"/>
      <c r="AG31" s="210" t="s">
        <v>314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ht="21" outlineLevel="2" x14ac:dyDescent="0.25">
      <c r="A32" s="217"/>
      <c r="B32" s="218"/>
      <c r="C32" s="256" t="s">
        <v>343</v>
      </c>
      <c r="D32" s="255"/>
      <c r="E32" s="255"/>
      <c r="F32" s="255"/>
      <c r="G32" s="255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10"/>
      <c r="AA32" s="210"/>
      <c r="AB32" s="210"/>
      <c r="AC32" s="210"/>
      <c r="AD32" s="210"/>
      <c r="AE32" s="210"/>
      <c r="AF32" s="210"/>
      <c r="AG32" s="210" t="s">
        <v>242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54" t="str">
        <f>C32</f>
        <v>montáž rozvaděčů nn a vn včetně usazení, sestavení dílců, vyvážení, upevnění, zapojení a montáž demontovaných částí a přístrojů,  kontroly a dotažení spojů, opravy nátěrů, avšak bez zapojení, a ukončení kabelů</v>
      </c>
      <c r="BB32" s="210"/>
      <c r="BC32" s="210"/>
      <c r="BD32" s="210"/>
      <c r="BE32" s="210"/>
      <c r="BF32" s="210"/>
      <c r="BG32" s="210"/>
      <c r="BH32" s="210"/>
    </row>
    <row r="33" spans="1:60" outlineLevel="1" x14ac:dyDescent="0.25">
      <c r="A33" s="239">
        <v>11</v>
      </c>
      <c r="B33" s="240" t="s">
        <v>339</v>
      </c>
      <c r="C33" s="247" t="s">
        <v>340</v>
      </c>
      <c r="D33" s="241" t="s">
        <v>318</v>
      </c>
      <c r="E33" s="242">
        <v>1</v>
      </c>
      <c r="F33" s="243">
        <f>H33+J33</f>
        <v>0</v>
      </c>
      <c r="G33" s="243">
        <f>ROUND(E33*F33,2)</f>
        <v>0</v>
      </c>
      <c r="H33" s="244"/>
      <c r="I33" s="243">
        <f>ROUND(E33*H33,2)</f>
        <v>0</v>
      </c>
      <c r="J33" s="244"/>
      <c r="K33" s="243">
        <f>ROUND(E33*J33,2)</f>
        <v>0</v>
      </c>
      <c r="L33" s="243">
        <v>21</v>
      </c>
      <c r="M33" s="243">
        <f>G33*(1+L33/100)</f>
        <v>0</v>
      </c>
      <c r="N33" s="242">
        <v>0</v>
      </c>
      <c r="O33" s="242">
        <f>ROUND(E33*N33,2)</f>
        <v>0</v>
      </c>
      <c r="P33" s="242">
        <v>0</v>
      </c>
      <c r="Q33" s="242">
        <f>ROUND(E33*P33,2)</f>
        <v>0</v>
      </c>
      <c r="R33" s="243"/>
      <c r="S33" s="243" t="s">
        <v>178</v>
      </c>
      <c r="T33" s="245" t="s">
        <v>179</v>
      </c>
      <c r="U33" s="220">
        <v>0</v>
      </c>
      <c r="V33" s="220">
        <f>ROUND(E33*U33,2)</f>
        <v>0</v>
      </c>
      <c r="W33" s="220"/>
      <c r="X33" s="220" t="s">
        <v>191</v>
      </c>
      <c r="Y33" s="220" t="s">
        <v>181</v>
      </c>
      <c r="Z33" s="210"/>
      <c r="AA33" s="210"/>
      <c r="AB33" s="210"/>
      <c r="AC33" s="210"/>
      <c r="AD33" s="210"/>
      <c r="AE33" s="210"/>
      <c r="AF33" s="210"/>
      <c r="AG33" s="210" t="s">
        <v>323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5">
      <c r="A34" s="239">
        <v>12</v>
      </c>
      <c r="B34" s="240" t="s">
        <v>344</v>
      </c>
      <c r="C34" s="247" t="s">
        <v>345</v>
      </c>
      <c r="D34" s="241" t="s">
        <v>318</v>
      </c>
      <c r="E34" s="242">
        <v>1</v>
      </c>
      <c r="F34" s="243">
        <f>H34+J34</f>
        <v>0</v>
      </c>
      <c r="G34" s="243">
        <f>ROUND(E34*F34,2)</f>
        <v>0</v>
      </c>
      <c r="H34" s="244"/>
      <c r="I34" s="243">
        <f>ROUND(E34*H34,2)</f>
        <v>0</v>
      </c>
      <c r="J34" s="244"/>
      <c r="K34" s="243">
        <f>ROUND(E34*J34,2)</f>
        <v>0</v>
      </c>
      <c r="L34" s="243">
        <v>21</v>
      </c>
      <c r="M34" s="243">
        <f>G34*(1+L34/100)</f>
        <v>0</v>
      </c>
      <c r="N34" s="242">
        <v>0</v>
      </c>
      <c r="O34" s="242">
        <f>ROUND(E34*N34,2)</f>
        <v>0</v>
      </c>
      <c r="P34" s="242">
        <v>0</v>
      </c>
      <c r="Q34" s="242">
        <f>ROUND(E34*P34,2)</f>
        <v>0</v>
      </c>
      <c r="R34" s="243"/>
      <c r="S34" s="243" t="s">
        <v>178</v>
      </c>
      <c r="T34" s="245" t="s">
        <v>179</v>
      </c>
      <c r="U34" s="220">
        <v>0</v>
      </c>
      <c r="V34" s="220">
        <f>ROUND(E34*U34,2)</f>
        <v>0</v>
      </c>
      <c r="W34" s="220"/>
      <c r="X34" s="220" t="s">
        <v>191</v>
      </c>
      <c r="Y34" s="220" t="s">
        <v>181</v>
      </c>
      <c r="Z34" s="210"/>
      <c r="AA34" s="210"/>
      <c r="AB34" s="210"/>
      <c r="AC34" s="210"/>
      <c r="AD34" s="210"/>
      <c r="AE34" s="210"/>
      <c r="AF34" s="210"/>
      <c r="AG34" s="210" t="s">
        <v>323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5">
      <c r="A35" s="239">
        <v>13</v>
      </c>
      <c r="B35" s="240" t="s">
        <v>346</v>
      </c>
      <c r="C35" s="247" t="s">
        <v>347</v>
      </c>
      <c r="D35" s="241" t="s">
        <v>318</v>
      </c>
      <c r="E35" s="242">
        <v>1</v>
      </c>
      <c r="F35" s="243">
        <f>H35+J35</f>
        <v>0</v>
      </c>
      <c r="G35" s="243">
        <f>ROUND(E35*F35,2)</f>
        <v>0</v>
      </c>
      <c r="H35" s="244"/>
      <c r="I35" s="243">
        <f>ROUND(E35*H35,2)</f>
        <v>0</v>
      </c>
      <c r="J35" s="244"/>
      <c r="K35" s="243">
        <f>ROUND(E35*J35,2)</f>
        <v>0</v>
      </c>
      <c r="L35" s="243">
        <v>21</v>
      </c>
      <c r="M35" s="243">
        <f>G35*(1+L35/100)</f>
        <v>0</v>
      </c>
      <c r="N35" s="242">
        <v>0</v>
      </c>
      <c r="O35" s="242">
        <f>ROUND(E35*N35,2)</f>
        <v>0</v>
      </c>
      <c r="P35" s="242">
        <v>0</v>
      </c>
      <c r="Q35" s="242">
        <f>ROUND(E35*P35,2)</f>
        <v>0</v>
      </c>
      <c r="R35" s="243" t="s">
        <v>139</v>
      </c>
      <c r="S35" s="243" t="s">
        <v>240</v>
      </c>
      <c r="T35" s="245" t="s">
        <v>240</v>
      </c>
      <c r="U35" s="220">
        <v>0.875</v>
      </c>
      <c r="V35" s="220">
        <f>ROUND(E35*U35,2)</f>
        <v>0.88</v>
      </c>
      <c r="W35" s="220"/>
      <c r="X35" s="220" t="s">
        <v>180</v>
      </c>
      <c r="Y35" s="220" t="s">
        <v>181</v>
      </c>
      <c r="Z35" s="210"/>
      <c r="AA35" s="210"/>
      <c r="AB35" s="210"/>
      <c r="AC35" s="210"/>
      <c r="AD35" s="210"/>
      <c r="AE35" s="210"/>
      <c r="AF35" s="210"/>
      <c r="AG35" s="210" t="s">
        <v>314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0.399999999999999" outlineLevel="1" x14ac:dyDescent="0.25">
      <c r="A36" s="239">
        <v>14</v>
      </c>
      <c r="B36" s="240" t="s">
        <v>348</v>
      </c>
      <c r="C36" s="247" t="s">
        <v>349</v>
      </c>
      <c r="D36" s="241" t="s">
        <v>318</v>
      </c>
      <c r="E36" s="242">
        <v>1</v>
      </c>
      <c r="F36" s="243">
        <f>H36+J36</f>
        <v>0</v>
      </c>
      <c r="G36" s="243">
        <f>ROUND(E36*F36,2)</f>
        <v>0</v>
      </c>
      <c r="H36" s="244"/>
      <c r="I36" s="243">
        <f>ROUND(E36*H36,2)</f>
        <v>0</v>
      </c>
      <c r="J36" s="244"/>
      <c r="K36" s="243">
        <f>ROUND(E36*J36,2)</f>
        <v>0</v>
      </c>
      <c r="L36" s="243">
        <v>21</v>
      </c>
      <c r="M36" s="243">
        <f>G36*(1+L36/100)</f>
        <v>0</v>
      </c>
      <c r="N36" s="242">
        <v>5.0000000000000001E-4</v>
      </c>
      <c r="O36" s="242">
        <f>ROUND(E36*N36,2)</f>
        <v>0</v>
      </c>
      <c r="P36" s="242">
        <v>0</v>
      </c>
      <c r="Q36" s="242">
        <f>ROUND(E36*P36,2)</f>
        <v>0</v>
      </c>
      <c r="R36" s="243"/>
      <c r="S36" s="243" t="s">
        <v>240</v>
      </c>
      <c r="T36" s="245" t="s">
        <v>240</v>
      </c>
      <c r="U36" s="220">
        <v>0</v>
      </c>
      <c r="V36" s="220">
        <f>ROUND(E36*U36,2)</f>
        <v>0</v>
      </c>
      <c r="W36" s="220"/>
      <c r="X36" s="220" t="s">
        <v>350</v>
      </c>
      <c r="Y36" s="220" t="s">
        <v>181</v>
      </c>
      <c r="Z36" s="210"/>
      <c r="AA36" s="210"/>
      <c r="AB36" s="210"/>
      <c r="AC36" s="210"/>
      <c r="AD36" s="210"/>
      <c r="AE36" s="210"/>
      <c r="AF36" s="210"/>
      <c r="AG36" s="210" t="s">
        <v>351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5">
      <c r="A37" s="239">
        <v>15</v>
      </c>
      <c r="B37" s="240" t="s">
        <v>352</v>
      </c>
      <c r="C37" s="247" t="s">
        <v>353</v>
      </c>
      <c r="D37" s="241" t="s">
        <v>318</v>
      </c>
      <c r="E37" s="242">
        <v>1</v>
      </c>
      <c r="F37" s="243">
        <f>H37+J37</f>
        <v>0</v>
      </c>
      <c r="G37" s="243">
        <f>ROUND(E37*F37,2)</f>
        <v>0</v>
      </c>
      <c r="H37" s="244"/>
      <c r="I37" s="243">
        <f>ROUND(E37*H37,2)</f>
        <v>0</v>
      </c>
      <c r="J37" s="244"/>
      <c r="K37" s="243">
        <f>ROUND(E37*J37,2)</f>
        <v>0</v>
      </c>
      <c r="L37" s="243">
        <v>21</v>
      </c>
      <c r="M37" s="243">
        <f>G37*(1+L37/100)</f>
        <v>0</v>
      </c>
      <c r="N37" s="242">
        <v>0</v>
      </c>
      <c r="O37" s="242">
        <f>ROUND(E37*N37,2)</f>
        <v>0</v>
      </c>
      <c r="P37" s="242">
        <v>0</v>
      </c>
      <c r="Q37" s="242">
        <f>ROUND(E37*P37,2)</f>
        <v>0</v>
      </c>
      <c r="R37" s="243" t="s">
        <v>139</v>
      </c>
      <c r="S37" s="243" t="s">
        <v>240</v>
      </c>
      <c r="T37" s="245" t="s">
        <v>240</v>
      </c>
      <c r="U37" s="220">
        <v>0.9</v>
      </c>
      <c r="V37" s="220">
        <f>ROUND(E37*U37,2)</f>
        <v>0.9</v>
      </c>
      <c r="W37" s="220"/>
      <c r="X37" s="220" t="s">
        <v>180</v>
      </c>
      <c r="Y37" s="220" t="s">
        <v>181</v>
      </c>
      <c r="Z37" s="210"/>
      <c r="AA37" s="210"/>
      <c r="AB37" s="210"/>
      <c r="AC37" s="210"/>
      <c r="AD37" s="210"/>
      <c r="AE37" s="210"/>
      <c r="AF37" s="210"/>
      <c r="AG37" s="210" t="s">
        <v>314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ht="20.399999999999999" outlineLevel="1" x14ac:dyDescent="0.25">
      <c r="A38" s="239">
        <v>16</v>
      </c>
      <c r="B38" s="240" t="s">
        <v>354</v>
      </c>
      <c r="C38" s="247" t="s">
        <v>355</v>
      </c>
      <c r="D38" s="241" t="s">
        <v>318</v>
      </c>
      <c r="E38" s="242">
        <v>3</v>
      </c>
      <c r="F38" s="243">
        <f>H38+J38</f>
        <v>0</v>
      </c>
      <c r="G38" s="243">
        <f>ROUND(E38*F38,2)</f>
        <v>0</v>
      </c>
      <c r="H38" s="244"/>
      <c r="I38" s="243">
        <f>ROUND(E38*H38,2)</f>
        <v>0</v>
      </c>
      <c r="J38" s="244"/>
      <c r="K38" s="243">
        <f>ROUND(E38*J38,2)</f>
        <v>0</v>
      </c>
      <c r="L38" s="243">
        <v>21</v>
      </c>
      <c r="M38" s="243">
        <f>G38*(1+L38/100)</f>
        <v>0</v>
      </c>
      <c r="N38" s="242">
        <v>5.0000000000000001E-4</v>
      </c>
      <c r="O38" s="242">
        <f>ROUND(E38*N38,2)</f>
        <v>0</v>
      </c>
      <c r="P38" s="242">
        <v>0</v>
      </c>
      <c r="Q38" s="242">
        <f>ROUND(E38*P38,2)</f>
        <v>0</v>
      </c>
      <c r="R38" s="243" t="s">
        <v>356</v>
      </c>
      <c r="S38" s="243" t="s">
        <v>240</v>
      </c>
      <c r="T38" s="245" t="s">
        <v>240</v>
      </c>
      <c r="U38" s="220">
        <v>0</v>
      </c>
      <c r="V38" s="220">
        <f>ROUND(E38*U38,2)</f>
        <v>0</v>
      </c>
      <c r="W38" s="220"/>
      <c r="X38" s="220" t="s">
        <v>191</v>
      </c>
      <c r="Y38" s="220" t="s">
        <v>181</v>
      </c>
      <c r="Z38" s="210"/>
      <c r="AA38" s="210"/>
      <c r="AB38" s="210"/>
      <c r="AC38" s="210"/>
      <c r="AD38" s="210"/>
      <c r="AE38" s="210"/>
      <c r="AF38" s="210"/>
      <c r="AG38" s="210" t="s">
        <v>323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5">
      <c r="A39" s="239">
        <v>17</v>
      </c>
      <c r="B39" s="240" t="s">
        <v>357</v>
      </c>
      <c r="C39" s="247" t="s">
        <v>358</v>
      </c>
      <c r="D39" s="241" t="s">
        <v>318</v>
      </c>
      <c r="E39" s="242">
        <v>3</v>
      </c>
      <c r="F39" s="243">
        <f>H39+J39</f>
        <v>0</v>
      </c>
      <c r="G39" s="243">
        <f>ROUND(E39*F39,2)</f>
        <v>0</v>
      </c>
      <c r="H39" s="244"/>
      <c r="I39" s="243">
        <f>ROUND(E39*H39,2)</f>
        <v>0</v>
      </c>
      <c r="J39" s="244"/>
      <c r="K39" s="243">
        <f>ROUND(E39*J39,2)</f>
        <v>0</v>
      </c>
      <c r="L39" s="243">
        <v>21</v>
      </c>
      <c r="M39" s="243">
        <f>G39*(1+L39/100)</f>
        <v>0</v>
      </c>
      <c r="N39" s="242">
        <v>0</v>
      </c>
      <c r="O39" s="242">
        <f>ROUND(E39*N39,2)</f>
        <v>0</v>
      </c>
      <c r="P39" s="242">
        <v>0</v>
      </c>
      <c r="Q39" s="242">
        <f>ROUND(E39*P39,2)</f>
        <v>0</v>
      </c>
      <c r="R39" s="243" t="s">
        <v>139</v>
      </c>
      <c r="S39" s="243" t="s">
        <v>240</v>
      </c>
      <c r="T39" s="245" t="s">
        <v>240</v>
      </c>
      <c r="U39" s="220">
        <v>0.76</v>
      </c>
      <c r="V39" s="220">
        <f>ROUND(E39*U39,2)</f>
        <v>2.2799999999999998</v>
      </c>
      <c r="W39" s="220"/>
      <c r="X39" s="220" t="s">
        <v>180</v>
      </c>
      <c r="Y39" s="220" t="s">
        <v>181</v>
      </c>
      <c r="Z39" s="210"/>
      <c r="AA39" s="210"/>
      <c r="AB39" s="210"/>
      <c r="AC39" s="210"/>
      <c r="AD39" s="210"/>
      <c r="AE39" s="210"/>
      <c r="AF39" s="210"/>
      <c r="AG39" s="210" t="s">
        <v>314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0.399999999999999" outlineLevel="1" x14ac:dyDescent="0.25">
      <c r="A40" s="239">
        <v>18</v>
      </c>
      <c r="B40" s="240" t="s">
        <v>359</v>
      </c>
      <c r="C40" s="247" t="s">
        <v>360</v>
      </c>
      <c r="D40" s="241" t="s">
        <v>318</v>
      </c>
      <c r="E40" s="242">
        <v>3</v>
      </c>
      <c r="F40" s="243">
        <f>H40+J40</f>
        <v>0</v>
      </c>
      <c r="G40" s="243">
        <f>ROUND(E40*F40,2)</f>
        <v>0</v>
      </c>
      <c r="H40" s="244"/>
      <c r="I40" s="243">
        <f>ROUND(E40*H40,2)</f>
        <v>0</v>
      </c>
      <c r="J40" s="244"/>
      <c r="K40" s="243">
        <f>ROUND(E40*J40,2)</f>
        <v>0</v>
      </c>
      <c r="L40" s="243">
        <v>21</v>
      </c>
      <c r="M40" s="243">
        <f>G40*(1+L40/100)</f>
        <v>0</v>
      </c>
      <c r="N40" s="242">
        <v>2.7E-4</v>
      </c>
      <c r="O40" s="242">
        <f>ROUND(E40*N40,2)</f>
        <v>0</v>
      </c>
      <c r="P40" s="242">
        <v>0</v>
      </c>
      <c r="Q40" s="242">
        <f>ROUND(E40*P40,2)</f>
        <v>0</v>
      </c>
      <c r="R40" s="243" t="s">
        <v>356</v>
      </c>
      <c r="S40" s="243" t="s">
        <v>240</v>
      </c>
      <c r="T40" s="245" t="s">
        <v>240</v>
      </c>
      <c r="U40" s="220">
        <v>0</v>
      </c>
      <c r="V40" s="220">
        <f>ROUND(E40*U40,2)</f>
        <v>0</v>
      </c>
      <c r="W40" s="220"/>
      <c r="X40" s="220" t="s">
        <v>191</v>
      </c>
      <c r="Y40" s="220" t="s">
        <v>181</v>
      </c>
      <c r="Z40" s="210"/>
      <c r="AA40" s="210"/>
      <c r="AB40" s="210"/>
      <c r="AC40" s="210"/>
      <c r="AD40" s="210"/>
      <c r="AE40" s="210"/>
      <c r="AF40" s="210"/>
      <c r="AG40" s="210" t="s">
        <v>323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ht="20.399999999999999" outlineLevel="1" x14ac:dyDescent="0.25">
      <c r="A41" s="239">
        <v>19</v>
      </c>
      <c r="B41" s="240" t="s">
        <v>361</v>
      </c>
      <c r="C41" s="247" t="s">
        <v>362</v>
      </c>
      <c r="D41" s="241" t="s">
        <v>318</v>
      </c>
      <c r="E41" s="242">
        <v>5</v>
      </c>
      <c r="F41" s="243">
        <f>H41+J41</f>
        <v>0</v>
      </c>
      <c r="G41" s="243">
        <f>ROUND(E41*F41,2)</f>
        <v>0</v>
      </c>
      <c r="H41" s="244"/>
      <c r="I41" s="243">
        <f>ROUND(E41*H41,2)</f>
        <v>0</v>
      </c>
      <c r="J41" s="244"/>
      <c r="K41" s="243">
        <f>ROUND(E41*J41,2)</f>
        <v>0</v>
      </c>
      <c r="L41" s="243">
        <v>21</v>
      </c>
      <c r="M41" s="243">
        <f>G41*(1+L41/100)</f>
        <v>0</v>
      </c>
      <c r="N41" s="242">
        <v>2.7E-4</v>
      </c>
      <c r="O41" s="242">
        <f>ROUND(E41*N41,2)</f>
        <v>0</v>
      </c>
      <c r="P41" s="242">
        <v>0</v>
      </c>
      <c r="Q41" s="242">
        <f>ROUND(E41*P41,2)</f>
        <v>0</v>
      </c>
      <c r="R41" s="243" t="s">
        <v>356</v>
      </c>
      <c r="S41" s="243" t="s">
        <v>240</v>
      </c>
      <c r="T41" s="245" t="s">
        <v>240</v>
      </c>
      <c r="U41" s="220">
        <v>0</v>
      </c>
      <c r="V41" s="220">
        <f>ROUND(E41*U41,2)</f>
        <v>0</v>
      </c>
      <c r="W41" s="220"/>
      <c r="X41" s="220" t="s">
        <v>191</v>
      </c>
      <c r="Y41" s="220" t="s">
        <v>181</v>
      </c>
      <c r="Z41" s="210"/>
      <c r="AA41" s="210"/>
      <c r="AB41" s="210"/>
      <c r="AC41" s="210"/>
      <c r="AD41" s="210"/>
      <c r="AE41" s="210"/>
      <c r="AF41" s="210"/>
      <c r="AG41" s="210" t="s">
        <v>323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5">
      <c r="A42" s="239">
        <v>20</v>
      </c>
      <c r="B42" s="240" t="s">
        <v>363</v>
      </c>
      <c r="C42" s="247" t="s">
        <v>364</v>
      </c>
      <c r="D42" s="241" t="s">
        <v>318</v>
      </c>
      <c r="E42" s="242">
        <v>8</v>
      </c>
      <c r="F42" s="243">
        <f>H42+J42</f>
        <v>0</v>
      </c>
      <c r="G42" s="243">
        <f>ROUND(E42*F42,2)</f>
        <v>0</v>
      </c>
      <c r="H42" s="244"/>
      <c r="I42" s="243">
        <f>ROUND(E42*H42,2)</f>
        <v>0</v>
      </c>
      <c r="J42" s="244"/>
      <c r="K42" s="243">
        <f>ROUND(E42*J42,2)</f>
        <v>0</v>
      </c>
      <c r="L42" s="243">
        <v>21</v>
      </c>
      <c r="M42" s="243">
        <f>G42*(1+L42/100)</f>
        <v>0</v>
      </c>
      <c r="N42" s="242">
        <v>0</v>
      </c>
      <c r="O42" s="242">
        <f>ROUND(E42*N42,2)</f>
        <v>0</v>
      </c>
      <c r="P42" s="242">
        <v>0</v>
      </c>
      <c r="Q42" s="242">
        <f>ROUND(E42*P42,2)</f>
        <v>0</v>
      </c>
      <c r="R42" s="243" t="s">
        <v>139</v>
      </c>
      <c r="S42" s="243" t="s">
        <v>240</v>
      </c>
      <c r="T42" s="245" t="s">
        <v>240</v>
      </c>
      <c r="U42" s="220">
        <v>0.35</v>
      </c>
      <c r="V42" s="220">
        <f>ROUND(E42*U42,2)</f>
        <v>2.8</v>
      </c>
      <c r="W42" s="220"/>
      <c r="X42" s="220" t="s">
        <v>180</v>
      </c>
      <c r="Y42" s="220" t="s">
        <v>181</v>
      </c>
      <c r="Z42" s="210"/>
      <c r="AA42" s="210"/>
      <c r="AB42" s="210"/>
      <c r="AC42" s="210"/>
      <c r="AD42" s="210"/>
      <c r="AE42" s="210"/>
      <c r="AF42" s="210"/>
      <c r="AG42" s="210" t="s">
        <v>314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5">
      <c r="A43" s="239">
        <v>21</v>
      </c>
      <c r="B43" s="240" t="s">
        <v>365</v>
      </c>
      <c r="C43" s="247" t="s">
        <v>366</v>
      </c>
      <c r="D43" s="241" t="s">
        <v>318</v>
      </c>
      <c r="E43" s="242">
        <v>24</v>
      </c>
      <c r="F43" s="243">
        <f>H43+J43</f>
        <v>0</v>
      </c>
      <c r="G43" s="243">
        <f>ROUND(E43*F43,2)</f>
        <v>0</v>
      </c>
      <c r="H43" s="244"/>
      <c r="I43" s="243">
        <f>ROUND(E43*H43,2)</f>
        <v>0</v>
      </c>
      <c r="J43" s="244"/>
      <c r="K43" s="243">
        <f>ROUND(E43*J43,2)</f>
        <v>0</v>
      </c>
      <c r="L43" s="243">
        <v>21</v>
      </c>
      <c r="M43" s="243">
        <f>G43*(1+L43/100)</f>
        <v>0</v>
      </c>
      <c r="N43" s="242">
        <v>0</v>
      </c>
      <c r="O43" s="242">
        <f>ROUND(E43*N43,2)</f>
        <v>0</v>
      </c>
      <c r="P43" s="242">
        <v>0</v>
      </c>
      <c r="Q43" s="242">
        <f>ROUND(E43*P43,2)</f>
        <v>0</v>
      </c>
      <c r="R43" s="243" t="s">
        <v>137</v>
      </c>
      <c r="S43" s="243" t="s">
        <v>240</v>
      </c>
      <c r="T43" s="245" t="s">
        <v>240</v>
      </c>
      <c r="U43" s="220">
        <v>5.0500000000000003E-2</v>
      </c>
      <c r="V43" s="220">
        <f>ROUND(E43*U43,2)</f>
        <v>1.21</v>
      </c>
      <c r="W43" s="220"/>
      <c r="X43" s="220" t="s">
        <v>180</v>
      </c>
      <c r="Y43" s="220" t="s">
        <v>181</v>
      </c>
      <c r="Z43" s="210"/>
      <c r="AA43" s="210"/>
      <c r="AB43" s="210"/>
      <c r="AC43" s="210"/>
      <c r="AD43" s="210"/>
      <c r="AE43" s="210"/>
      <c r="AF43" s="210"/>
      <c r="AG43" s="210" t="s">
        <v>326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5">
      <c r="A44" s="239">
        <v>22</v>
      </c>
      <c r="B44" s="240" t="s">
        <v>367</v>
      </c>
      <c r="C44" s="247" t="s">
        <v>368</v>
      </c>
      <c r="D44" s="241" t="s">
        <v>318</v>
      </c>
      <c r="E44" s="242">
        <v>20</v>
      </c>
      <c r="F44" s="243">
        <f>H44+J44</f>
        <v>0</v>
      </c>
      <c r="G44" s="243">
        <f>ROUND(E44*F44,2)</f>
        <v>0</v>
      </c>
      <c r="H44" s="244"/>
      <c r="I44" s="243">
        <f>ROUND(E44*H44,2)</f>
        <v>0</v>
      </c>
      <c r="J44" s="244"/>
      <c r="K44" s="243">
        <f>ROUND(E44*J44,2)</f>
        <v>0</v>
      </c>
      <c r="L44" s="243">
        <v>21</v>
      </c>
      <c r="M44" s="243">
        <f>G44*(1+L44/100)</f>
        <v>0</v>
      </c>
      <c r="N44" s="242">
        <v>0</v>
      </c>
      <c r="O44" s="242">
        <f>ROUND(E44*N44,2)</f>
        <v>0</v>
      </c>
      <c r="P44" s="242">
        <v>0</v>
      </c>
      <c r="Q44" s="242">
        <f>ROUND(E44*P44,2)</f>
        <v>0</v>
      </c>
      <c r="R44" s="243" t="s">
        <v>137</v>
      </c>
      <c r="S44" s="243" t="s">
        <v>240</v>
      </c>
      <c r="T44" s="245" t="s">
        <v>240</v>
      </c>
      <c r="U44" s="220">
        <v>8.2170000000000007E-2</v>
      </c>
      <c r="V44" s="220">
        <f>ROUND(E44*U44,2)</f>
        <v>1.64</v>
      </c>
      <c r="W44" s="220"/>
      <c r="X44" s="220" t="s">
        <v>180</v>
      </c>
      <c r="Y44" s="220" t="s">
        <v>181</v>
      </c>
      <c r="Z44" s="210"/>
      <c r="AA44" s="210"/>
      <c r="AB44" s="210"/>
      <c r="AC44" s="210"/>
      <c r="AD44" s="210"/>
      <c r="AE44" s="210"/>
      <c r="AF44" s="210"/>
      <c r="AG44" s="210" t="s">
        <v>326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x14ac:dyDescent="0.25">
      <c r="A45" s="222" t="s">
        <v>173</v>
      </c>
      <c r="B45" s="223" t="s">
        <v>124</v>
      </c>
      <c r="C45" s="246" t="s">
        <v>125</v>
      </c>
      <c r="D45" s="224"/>
      <c r="E45" s="225"/>
      <c r="F45" s="226"/>
      <c r="G45" s="226">
        <f>SUMIF(AG46:AG57,"&lt;&gt;NOR",G46:G57)</f>
        <v>0</v>
      </c>
      <c r="H45" s="226"/>
      <c r="I45" s="226">
        <f>SUM(I46:I57)</f>
        <v>0</v>
      </c>
      <c r="J45" s="226"/>
      <c r="K45" s="226">
        <f>SUM(K46:K57)</f>
        <v>0</v>
      </c>
      <c r="L45" s="226"/>
      <c r="M45" s="226">
        <f>SUM(M46:M57)</f>
        <v>0</v>
      </c>
      <c r="N45" s="225"/>
      <c r="O45" s="225">
        <f>SUM(O46:O57)</f>
        <v>0</v>
      </c>
      <c r="P45" s="225"/>
      <c r="Q45" s="225">
        <f>SUM(Q46:Q57)</f>
        <v>0</v>
      </c>
      <c r="R45" s="226"/>
      <c r="S45" s="226"/>
      <c r="T45" s="227"/>
      <c r="U45" s="221"/>
      <c r="V45" s="221">
        <f>SUM(V46:V57)</f>
        <v>13.46</v>
      </c>
      <c r="W45" s="221"/>
      <c r="X45" s="221"/>
      <c r="Y45" s="221"/>
      <c r="AG45" t="s">
        <v>174</v>
      </c>
    </row>
    <row r="46" spans="1:60" outlineLevel="1" x14ac:dyDescent="0.25">
      <c r="A46" s="239">
        <v>23</v>
      </c>
      <c r="B46" s="240" t="s">
        <v>369</v>
      </c>
      <c r="C46" s="247" t="s">
        <v>370</v>
      </c>
      <c r="D46" s="241" t="s">
        <v>318</v>
      </c>
      <c r="E46" s="242">
        <v>2</v>
      </c>
      <c r="F46" s="243">
        <f>H46+J46</f>
        <v>0</v>
      </c>
      <c r="G46" s="243">
        <f>ROUND(E46*F46,2)</f>
        <v>0</v>
      </c>
      <c r="H46" s="244"/>
      <c r="I46" s="243">
        <f>ROUND(E46*H46,2)</f>
        <v>0</v>
      </c>
      <c r="J46" s="244"/>
      <c r="K46" s="243">
        <f>ROUND(E46*J46,2)</f>
        <v>0</v>
      </c>
      <c r="L46" s="243">
        <v>21</v>
      </c>
      <c r="M46" s="243">
        <f>G46*(1+L46/100)</f>
        <v>0</v>
      </c>
      <c r="N46" s="242">
        <v>0</v>
      </c>
      <c r="O46" s="242">
        <f>ROUND(E46*N46,2)</f>
        <v>0</v>
      </c>
      <c r="P46" s="242">
        <v>0</v>
      </c>
      <c r="Q46" s="242">
        <f>ROUND(E46*P46,2)</f>
        <v>0</v>
      </c>
      <c r="R46" s="243"/>
      <c r="S46" s="243" t="s">
        <v>178</v>
      </c>
      <c r="T46" s="245" t="s">
        <v>179</v>
      </c>
      <c r="U46" s="220">
        <v>0</v>
      </c>
      <c r="V46" s="220">
        <f>ROUND(E46*U46,2)</f>
        <v>0</v>
      </c>
      <c r="W46" s="220"/>
      <c r="X46" s="220" t="s">
        <v>191</v>
      </c>
      <c r="Y46" s="220" t="s">
        <v>181</v>
      </c>
      <c r="Z46" s="210"/>
      <c r="AA46" s="210"/>
      <c r="AB46" s="210"/>
      <c r="AC46" s="210"/>
      <c r="AD46" s="210"/>
      <c r="AE46" s="210"/>
      <c r="AF46" s="210"/>
      <c r="AG46" s="210" t="s">
        <v>323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5">
      <c r="A47" s="232">
        <v>24</v>
      </c>
      <c r="B47" s="233" t="s">
        <v>341</v>
      </c>
      <c r="C47" s="248" t="s">
        <v>342</v>
      </c>
      <c r="D47" s="234" t="s">
        <v>318</v>
      </c>
      <c r="E47" s="235">
        <v>2</v>
      </c>
      <c r="F47" s="236">
        <f>H47+J47</f>
        <v>0</v>
      </c>
      <c r="G47" s="236">
        <f>ROUND(E47*F47,2)</f>
        <v>0</v>
      </c>
      <c r="H47" s="237"/>
      <c r="I47" s="236">
        <f>ROUND(E47*H47,2)</f>
        <v>0</v>
      </c>
      <c r="J47" s="237"/>
      <c r="K47" s="236">
        <f>ROUND(E47*J47,2)</f>
        <v>0</v>
      </c>
      <c r="L47" s="236">
        <v>21</v>
      </c>
      <c r="M47" s="236">
        <f>G47*(1+L47/100)</f>
        <v>0</v>
      </c>
      <c r="N47" s="235">
        <v>0</v>
      </c>
      <c r="O47" s="235">
        <f>ROUND(E47*N47,2)</f>
        <v>0</v>
      </c>
      <c r="P47" s="235">
        <v>0</v>
      </c>
      <c r="Q47" s="235">
        <f>ROUND(E47*P47,2)</f>
        <v>0</v>
      </c>
      <c r="R47" s="236" t="s">
        <v>137</v>
      </c>
      <c r="S47" s="236" t="s">
        <v>240</v>
      </c>
      <c r="T47" s="238" t="s">
        <v>240</v>
      </c>
      <c r="U47" s="220">
        <v>1</v>
      </c>
      <c r="V47" s="220">
        <f>ROUND(E47*U47,2)</f>
        <v>2</v>
      </c>
      <c r="W47" s="220"/>
      <c r="X47" s="220" t="s">
        <v>180</v>
      </c>
      <c r="Y47" s="220" t="s">
        <v>181</v>
      </c>
      <c r="Z47" s="210"/>
      <c r="AA47" s="210"/>
      <c r="AB47" s="210"/>
      <c r="AC47" s="210"/>
      <c r="AD47" s="210"/>
      <c r="AE47" s="210"/>
      <c r="AF47" s="210"/>
      <c r="AG47" s="210" t="s">
        <v>314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ht="21" outlineLevel="2" x14ac:dyDescent="0.25">
      <c r="A48" s="217"/>
      <c r="B48" s="218"/>
      <c r="C48" s="256" t="s">
        <v>343</v>
      </c>
      <c r="D48" s="255"/>
      <c r="E48" s="255"/>
      <c r="F48" s="255"/>
      <c r="G48" s="255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10"/>
      <c r="AA48" s="210"/>
      <c r="AB48" s="210"/>
      <c r="AC48" s="210"/>
      <c r="AD48" s="210"/>
      <c r="AE48" s="210"/>
      <c r="AF48" s="210"/>
      <c r="AG48" s="210" t="s">
        <v>242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54" t="str">
        <f>C48</f>
        <v>montáž rozvaděčů nn a vn včetně usazení, sestavení dílců, vyvážení, upevnění, zapojení a montáž demontovaných částí a přístrojů,  kontroly a dotažení spojů, opravy nátěrů, avšak bez zapojení, a ukončení kabelů</v>
      </c>
      <c r="BB48" s="210"/>
      <c r="BC48" s="210"/>
      <c r="BD48" s="210"/>
      <c r="BE48" s="210"/>
      <c r="BF48" s="210"/>
      <c r="BG48" s="210"/>
      <c r="BH48" s="210"/>
    </row>
    <row r="49" spans="1:60" outlineLevel="1" x14ac:dyDescent="0.25">
      <c r="A49" s="239">
        <v>25</v>
      </c>
      <c r="B49" s="240" t="s">
        <v>371</v>
      </c>
      <c r="C49" s="247" t="s">
        <v>372</v>
      </c>
      <c r="D49" s="241" t="s">
        <v>318</v>
      </c>
      <c r="E49" s="242">
        <v>2</v>
      </c>
      <c r="F49" s="243">
        <f>H49+J49</f>
        <v>0</v>
      </c>
      <c r="G49" s="243">
        <f>ROUND(E49*F49,2)</f>
        <v>0</v>
      </c>
      <c r="H49" s="244"/>
      <c r="I49" s="243">
        <f>ROUND(E49*H49,2)</f>
        <v>0</v>
      </c>
      <c r="J49" s="244"/>
      <c r="K49" s="243">
        <f>ROUND(E49*J49,2)</f>
        <v>0</v>
      </c>
      <c r="L49" s="243">
        <v>21</v>
      </c>
      <c r="M49" s="243">
        <f>G49*(1+L49/100)</f>
        <v>0</v>
      </c>
      <c r="N49" s="242">
        <v>0</v>
      </c>
      <c r="O49" s="242">
        <f>ROUND(E49*N49,2)</f>
        <v>0</v>
      </c>
      <c r="P49" s="242">
        <v>0</v>
      </c>
      <c r="Q49" s="242">
        <f>ROUND(E49*P49,2)</f>
        <v>0</v>
      </c>
      <c r="R49" s="243"/>
      <c r="S49" s="243" t="s">
        <v>178</v>
      </c>
      <c r="T49" s="245" t="s">
        <v>179</v>
      </c>
      <c r="U49" s="220">
        <v>0</v>
      </c>
      <c r="V49" s="220">
        <f>ROUND(E49*U49,2)</f>
        <v>0</v>
      </c>
      <c r="W49" s="220"/>
      <c r="X49" s="220" t="s">
        <v>191</v>
      </c>
      <c r="Y49" s="220" t="s">
        <v>181</v>
      </c>
      <c r="Z49" s="210"/>
      <c r="AA49" s="210"/>
      <c r="AB49" s="210"/>
      <c r="AC49" s="210"/>
      <c r="AD49" s="210"/>
      <c r="AE49" s="210"/>
      <c r="AF49" s="210"/>
      <c r="AG49" s="210" t="s">
        <v>323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5">
      <c r="A50" s="239">
        <v>26</v>
      </c>
      <c r="B50" s="240" t="s">
        <v>373</v>
      </c>
      <c r="C50" s="247" t="s">
        <v>374</v>
      </c>
      <c r="D50" s="241" t="s">
        <v>318</v>
      </c>
      <c r="E50" s="242">
        <v>2</v>
      </c>
      <c r="F50" s="243">
        <f>H50+J50</f>
        <v>0</v>
      </c>
      <c r="G50" s="243">
        <f>ROUND(E50*F50,2)</f>
        <v>0</v>
      </c>
      <c r="H50" s="244"/>
      <c r="I50" s="243">
        <f>ROUND(E50*H50,2)</f>
        <v>0</v>
      </c>
      <c r="J50" s="244"/>
      <c r="K50" s="243">
        <f>ROUND(E50*J50,2)</f>
        <v>0</v>
      </c>
      <c r="L50" s="243">
        <v>21</v>
      </c>
      <c r="M50" s="243">
        <f>G50*(1+L50/100)</f>
        <v>0</v>
      </c>
      <c r="N50" s="242">
        <v>0</v>
      </c>
      <c r="O50" s="242">
        <f>ROUND(E50*N50,2)</f>
        <v>0</v>
      </c>
      <c r="P50" s="242">
        <v>0</v>
      </c>
      <c r="Q50" s="242">
        <f>ROUND(E50*P50,2)</f>
        <v>0</v>
      </c>
      <c r="R50" s="243" t="s">
        <v>139</v>
      </c>
      <c r="S50" s="243" t="s">
        <v>240</v>
      </c>
      <c r="T50" s="245" t="s">
        <v>240</v>
      </c>
      <c r="U50" s="220">
        <v>0.8</v>
      </c>
      <c r="V50" s="220">
        <f>ROUND(E50*U50,2)</f>
        <v>1.6</v>
      </c>
      <c r="W50" s="220"/>
      <c r="X50" s="220" t="s">
        <v>180</v>
      </c>
      <c r="Y50" s="220" t="s">
        <v>181</v>
      </c>
      <c r="Z50" s="210"/>
      <c r="AA50" s="210"/>
      <c r="AB50" s="210"/>
      <c r="AC50" s="210"/>
      <c r="AD50" s="210"/>
      <c r="AE50" s="210"/>
      <c r="AF50" s="210"/>
      <c r="AG50" s="210" t="s">
        <v>314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ht="20.399999999999999" outlineLevel="1" x14ac:dyDescent="0.25">
      <c r="A51" s="239">
        <v>27</v>
      </c>
      <c r="B51" s="240" t="s">
        <v>354</v>
      </c>
      <c r="C51" s="247" t="s">
        <v>355</v>
      </c>
      <c r="D51" s="241" t="s">
        <v>318</v>
      </c>
      <c r="E51" s="242">
        <v>2</v>
      </c>
      <c r="F51" s="243">
        <f>H51+J51</f>
        <v>0</v>
      </c>
      <c r="G51" s="243">
        <f>ROUND(E51*F51,2)</f>
        <v>0</v>
      </c>
      <c r="H51" s="244"/>
      <c r="I51" s="243">
        <f>ROUND(E51*H51,2)</f>
        <v>0</v>
      </c>
      <c r="J51" s="244"/>
      <c r="K51" s="243">
        <f>ROUND(E51*J51,2)</f>
        <v>0</v>
      </c>
      <c r="L51" s="243">
        <v>21</v>
      </c>
      <c r="M51" s="243">
        <f>G51*(1+L51/100)</f>
        <v>0</v>
      </c>
      <c r="N51" s="242">
        <v>5.0000000000000001E-4</v>
      </c>
      <c r="O51" s="242">
        <f>ROUND(E51*N51,2)</f>
        <v>0</v>
      </c>
      <c r="P51" s="242">
        <v>0</v>
      </c>
      <c r="Q51" s="242">
        <f>ROUND(E51*P51,2)</f>
        <v>0</v>
      </c>
      <c r="R51" s="243" t="s">
        <v>356</v>
      </c>
      <c r="S51" s="243" t="s">
        <v>240</v>
      </c>
      <c r="T51" s="245" t="s">
        <v>240</v>
      </c>
      <c r="U51" s="220">
        <v>0</v>
      </c>
      <c r="V51" s="220">
        <f>ROUND(E51*U51,2)</f>
        <v>0</v>
      </c>
      <c r="W51" s="220"/>
      <c r="X51" s="220" t="s">
        <v>191</v>
      </c>
      <c r="Y51" s="220" t="s">
        <v>181</v>
      </c>
      <c r="Z51" s="210"/>
      <c r="AA51" s="210"/>
      <c r="AB51" s="210"/>
      <c r="AC51" s="210"/>
      <c r="AD51" s="210"/>
      <c r="AE51" s="210"/>
      <c r="AF51" s="210"/>
      <c r="AG51" s="210" t="s">
        <v>323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5">
      <c r="A52" s="239">
        <v>28</v>
      </c>
      <c r="B52" s="240" t="s">
        <v>357</v>
      </c>
      <c r="C52" s="247" t="s">
        <v>358</v>
      </c>
      <c r="D52" s="241" t="s">
        <v>318</v>
      </c>
      <c r="E52" s="242">
        <v>2</v>
      </c>
      <c r="F52" s="243">
        <f>H52+J52</f>
        <v>0</v>
      </c>
      <c r="G52" s="243">
        <f>ROUND(E52*F52,2)</f>
        <v>0</v>
      </c>
      <c r="H52" s="244"/>
      <c r="I52" s="243">
        <f>ROUND(E52*H52,2)</f>
        <v>0</v>
      </c>
      <c r="J52" s="244"/>
      <c r="K52" s="243">
        <f>ROUND(E52*J52,2)</f>
        <v>0</v>
      </c>
      <c r="L52" s="243">
        <v>21</v>
      </c>
      <c r="M52" s="243">
        <f>G52*(1+L52/100)</f>
        <v>0</v>
      </c>
      <c r="N52" s="242">
        <v>0</v>
      </c>
      <c r="O52" s="242">
        <f>ROUND(E52*N52,2)</f>
        <v>0</v>
      </c>
      <c r="P52" s="242">
        <v>0</v>
      </c>
      <c r="Q52" s="242">
        <f>ROUND(E52*P52,2)</f>
        <v>0</v>
      </c>
      <c r="R52" s="243" t="s">
        <v>139</v>
      </c>
      <c r="S52" s="243" t="s">
        <v>240</v>
      </c>
      <c r="T52" s="245" t="s">
        <v>240</v>
      </c>
      <c r="U52" s="220">
        <v>0.76</v>
      </c>
      <c r="V52" s="220">
        <f>ROUND(E52*U52,2)</f>
        <v>1.52</v>
      </c>
      <c r="W52" s="220"/>
      <c r="X52" s="220" t="s">
        <v>180</v>
      </c>
      <c r="Y52" s="220" t="s">
        <v>181</v>
      </c>
      <c r="Z52" s="210"/>
      <c r="AA52" s="210"/>
      <c r="AB52" s="210"/>
      <c r="AC52" s="210"/>
      <c r="AD52" s="210"/>
      <c r="AE52" s="210"/>
      <c r="AF52" s="210"/>
      <c r="AG52" s="210" t="s">
        <v>314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ht="20.399999999999999" outlineLevel="1" x14ac:dyDescent="0.25">
      <c r="A53" s="239">
        <v>29</v>
      </c>
      <c r="B53" s="240" t="s">
        <v>359</v>
      </c>
      <c r="C53" s="247" t="s">
        <v>360</v>
      </c>
      <c r="D53" s="241" t="s">
        <v>318</v>
      </c>
      <c r="E53" s="242">
        <v>6</v>
      </c>
      <c r="F53" s="243">
        <f>H53+J53</f>
        <v>0</v>
      </c>
      <c r="G53" s="243">
        <f>ROUND(E53*F53,2)</f>
        <v>0</v>
      </c>
      <c r="H53" s="244"/>
      <c r="I53" s="243">
        <f>ROUND(E53*H53,2)</f>
        <v>0</v>
      </c>
      <c r="J53" s="244"/>
      <c r="K53" s="243">
        <f>ROUND(E53*J53,2)</f>
        <v>0</v>
      </c>
      <c r="L53" s="243">
        <v>21</v>
      </c>
      <c r="M53" s="243">
        <f>G53*(1+L53/100)</f>
        <v>0</v>
      </c>
      <c r="N53" s="242">
        <v>2.7E-4</v>
      </c>
      <c r="O53" s="242">
        <f>ROUND(E53*N53,2)</f>
        <v>0</v>
      </c>
      <c r="P53" s="242">
        <v>0</v>
      </c>
      <c r="Q53" s="242">
        <f>ROUND(E53*P53,2)</f>
        <v>0</v>
      </c>
      <c r="R53" s="243" t="s">
        <v>356</v>
      </c>
      <c r="S53" s="243" t="s">
        <v>240</v>
      </c>
      <c r="T53" s="245" t="s">
        <v>240</v>
      </c>
      <c r="U53" s="220">
        <v>0</v>
      </c>
      <c r="V53" s="220">
        <f>ROUND(E53*U53,2)</f>
        <v>0</v>
      </c>
      <c r="W53" s="220"/>
      <c r="X53" s="220" t="s">
        <v>191</v>
      </c>
      <c r="Y53" s="220" t="s">
        <v>181</v>
      </c>
      <c r="Z53" s="210"/>
      <c r="AA53" s="210"/>
      <c r="AB53" s="210"/>
      <c r="AC53" s="210"/>
      <c r="AD53" s="210"/>
      <c r="AE53" s="210"/>
      <c r="AF53" s="210"/>
      <c r="AG53" s="210" t="s">
        <v>323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ht="20.399999999999999" outlineLevel="1" x14ac:dyDescent="0.25">
      <c r="A54" s="239">
        <v>30</v>
      </c>
      <c r="B54" s="240" t="s">
        <v>361</v>
      </c>
      <c r="C54" s="247" t="s">
        <v>362</v>
      </c>
      <c r="D54" s="241" t="s">
        <v>318</v>
      </c>
      <c r="E54" s="242">
        <v>9</v>
      </c>
      <c r="F54" s="243">
        <f>H54+J54</f>
        <v>0</v>
      </c>
      <c r="G54" s="243">
        <f>ROUND(E54*F54,2)</f>
        <v>0</v>
      </c>
      <c r="H54" s="244"/>
      <c r="I54" s="243">
        <f>ROUND(E54*H54,2)</f>
        <v>0</v>
      </c>
      <c r="J54" s="244"/>
      <c r="K54" s="243">
        <f>ROUND(E54*J54,2)</f>
        <v>0</v>
      </c>
      <c r="L54" s="243">
        <v>21</v>
      </c>
      <c r="M54" s="243">
        <f>G54*(1+L54/100)</f>
        <v>0</v>
      </c>
      <c r="N54" s="242">
        <v>2.7E-4</v>
      </c>
      <c r="O54" s="242">
        <f>ROUND(E54*N54,2)</f>
        <v>0</v>
      </c>
      <c r="P54" s="242">
        <v>0</v>
      </c>
      <c r="Q54" s="242">
        <f>ROUND(E54*P54,2)</f>
        <v>0</v>
      </c>
      <c r="R54" s="243" t="s">
        <v>356</v>
      </c>
      <c r="S54" s="243" t="s">
        <v>240</v>
      </c>
      <c r="T54" s="245" t="s">
        <v>240</v>
      </c>
      <c r="U54" s="220">
        <v>0</v>
      </c>
      <c r="V54" s="220">
        <f>ROUND(E54*U54,2)</f>
        <v>0</v>
      </c>
      <c r="W54" s="220"/>
      <c r="X54" s="220" t="s">
        <v>191</v>
      </c>
      <c r="Y54" s="220" t="s">
        <v>181</v>
      </c>
      <c r="Z54" s="210"/>
      <c r="AA54" s="210"/>
      <c r="AB54" s="210"/>
      <c r="AC54" s="210"/>
      <c r="AD54" s="210"/>
      <c r="AE54" s="210"/>
      <c r="AF54" s="210"/>
      <c r="AG54" s="210" t="s">
        <v>323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5">
      <c r="A55" s="239">
        <v>31</v>
      </c>
      <c r="B55" s="240" t="s">
        <v>363</v>
      </c>
      <c r="C55" s="247" t="s">
        <v>364</v>
      </c>
      <c r="D55" s="241" t="s">
        <v>318</v>
      </c>
      <c r="E55" s="242">
        <v>15</v>
      </c>
      <c r="F55" s="243">
        <f>H55+J55</f>
        <v>0</v>
      </c>
      <c r="G55" s="243">
        <f>ROUND(E55*F55,2)</f>
        <v>0</v>
      </c>
      <c r="H55" s="244"/>
      <c r="I55" s="243">
        <f>ROUND(E55*H55,2)</f>
        <v>0</v>
      </c>
      <c r="J55" s="244"/>
      <c r="K55" s="243">
        <f>ROUND(E55*J55,2)</f>
        <v>0</v>
      </c>
      <c r="L55" s="243">
        <v>21</v>
      </c>
      <c r="M55" s="243">
        <f>G55*(1+L55/100)</f>
        <v>0</v>
      </c>
      <c r="N55" s="242">
        <v>0</v>
      </c>
      <c r="O55" s="242">
        <f>ROUND(E55*N55,2)</f>
        <v>0</v>
      </c>
      <c r="P55" s="242">
        <v>0</v>
      </c>
      <c r="Q55" s="242">
        <f>ROUND(E55*P55,2)</f>
        <v>0</v>
      </c>
      <c r="R55" s="243" t="s">
        <v>139</v>
      </c>
      <c r="S55" s="243" t="s">
        <v>240</v>
      </c>
      <c r="T55" s="245" t="s">
        <v>240</v>
      </c>
      <c r="U55" s="220">
        <v>0.35</v>
      </c>
      <c r="V55" s="220">
        <f>ROUND(E55*U55,2)</f>
        <v>5.25</v>
      </c>
      <c r="W55" s="220"/>
      <c r="X55" s="220" t="s">
        <v>180</v>
      </c>
      <c r="Y55" s="220" t="s">
        <v>181</v>
      </c>
      <c r="Z55" s="210"/>
      <c r="AA55" s="210"/>
      <c r="AB55" s="210"/>
      <c r="AC55" s="210"/>
      <c r="AD55" s="210"/>
      <c r="AE55" s="210"/>
      <c r="AF55" s="210"/>
      <c r="AG55" s="210" t="s">
        <v>314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5">
      <c r="A56" s="239">
        <v>32</v>
      </c>
      <c r="B56" s="240" t="s">
        <v>365</v>
      </c>
      <c r="C56" s="247" t="s">
        <v>366</v>
      </c>
      <c r="D56" s="241" t="s">
        <v>318</v>
      </c>
      <c r="E56" s="242">
        <v>45</v>
      </c>
      <c r="F56" s="243">
        <f>H56+J56</f>
        <v>0</v>
      </c>
      <c r="G56" s="243">
        <f>ROUND(E56*F56,2)</f>
        <v>0</v>
      </c>
      <c r="H56" s="244"/>
      <c r="I56" s="243">
        <f>ROUND(E56*H56,2)</f>
        <v>0</v>
      </c>
      <c r="J56" s="244"/>
      <c r="K56" s="243">
        <f>ROUND(E56*J56,2)</f>
        <v>0</v>
      </c>
      <c r="L56" s="243">
        <v>21</v>
      </c>
      <c r="M56" s="243">
        <f>G56*(1+L56/100)</f>
        <v>0</v>
      </c>
      <c r="N56" s="242">
        <v>0</v>
      </c>
      <c r="O56" s="242">
        <f>ROUND(E56*N56,2)</f>
        <v>0</v>
      </c>
      <c r="P56" s="242">
        <v>0</v>
      </c>
      <c r="Q56" s="242">
        <f>ROUND(E56*P56,2)</f>
        <v>0</v>
      </c>
      <c r="R56" s="243" t="s">
        <v>137</v>
      </c>
      <c r="S56" s="243" t="s">
        <v>240</v>
      </c>
      <c r="T56" s="245" t="s">
        <v>240</v>
      </c>
      <c r="U56" s="220">
        <v>5.0500000000000003E-2</v>
      </c>
      <c r="V56" s="220">
        <f>ROUND(E56*U56,2)</f>
        <v>2.27</v>
      </c>
      <c r="W56" s="220"/>
      <c r="X56" s="220" t="s">
        <v>180</v>
      </c>
      <c r="Y56" s="220" t="s">
        <v>181</v>
      </c>
      <c r="Z56" s="210"/>
      <c r="AA56" s="210"/>
      <c r="AB56" s="210"/>
      <c r="AC56" s="210"/>
      <c r="AD56" s="210"/>
      <c r="AE56" s="210"/>
      <c r="AF56" s="210"/>
      <c r="AG56" s="210" t="s">
        <v>326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5">
      <c r="A57" s="239">
        <v>33</v>
      </c>
      <c r="B57" s="240" t="s">
        <v>367</v>
      </c>
      <c r="C57" s="247" t="s">
        <v>368</v>
      </c>
      <c r="D57" s="241" t="s">
        <v>318</v>
      </c>
      <c r="E57" s="242">
        <v>10</v>
      </c>
      <c r="F57" s="243">
        <f>H57+J57</f>
        <v>0</v>
      </c>
      <c r="G57" s="243">
        <f>ROUND(E57*F57,2)</f>
        <v>0</v>
      </c>
      <c r="H57" s="244"/>
      <c r="I57" s="243">
        <f>ROUND(E57*H57,2)</f>
        <v>0</v>
      </c>
      <c r="J57" s="244"/>
      <c r="K57" s="243">
        <f>ROUND(E57*J57,2)</f>
        <v>0</v>
      </c>
      <c r="L57" s="243">
        <v>21</v>
      </c>
      <c r="M57" s="243">
        <f>G57*(1+L57/100)</f>
        <v>0</v>
      </c>
      <c r="N57" s="242">
        <v>0</v>
      </c>
      <c r="O57" s="242">
        <f>ROUND(E57*N57,2)</f>
        <v>0</v>
      </c>
      <c r="P57" s="242">
        <v>0</v>
      </c>
      <c r="Q57" s="242">
        <f>ROUND(E57*P57,2)</f>
        <v>0</v>
      </c>
      <c r="R57" s="243" t="s">
        <v>137</v>
      </c>
      <c r="S57" s="243" t="s">
        <v>240</v>
      </c>
      <c r="T57" s="245" t="s">
        <v>240</v>
      </c>
      <c r="U57" s="220">
        <v>8.2170000000000007E-2</v>
      </c>
      <c r="V57" s="220">
        <f>ROUND(E57*U57,2)</f>
        <v>0.82</v>
      </c>
      <c r="W57" s="220"/>
      <c r="X57" s="220" t="s">
        <v>180</v>
      </c>
      <c r="Y57" s="220" t="s">
        <v>181</v>
      </c>
      <c r="Z57" s="210"/>
      <c r="AA57" s="210"/>
      <c r="AB57" s="210"/>
      <c r="AC57" s="210"/>
      <c r="AD57" s="210"/>
      <c r="AE57" s="210"/>
      <c r="AF57" s="210"/>
      <c r="AG57" s="210" t="s">
        <v>326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x14ac:dyDescent="0.25">
      <c r="A58" s="222" t="s">
        <v>173</v>
      </c>
      <c r="B58" s="223" t="s">
        <v>137</v>
      </c>
      <c r="C58" s="246" t="s">
        <v>138</v>
      </c>
      <c r="D58" s="224"/>
      <c r="E58" s="225"/>
      <c r="F58" s="226"/>
      <c r="G58" s="226">
        <f>SUMIF(AG59:AG82,"&lt;&gt;NOR",G59:G82)</f>
        <v>0</v>
      </c>
      <c r="H58" s="226"/>
      <c r="I58" s="226">
        <f>SUM(I59:I82)</f>
        <v>0</v>
      </c>
      <c r="J58" s="226"/>
      <c r="K58" s="226">
        <f>SUM(K59:K82)</f>
        <v>0</v>
      </c>
      <c r="L58" s="226"/>
      <c r="M58" s="226">
        <f>SUM(M59:M82)</f>
        <v>0</v>
      </c>
      <c r="N58" s="225"/>
      <c r="O58" s="225">
        <f>SUM(O59:O82)</f>
        <v>0.25</v>
      </c>
      <c r="P58" s="225"/>
      <c r="Q58" s="225">
        <f>SUM(Q59:Q82)</f>
        <v>0</v>
      </c>
      <c r="R58" s="226"/>
      <c r="S58" s="226"/>
      <c r="T58" s="227"/>
      <c r="U58" s="221"/>
      <c r="V58" s="221">
        <f>SUM(V59:V82)</f>
        <v>135.36000000000001</v>
      </c>
      <c r="W58" s="221"/>
      <c r="X58" s="221"/>
      <c r="Y58" s="221"/>
      <c r="AG58" t="s">
        <v>174</v>
      </c>
    </row>
    <row r="59" spans="1:60" outlineLevel="1" x14ac:dyDescent="0.25">
      <c r="A59" s="239">
        <v>34</v>
      </c>
      <c r="B59" s="240" t="s">
        <v>377</v>
      </c>
      <c r="C59" s="247" t="s">
        <v>378</v>
      </c>
      <c r="D59" s="241" t="s">
        <v>332</v>
      </c>
      <c r="E59" s="242">
        <v>123</v>
      </c>
      <c r="F59" s="243">
        <f>H59+J59</f>
        <v>0</v>
      </c>
      <c r="G59" s="243">
        <f>ROUND(E59*F59,2)</f>
        <v>0</v>
      </c>
      <c r="H59" s="244"/>
      <c r="I59" s="243">
        <f>ROUND(E59*H59,2)</f>
        <v>0</v>
      </c>
      <c r="J59" s="244"/>
      <c r="K59" s="243">
        <f>ROUND(E59*J59,2)</f>
        <v>0</v>
      </c>
      <c r="L59" s="243">
        <v>21</v>
      </c>
      <c r="M59" s="243">
        <f>G59*(1+L59/100)</f>
        <v>0</v>
      </c>
      <c r="N59" s="242">
        <v>1.6000000000000001E-4</v>
      </c>
      <c r="O59" s="242">
        <f>ROUND(E59*N59,2)</f>
        <v>0.02</v>
      </c>
      <c r="P59" s="242">
        <v>0</v>
      </c>
      <c r="Q59" s="242">
        <f>ROUND(E59*P59,2)</f>
        <v>0</v>
      </c>
      <c r="R59" s="243" t="s">
        <v>137</v>
      </c>
      <c r="S59" s="243" t="s">
        <v>240</v>
      </c>
      <c r="T59" s="245" t="s">
        <v>240</v>
      </c>
      <c r="U59" s="220">
        <v>7.0000000000000007E-2</v>
      </c>
      <c r="V59" s="220">
        <f>ROUND(E59*U59,2)</f>
        <v>8.61</v>
      </c>
      <c r="W59" s="220"/>
      <c r="X59" s="220" t="s">
        <v>180</v>
      </c>
      <c r="Y59" s="220" t="s">
        <v>181</v>
      </c>
      <c r="Z59" s="210"/>
      <c r="AA59" s="210"/>
      <c r="AB59" s="210"/>
      <c r="AC59" s="210"/>
      <c r="AD59" s="210"/>
      <c r="AE59" s="210"/>
      <c r="AF59" s="210"/>
      <c r="AG59" s="210" t="s">
        <v>314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ht="20.399999999999999" outlineLevel="1" x14ac:dyDescent="0.25">
      <c r="A60" s="239">
        <v>35</v>
      </c>
      <c r="B60" s="240" t="s">
        <v>379</v>
      </c>
      <c r="C60" s="247" t="s">
        <v>380</v>
      </c>
      <c r="D60" s="241" t="s">
        <v>332</v>
      </c>
      <c r="E60" s="242">
        <v>359</v>
      </c>
      <c r="F60" s="243">
        <f>H60+J60</f>
        <v>0</v>
      </c>
      <c r="G60" s="243">
        <f>ROUND(E60*F60,2)</f>
        <v>0</v>
      </c>
      <c r="H60" s="244"/>
      <c r="I60" s="243">
        <f>ROUND(E60*H60,2)</f>
        <v>0</v>
      </c>
      <c r="J60" s="244"/>
      <c r="K60" s="243">
        <f>ROUND(E60*J60,2)</f>
        <v>0</v>
      </c>
      <c r="L60" s="243">
        <v>21</v>
      </c>
      <c r="M60" s="243">
        <f>G60*(1+L60/100)</f>
        <v>0</v>
      </c>
      <c r="N60" s="242">
        <v>9.0000000000000006E-5</v>
      </c>
      <c r="O60" s="242">
        <f>ROUND(E60*N60,2)</f>
        <v>0.03</v>
      </c>
      <c r="P60" s="242">
        <v>0</v>
      </c>
      <c r="Q60" s="242">
        <f>ROUND(E60*P60,2)</f>
        <v>0</v>
      </c>
      <c r="R60" s="243" t="s">
        <v>137</v>
      </c>
      <c r="S60" s="243" t="s">
        <v>240</v>
      </c>
      <c r="T60" s="245" t="s">
        <v>240</v>
      </c>
      <c r="U60" s="220">
        <v>6.4149999999999999E-2</v>
      </c>
      <c r="V60" s="220">
        <f>ROUND(E60*U60,2)</f>
        <v>23.03</v>
      </c>
      <c r="W60" s="220"/>
      <c r="X60" s="220" t="s">
        <v>180</v>
      </c>
      <c r="Y60" s="220" t="s">
        <v>181</v>
      </c>
      <c r="Z60" s="210"/>
      <c r="AA60" s="210"/>
      <c r="AB60" s="210"/>
      <c r="AC60" s="210"/>
      <c r="AD60" s="210"/>
      <c r="AE60" s="210"/>
      <c r="AF60" s="210"/>
      <c r="AG60" s="210" t="s">
        <v>314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5">
      <c r="A61" s="239">
        <v>36</v>
      </c>
      <c r="B61" s="240" t="s">
        <v>381</v>
      </c>
      <c r="C61" s="247" t="s">
        <v>382</v>
      </c>
      <c r="D61" s="241" t="s">
        <v>332</v>
      </c>
      <c r="E61" s="242">
        <v>206</v>
      </c>
      <c r="F61" s="243">
        <f>H61+J61</f>
        <v>0</v>
      </c>
      <c r="G61" s="243">
        <f>ROUND(E61*F61,2)</f>
        <v>0</v>
      </c>
      <c r="H61" s="244"/>
      <c r="I61" s="243">
        <f>ROUND(E61*H61,2)</f>
        <v>0</v>
      </c>
      <c r="J61" s="244"/>
      <c r="K61" s="243">
        <f>ROUND(E61*J61,2)</f>
        <v>0</v>
      </c>
      <c r="L61" s="243">
        <v>21</v>
      </c>
      <c r="M61" s="243">
        <f>G61*(1+L61/100)</f>
        <v>0</v>
      </c>
      <c r="N61" s="242">
        <v>1.9000000000000001E-4</v>
      </c>
      <c r="O61" s="242">
        <f>ROUND(E61*N61,2)</f>
        <v>0.04</v>
      </c>
      <c r="P61" s="242">
        <v>0</v>
      </c>
      <c r="Q61" s="242">
        <f>ROUND(E61*P61,2)</f>
        <v>0</v>
      </c>
      <c r="R61" s="243" t="s">
        <v>137</v>
      </c>
      <c r="S61" s="243" t="s">
        <v>240</v>
      </c>
      <c r="T61" s="245" t="s">
        <v>240</v>
      </c>
      <c r="U61" s="220">
        <v>7.0000000000000007E-2</v>
      </c>
      <c r="V61" s="220">
        <f>ROUND(E61*U61,2)</f>
        <v>14.42</v>
      </c>
      <c r="W61" s="220"/>
      <c r="X61" s="220" t="s">
        <v>180</v>
      </c>
      <c r="Y61" s="220" t="s">
        <v>181</v>
      </c>
      <c r="Z61" s="210"/>
      <c r="AA61" s="210"/>
      <c r="AB61" s="210"/>
      <c r="AC61" s="210"/>
      <c r="AD61" s="210"/>
      <c r="AE61" s="210"/>
      <c r="AF61" s="210"/>
      <c r="AG61" s="210" t="s">
        <v>314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5">
      <c r="A62" s="239">
        <v>37</v>
      </c>
      <c r="B62" s="240" t="s">
        <v>383</v>
      </c>
      <c r="C62" s="247" t="s">
        <v>384</v>
      </c>
      <c r="D62" s="241" t="s">
        <v>332</v>
      </c>
      <c r="E62" s="242">
        <v>193</v>
      </c>
      <c r="F62" s="243">
        <f>H62+J62</f>
        <v>0</v>
      </c>
      <c r="G62" s="243">
        <f>ROUND(E62*F62,2)</f>
        <v>0</v>
      </c>
      <c r="H62" s="244"/>
      <c r="I62" s="243">
        <f>ROUND(E62*H62,2)</f>
        <v>0</v>
      </c>
      <c r="J62" s="244"/>
      <c r="K62" s="243">
        <f>ROUND(E62*J62,2)</f>
        <v>0</v>
      </c>
      <c r="L62" s="243">
        <v>21</v>
      </c>
      <c r="M62" s="243">
        <f>G62*(1+L62/100)</f>
        <v>0</v>
      </c>
      <c r="N62" s="242">
        <v>2.2000000000000001E-4</v>
      </c>
      <c r="O62" s="242">
        <f>ROUND(E62*N62,2)</f>
        <v>0.04</v>
      </c>
      <c r="P62" s="242">
        <v>0</v>
      </c>
      <c r="Q62" s="242">
        <f>ROUND(E62*P62,2)</f>
        <v>0</v>
      </c>
      <c r="R62" s="243" t="s">
        <v>137</v>
      </c>
      <c r="S62" s="243" t="s">
        <v>240</v>
      </c>
      <c r="T62" s="245" t="s">
        <v>240</v>
      </c>
      <c r="U62" s="220">
        <v>7.0000000000000007E-2</v>
      </c>
      <c r="V62" s="220">
        <f>ROUND(E62*U62,2)</f>
        <v>13.51</v>
      </c>
      <c r="W62" s="220"/>
      <c r="X62" s="220" t="s">
        <v>180</v>
      </c>
      <c r="Y62" s="220" t="s">
        <v>181</v>
      </c>
      <c r="Z62" s="210"/>
      <c r="AA62" s="210"/>
      <c r="AB62" s="210"/>
      <c r="AC62" s="210"/>
      <c r="AD62" s="210"/>
      <c r="AE62" s="210"/>
      <c r="AF62" s="210"/>
      <c r="AG62" s="210" t="s">
        <v>314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5">
      <c r="A63" s="239">
        <v>38</v>
      </c>
      <c r="B63" s="240" t="s">
        <v>385</v>
      </c>
      <c r="C63" s="247" t="s">
        <v>386</v>
      </c>
      <c r="D63" s="241" t="s">
        <v>332</v>
      </c>
      <c r="E63" s="242">
        <v>339</v>
      </c>
      <c r="F63" s="243">
        <f>H63+J63</f>
        <v>0</v>
      </c>
      <c r="G63" s="243">
        <f>ROUND(E63*F63,2)</f>
        <v>0</v>
      </c>
      <c r="H63" s="244"/>
      <c r="I63" s="243">
        <f>ROUND(E63*H63,2)</f>
        <v>0</v>
      </c>
      <c r="J63" s="244"/>
      <c r="K63" s="243">
        <f>ROUND(E63*J63,2)</f>
        <v>0</v>
      </c>
      <c r="L63" s="243">
        <v>21</v>
      </c>
      <c r="M63" s="243">
        <f>G63*(1+L63/100)</f>
        <v>0</v>
      </c>
      <c r="N63" s="242">
        <v>2.1000000000000001E-4</v>
      </c>
      <c r="O63" s="242">
        <f>ROUND(E63*N63,2)</f>
        <v>7.0000000000000007E-2</v>
      </c>
      <c r="P63" s="242">
        <v>0</v>
      </c>
      <c r="Q63" s="242">
        <f>ROUND(E63*P63,2)</f>
        <v>0</v>
      </c>
      <c r="R63" s="243" t="s">
        <v>137</v>
      </c>
      <c r="S63" s="243" t="s">
        <v>240</v>
      </c>
      <c r="T63" s="245" t="s">
        <v>240</v>
      </c>
      <c r="U63" s="220">
        <v>7.0000000000000007E-2</v>
      </c>
      <c r="V63" s="220">
        <f>ROUND(E63*U63,2)</f>
        <v>23.73</v>
      </c>
      <c r="W63" s="220"/>
      <c r="X63" s="220" t="s">
        <v>180</v>
      </c>
      <c r="Y63" s="220" t="s">
        <v>181</v>
      </c>
      <c r="Z63" s="210"/>
      <c r="AA63" s="210"/>
      <c r="AB63" s="210"/>
      <c r="AC63" s="210"/>
      <c r="AD63" s="210"/>
      <c r="AE63" s="210"/>
      <c r="AF63" s="210"/>
      <c r="AG63" s="210" t="s">
        <v>314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5">
      <c r="A64" s="239">
        <v>39</v>
      </c>
      <c r="B64" s="240" t="s">
        <v>642</v>
      </c>
      <c r="C64" s="247" t="s">
        <v>643</v>
      </c>
      <c r="D64" s="241" t="s">
        <v>332</v>
      </c>
      <c r="E64" s="242">
        <v>14</v>
      </c>
      <c r="F64" s="243">
        <f>H64+J64</f>
        <v>0</v>
      </c>
      <c r="G64" s="243">
        <f>ROUND(E64*F64,2)</f>
        <v>0</v>
      </c>
      <c r="H64" s="244"/>
      <c r="I64" s="243">
        <f>ROUND(E64*H64,2)</f>
        <v>0</v>
      </c>
      <c r="J64" s="244"/>
      <c r="K64" s="243">
        <f>ROUND(E64*J64,2)</f>
        <v>0</v>
      </c>
      <c r="L64" s="243">
        <v>21</v>
      </c>
      <c r="M64" s="243">
        <f>G64*(1+L64/100)</f>
        <v>0</v>
      </c>
      <c r="N64" s="242">
        <v>3.2000000000000003E-4</v>
      </c>
      <c r="O64" s="242">
        <f>ROUND(E64*N64,2)</f>
        <v>0</v>
      </c>
      <c r="P64" s="242">
        <v>0</v>
      </c>
      <c r="Q64" s="242">
        <f>ROUND(E64*P64,2)</f>
        <v>0</v>
      </c>
      <c r="R64" s="243" t="s">
        <v>137</v>
      </c>
      <c r="S64" s="243" t="s">
        <v>240</v>
      </c>
      <c r="T64" s="245" t="s">
        <v>240</v>
      </c>
      <c r="U64" s="220">
        <v>7.2459999999999997E-2</v>
      </c>
      <c r="V64" s="220">
        <f>ROUND(E64*U64,2)</f>
        <v>1.01</v>
      </c>
      <c r="W64" s="220"/>
      <c r="X64" s="220" t="s">
        <v>180</v>
      </c>
      <c r="Y64" s="220" t="s">
        <v>181</v>
      </c>
      <c r="Z64" s="210"/>
      <c r="AA64" s="210"/>
      <c r="AB64" s="210"/>
      <c r="AC64" s="210"/>
      <c r="AD64" s="210"/>
      <c r="AE64" s="210"/>
      <c r="AF64" s="210"/>
      <c r="AG64" s="210" t="s">
        <v>314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ht="20.399999999999999" outlineLevel="1" x14ac:dyDescent="0.25">
      <c r="A65" s="239">
        <v>40</v>
      </c>
      <c r="B65" s="240" t="s">
        <v>387</v>
      </c>
      <c r="C65" s="247" t="s">
        <v>388</v>
      </c>
      <c r="D65" s="241" t="s">
        <v>332</v>
      </c>
      <c r="E65" s="242">
        <v>73</v>
      </c>
      <c r="F65" s="243">
        <f>H65+J65</f>
        <v>0</v>
      </c>
      <c r="G65" s="243">
        <f>ROUND(E65*F65,2)</f>
        <v>0</v>
      </c>
      <c r="H65" s="244"/>
      <c r="I65" s="243">
        <f>ROUND(E65*H65,2)</f>
        <v>0</v>
      </c>
      <c r="J65" s="244"/>
      <c r="K65" s="243">
        <f>ROUND(E65*J65,2)</f>
        <v>0</v>
      </c>
      <c r="L65" s="243">
        <v>21</v>
      </c>
      <c r="M65" s="243">
        <f>G65*(1+L65/100)</f>
        <v>0</v>
      </c>
      <c r="N65" s="242">
        <v>4.2999999999999999E-4</v>
      </c>
      <c r="O65" s="242">
        <f>ROUND(E65*N65,2)</f>
        <v>0.03</v>
      </c>
      <c r="P65" s="242">
        <v>0</v>
      </c>
      <c r="Q65" s="242">
        <f>ROUND(E65*P65,2)</f>
        <v>0</v>
      </c>
      <c r="R65" s="243" t="s">
        <v>137</v>
      </c>
      <c r="S65" s="243" t="s">
        <v>240</v>
      </c>
      <c r="T65" s="245" t="s">
        <v>240</v>
      </c>
      <c r="U65" s="220">
        <v>0.10431</v>
      </c>
      <c r="V65" s="220">
        <f>ROUND(E65*U65,2)</f>
        <v>7.61</v>
      </c>
      <c r="W65" s="220"/>
      <c r="X65" s="220" t="s">
        <v>180</v>
      </c>
      <c r="Y65" s="220" t="s">
        <v>181</v>
      </c>
      <c r="Z65" s="210"/>
      <c r="AA65" s="210"/>
      <c r="AB65" s="210"/>
      <c r="AC65" s="210"/>
      <c r="AD65" s="210"/>
      <c r="AE65" s="210"/>
      <c r="AF65" s="210"/>
      <c r="AG65" s="210" t="s">
        <v>314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ht="20.399999999999999" outlineLevel="1" x14ac:dyDescent="0.25">
      <c r="A66" s="239">
        <v>41</v>
      </c>
      <c r="B66" s="240" t="s">
        <v>389</v>
      </c>
      <c r="C66" s="247" t="s">
        <v>390</v>
      </c>
      <c r="D66" s="241" t="s">
        <v>332</v>
      </c>
      <c r="E66" s="242">
        <v>14</v>
      </c>
      <c r="F66" s="243">
        <f>H66+J66</f>
        <v>0</v>
      </c>
      <c r="G66" s="243">
        <f>ROUND(E66*F66,2)</f>
        <v>0</v>
      </c>
      <c r="H66" s="244"/>
      <c r="I66" s="243">
        <f>ROUND(E66*H66,2)</f>
        <v>0</v>
      </c>
      <c r="J66" s="244"/>
      <c r="K66" s="243">
        <f>ROUND(E66*J66,2)</f>
        <v>0</v>
      </c>
      <c r="L66" s="243">
        <v>21</v>
      </c>
      <c r="M66" s="243">
        <f>G66*(1+L66/100)</f>
        <v>0</v>
      </c>
      <c r="N66" s="242">
        <v>8.0000000000000004E-4</v>
      </c>
      <c r="O66" s="242">
        <f>ROUND(E66*N66,2)</f>
        <v>0.01</v>
      </c>
      <c r="P66" s="242">
        <v>0</v>
      </c>
      <c r="Q66" s="242">
        <f>ROUND(E66*P66,2)</f>
        <v>0</v>
      </c>
      <c r="R66" s="243" t="s">
        <v>137</v>
      </c>
      <c r="S66" s="243" t="s">
        <v>240</v>
      </c>
      <c r="T66" s="245" t="s">
        <v>240</v>
      </c>
      <c r="U66" s="220">
        <v>0.12062</v>
      </c>
      <c r="V66" s="220">
        <f>ROUND(E66*U66,2)</f>
        <v>1.69</v>
      </c>
      <c r="W66" s="220"/>
      <c r="X66" s="220" t="s">
        <v>180</v>
      </c>
      <c r="Y66" s="220" t="s">
        <v>181</v>
      </c>
      <c r="Z66" s="210"/>
      <c r="AA66" s="210"/>
      <c r="AB66" s="210"/>
      <c r="AC66" s="210"/>
      <c r="AD66" s="210"/>
      <c r="AE66" s="210"/>
      <c r="AF66" s="210"/>
      <c r="AG66" s="210" t="s">
        <v>314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5">
      <c r="A67" s="239">
        <v>42</v>
      </c>
      <c r="B67" s="240" t="s">
        <v>644</v>
      </c>
      <c r="C67" s="247" t="s">
        <v>645</v>
      </c>
      <c r="D67" s="241" t="s">
        <v>318</v>
      </c>
      <c r="E67" s="242">
        <v>1</v>
      </c>
      <c r="F67" s="243">
        <f>H67+J67</f>
        <v>0</v>
      </c>
      <c r="G67" s="243">
        <f>ROUND(E67*F67,2)</f>
        <v>0</v>
      </c>
      <c r="H67" s="244"/>
      <c r="I67" s="243">
        <f>ROUND(E67*H67,2)</f>
        <v>0</v>
      </c>
      <c r="J67" s="244"/>
      <c r="K67" s="243">
        <f>ROUND(E67*J67,2)</f>
        <v>0</v>
      </c>
      <c r="L67" s="243">
        <v>21</v>
      </c>
      <c r="M67" s="243">
        <f>G67*(1+L67/100)</f>
        <v>0</v>
      </c>
      <c r="N67" s="242">
        <v>0</v>
      </c>
      <c r="O67" s="242">
        <f>ROUND(E67*N67,2)</f>
        <v>0</v>
      </c>
      <c r="P67" s="242">
        <v>0</v>
      </c>
      <c r="Q67" s="242">
        <f>ROUND(E67*P67,2)</f>
        <v>0</v>
      </c>
      <c r="R67" s="243"/>
      <c r="S67" s="243" t="s">
        <v>178</v>
      </c>
      <c r="T67" s="245" t="s">
        <v>179</v>
      </c>
      <c r="U67" s="220">
        <v>0</v>
      </c>
      <c r="V67" s="220">
        <f>ROUND(E67*U67,2)</f>
        <v>0</v>
      </c>
      <c r="W67" s="220"/>
      <c r="X67" s="220" t="s">
        <v>191</v>
      </c>
      <c r="Y67" s="220" t="s">
        <v>181</v>
      </c>
      <c r="Z67" s="210"/>
      <c r="AA67" s="210"/>
      <c r="AB67" s="210"/>
      <c r="AC67" s="210"/>
      <c r="AD67" s="210"/>
      <c r="AE67" s="210"/>
      <c r="AF67" s="210"/>
      <c r="AG67" s="210" t="s">
        <v>323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5">
      <c r="A68" s="239">
        <v>43</v>
      </c>
      <c r="B68" s="240" t="s">
        <v>646</v>
      </c>
      <c r="C68" s="247" t="s">
        <v>647</v>
      </c>
      <c r="D68" s="241" t="s">
        <v>318</v>
      </c>
      <c r="E68" s="242">
        <v>1</v>
      </c>
      <c r="F68" s="243">
        <f>H68+J68</f>
        <v>0</v>
      </c>
      <c r="G68" s="243">
        <f>ROUND(E68*F68,2)</f>
        <v>0</v>
      </c>
      <c r="H68" s="244"/>
      <c r="I68" s="243">
        <f>ROUND(E68*H68,2)</f>
        <v>0</v>
      </c>
      <c r="J68" s="244"/>
      <c r="K68" s="243">
        <f>ROUND(E68*J68,2)</f>
        <v>0</v>
      </c>
      <c r="L68" s="243">
        <v>21</v>
      </c>
      <c r="M68" s="243">
        <f>G68*(1+L68/100)</f>
        <v>0</v>
      </c>
      <c r="N68" s="242">
        <v>0</v>
      </c>
      <c r="O68" s="242">
        <f>ROUND(E68*N68,2)</f>
        <v>0</v>
      </c>
      <c r="P68" s="242">
        <v>0</v>
      </c>
      <c r="Q68" s="242">
        <f>ROUND(E68*P68,2)</f>
        <v>0</v>
      </c>
      <c r="R68" s="243"/>
      <c r="S68" s="243" t="s">
        <v>178</v>
      </c>
      <c r="T68" s="245" t="s">
        <v>648</v>
      </c>
      <c r="U68" s="220">
        <v>0.7</v>
      </c>
      <c r="V68" s="220">
        <f>ROUND(E68*U68,2)</f>
        <v>0.7</v>
      </c>
      <c r="W68" s="220"/>
      <c r="X68" s="220" t="s">
        <v>180</v>
      </c>
      <c r="Y68" s="220" t="s">
        <v>181</v>
      </c>
      <c r="Z68" s="210"/>
      <c r="AA68" s="210"/>
      <c r="AB68" s="210"/>
      <c r="AC68" s="210"/>
      <c r="AD68" s="210"/>
      <c r="AE68" s="210"/>
      <c r="AF68" s="210"/>
      <c r="AG68" s="210" t="s">
        <v>314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ht="20.399999999999999" outlineLevel="1" x14ac:dyDescent="0.25">
      <c r="A69" s="239">
        <v>44</v>
      </c>
      <c r="B69" s="240" t="s">
        <v>391</v>
      </c>
      <c r="C69" s="247" t="s">
        <v>392</v>
      </c>
      <c r="D69" s="241" t="s">
        <v>318</v>
      </c>
      <c r="E69" s="242">
        <v>1</v>
      </c>
      <c r="F69" s="243">
        <f>H69+J69</f>
        <v>0</v>
      </c>
      <c r="G69" s="243">
        <f>ROUND(E69*F69,2)</f>
        <v>0</v>
      </c>
      <c r="H69" s="244"/>
      <c r="I69" s="243">
        <f>ROUND(E69*H69,2)</f>
        <v>0</v>
      </c>
      <c r="J69" s="244"/>
      <c r="K69" s="243">
        <f>ROUND(E69*J69,2)</f>
        <v>0</v>
      </c>
      <c r="L69" s="243">
        <v>21</v>
      </c>
      <c r="M69" s="243">
        <f>G69*(1+L69/100)</f>
        <v>0</v>
      </c>
      <c r="N69" s="242">
        <v>1.1E-4</v>
      </c>
      <c r="O69" s="242">
        <f>ROUND(E69*N69,2)</f>
        <v>0</v>
      </c>
      <c r="P69" s="242">
        <v>0</v>
      </c>
      <c r="Q69" s="242">
        <f>ROUND(E69*P69,2)</f>
        <v>0</v>
      </c>
      <c r="R69" s="243" t="s">
        <v>137</v>
      </c>
      <c r="S69" s="243" t="s">
        <v>240</v>
      </c>
      <c r="T69" s="245" t="s">
        <v>240</v>
      </c>
      <c r="U69" s="220">
        <v>0.13</v>
      </c>
      <c r="V69" s="220">
        <f>ROUND(E69*U69,2)</f>
        <v>0.13</v>
      </c>
      <c r="W69" s="220"/>
      <c r="X69" s="220" t="s">
        <v>180</v>
      </c>
      <c r="Y69" s="220" t="s">
        <v>181</v>
      </c>
      <c r="Z69" s="210"/>
      <c r="AA69" s="210"/>
      <c r="AB69" s="210"/>
      <c r="AC69" s="210"/>
      <c r="AD69" s="210"/>
      <c r="AE69" s="210"/>
      <c r="AF69" s="210"/>
      <c r="AG69" s="210" t="s">
        <v>326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ht="20.399999999999999" outlineLevel="1" x14ac:dyDescent="0.25">
      <c r="A70" s="239">
        <v>45</v>
      </c>
      <c r="B70" s="240" t="s">
        <v>393</v>
      </c>
      <c r="C70" s="247" t="s">
        <v>394</v>
      </c>
      <c r="D70" s="241" t="s">
        <v>318</v>
      </c>
      <c r="E70" s="242">
        <v>1</v>
      </c>
      <c r="F70" s="243">
        <f>H70+J70</f>
        <v>0</v>
      </c>
      <c r="G70" s="243">
        <f>ROUND(E70*F70,2)</f>
        <v>0</v>
      </c>
      <c r="H70" s="244"/>
      <c r="I70" s="243">
        <f>ROUND(E70*H70,2)</f>
        <v>0</v>
      </c>
      <c r="J70" s="244"/>
      <c r="K70" s="243">
        <f>ROUND(E70*J70,2)</f>
        <v>0</v>
      </c>
      <c r="L70" s="243">
        <v>21</v>
      </c>
      <c r="M70" s="243">
        <f>G70*(1+L70/100)</f>
        <v>0</v>
      </c>
      <c r="N70" s="242">
        <v>6.0000000000000002E-5</v>
      </c>
      <c r="O70" s="242">
        <f>ROUND(E70*N70,2)</f>
        <v>0</v>
      </c>
      <c r="P70" s="242">
        <v>0</v>
      </c>
      <c r="Q70" s="242">
        <f>ROUND(E70*P70,2)</f>
        <v>0</v>
      </c>
      <c r="R70" s="243" t="s">
        <v>137</v>
      </c>
      <c r="S70" s="243" t="s">
        <v>240</v>
      </c>
      <c r="T70" s="245" t="s">
        <v>240</v>
      </c>
      <c r="U70" s="220">
        <v>0.14699999999999999</v>
      </c>
      <c r="V70" s="220">
        <f>ROUND(E70*U70,2)</f>
        <v>0.15</v>
      </c>
      <c r="W70" s="220"/>
      <c r="X70" s="220" t="s">
        <v>180</v>
      </c>
      <c r="Y70" s="220" t="s">
        <v>181</v>
      </c>
      <c r="Z70" s="210"/>
      <c r="AA70" s="210"/>
      <c r="AB70" s="210"/>
      <c r="AC70" s="210"/>
      <c r="AD70" s="210"/>
      <c r="AE70" s="210"/>
      <c r="AF70" s="210"/>
      <c r="AG70" s="210" t="s">
        <v>314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ht="20.399999999999999" outlineLevel="1" x14ac:dyDescent="0.25">
      <c r="A71" s="239">
        <v>46</v>
      </c>
      <c r="B71" s="240" t="s">
        <v>395</v>
      </c>
      <c r="C71" s="247" t="s">
        <v>396</v>
      </c>
      <c r="D71" s="241" t="s">
        <v>318</v>
      </c>
      <c r="E71" s="242">
        <v>7</v>
      </c>
      <c r="F71" s="243">
        <f>H71+J71</f>
        <v>0</v>
      </c>
      <c r="G71" s="243">
        <f>ROUND(E71*F71,2)</f>
        <v>0</v>
      </c>
      <c r="H71" s="244"/>
      <c r="I71" s="243">
        <f>ROUND(E71*H71,2)</f>
        <v>0</v>
      </c>
      <c r="J71" s="244"/>
      <c r="K71" s="243">
        <f>ROUND(E71*J71,2)</f>
        <v>0</v>
      </c>
      <c r="L71" s="243">
        <v>21</v>
      </c>
      <c r="M71" s="243">
        <f>G71*(1+L71/100)</f>
        <v>0</v>
      </c>
      <c r="N71" s="242">
        <v>1.1E-4</v>
      </c>
      <c r="O71" s="242">
        <f>ROUND(E71*N71,2)</f>
        <v>0</v>
      </c>
      <c r="P71" s="242">
        <v>0</v>
      </c>
      <c r="Q71" s="242">
        <f>ROUND(E71*P71,2)</f>
        <v>0</v>
      </c>
      <c r="R71" s="243" t="s">
        <v>137</v>
      </c>
      <c r="S71" s="243" t="s">
        <v>240</v>
      </c>
      <c r="T71" s="245" t="s">
        <v>240</v>
      </c>
      <c r="U71" s="220">
        <v>0.15620000000000001</v>
      </c>
      <c r="V71" s="220">
        <f>ROUND(E71*U71,2)</f>
        <v>1.0900000000000001</v>
      </c>
      <c r="W71" s="220"/>
      <c r="X71" s="220" t="s">
        <v>180</v>
      </c>
      <c r="Y71" s="220" t="s">
        <v>181</v>
      </c>
      <c r="Z71" s="210"/>
      <c r="AA71" s="210"/>
      <c r="AB71" s="210"/>
      <c r="AC71" s="210"/>
      <c r="AD71" s="210"/>
      <c r="AE71" s="210"/>
      <c r="AF71" s="210"/>
      <c r="AG71" s="210" t="s">
        <v>326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ht="20.399999999999999" outlineLevel="1" x14ac:dyDescent="0.25">
      <c r="A72" s="239">
        <v>47</v>
      </c>
      <c r="B72" s="240" t="s">
        <v>397</v>
      </c>
      <c r="C72" s="247" t="s">
        <v>398</v>
      </c>
      <c r="D72" s="241" t="s">
        <v>318</v>
      </c>
      <c r="E72" s="242">
        <v>51</v>
      </c>
      <c r="F72" s="243">
        <f>H72+J72</f>
        <v>0</v>
      </c>
      <c r="G72" s="243">
        <f>ROUND(E72*F72,2)</f>
        <v>0</v>
      </c>
      <c r="H72" s="244"/>
      <c r="I72" s="243">
        <f>ROUND(E72*H72,2)</f>
        <v>0</v>
      </c>
      <c r="J72" s="244"/>
      <c r="K72" s="243">
        <f>ROUND(E72*J72,2)</f>
        <v>0</v>
      </c>
      <c r="L72" s="243">
        <v>21</v>
      </c>
      <c r="M72" s="243">
        <f>G72*(1+L72/100)</f>
        <v>0</v>
      </c>
      <c r="N72" s="242">
        <v>9.0000000000000006E-5</v>
      </c>
      <c r="O72" s="242">
        <f>ROUND(E72*N72,2)</f>
        <v>0</v>
      </c>
      <c r="P72" s="242">
        <v>0</v>
      </c>
      <c r="Q72" s="242">
        <f>ROUND(E72*P72,2)</f>
        <v>0</v>
      </c>
      <c r="R72" s="243" t="s">
        <v>137</v>
      </c>
      <c r="S72" s="243" t="s">
        <v>240</v>
      </c>
      <c r="T72" s="245" t="s">
        <v>240</v>
      </c>
      <c r="U72" s="220">
        <v>0.2475</v>
      </c>
      <c r="V72" s="220">
        <f>ROUND(E72*U72,2)</f>
        <v>12.62</v>
      </c>
      <c r="W72" s="220"/>
      <c r="X72" s="220" t="s">
        <v>180</v>
      </c>
      <c r="Y72" s="220" t="s">
        <v>181</v>
      </c>
      <c r="Z72" s="210"/>
      <c r="AA72" s="210"/>
      <c r="AB72" s="210"/>
      <c r="AC72" s="210"/>
      <c r="AD72" s="210"/>
      <c r="AE72" s="210"/>
      <c r="AF72" s="210"/>
      <c r="AG72" s="210" t="s">
        <v>326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25">
      <c r="A73" s="232">
        <v>48</v>
      </c>
      <c r="B73" s="233" t="s">
        <v>399</v>
      </c>
      <c r="C73" s="248" t="s">
        <v>400</v>
      </c>
      <c r="D73" s="234" t="s">
        <v>318</v>
      </c>
      <c r="E73" s="235">
        <v>61</v>
      </c>
      <c r="F73" s="236">
        <f>H73+J73</f>
        <v>0</v>
      </c>
      <c r="G73" s="236">
        <f>ROUND(E73*F73,2)</f>
        <v>0</v>
      </c>
      <c r="H73" s="237"/>
      <c r="I73" s="236">
        <f>ROUND(E73*H73,2)</f>
        <v>0</v>
      </c>
      <c r="J73" s="237"/>
      <c r="K73" s="236">
        <f>ROUND(E73*J73,2)</f>
        <v>0</v>
      </c>
      <c r="L73" s="236">
        <v>21</v>
      </c>
      <c r="M73" s="236">
        <f>G73*(1+L73/100)</f>
        <v>0</v>
      </c>
      <c r="N73" s="235">
        <v>1.2999999999999999E-4</v>
      </c>
      <c r="O73" s="235">
        <f>ROUND(E73*N73,2)</f>
        <v>0.01</v>
      </c>
      <c r="P73" s="235">
        <v>0</v>
      </c>
      <c r="Q73" s="235">
        <f>ROUND(E73*P73,2)</f>
        <v>0</v>
      </c>
      <c r="R73" s="236"/>
      <c r="S73" s="236" t="s">
        <v>240</v>
      </c>
      <c r="T73" s="238" t="s">
        <v>240</v>
      </c>
      <c r="U73" s="220">
        <v>0.37</v>
      </c>
      <c r="V73" s="220">
        <f>ROUND(E73*U73,2)</f>
        <v>22.57</v>
      </c>
      <c r="W73" s="220"/>
      <c r="X73" s="220" t="s">
        <v>180</v>
      </c>
      <c r="Y73" s="220" t="s">
        <v>181</v>
      </c>
      <c r="Z73" s="210"/>
      <c r="AA73" s="210"/>
      <c r="AB73" s="210"/>
      <c r="AC73" s="210"/>
      <c r="AD73" s="210"/>
      <c r="AE73" s="210"/>
      <c r="AF73" s="210"/>
      <c r="AG73" s="210" t="s">
        <v>326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ht="21" outlineLevel="2" x14ac:dyDescent="0.25">
      <c r="A74" s="217"/>
      <c r="B74" s="218"/>
      <c r="C74" s="261" t="s">
        <v>401</v>
      </c>
      <c r="D74" s="259"/>
      <c r="E74" s="259"/>
      <c r="F74" s="259"/>
      <c r="G74" s="259"/>
      <c r="H74" s="220"/>
      <c r="I74" s="220"/>
      <c r="J74" s="220"/>
      <c r="K74" s="220"/>
      <c r="L74" s="220"/>
      <c r="M74" s="220"/>
      <c r="N74" s="219"/>
      <c r="O74" s="219"/>
      <c r="P74" s="219"/>
      <c r="Q74" s="219"/>
      <c r="R74" s="220"/>
      <c r="S74" s="220"/>
      <c r="T74" s="220"/>
      <c r="U74" s="220"/>
      <c r="V74" s="220"/>
      <c r="W74" s="220"/>
      <c r="X74" s="220"/>
      <c r="Y74" s="220"/>
      <c r="Z74" s="210"/>
      <c r="AA74" s="210"/>
      <c r="AB74" s="210"/>
      <c r="AC74" s="210"/>
      <c r="AD74" s="210"/>
      <c r="AE74" s="210"/>
      <c r="AF74" s="210"/>
      <c r="AG74" s="210" t="s">
        <v>329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54" t="str">
        <f>C74</f>
        <v>Vysekání lůžka ve zdivu, upevnění krabic do lůžka včetně zhotovení potřebných otvorů pro trubky, vodiče a zavíčkování. Bez svorek a zapojení vodičů. Včetně dodávky krabice.</v>
      </c>
      <c r="BB74" s="210"/>
      <c r="BC74" s="210"/>
      <c r="BD74" s="210"/>
      <c r="BE74" s="210"/>
      <c r="BF74" s="210"/>
      <c r="BG74" s="210"/>
      <c r="BH74" s="210"/>
    </row>
    <row r="75" spans="1:60" ht="20.399999999999999" outlineLevel="1" x14ac:dyDescent="0.25">
      <c r="A75" s="239">
        <v>49</v>
      </c>
      <c r="B75" s="240" t="s">
        <v>402</v>
      </c>
      <c r="C75" s="247" t="s">
        <v>403</v>
      </c>
      <c r="D75" s="241" t="s">
        <v>318</v>
      </c>
      <c r="E75" s="242">
        <v>2</v>
      </c>
      <c r="F75" s="243">
        <f>H75+J75</f>
        <v>0</v>
      </c>
      <c r="G75" s="243">
        <f>ROUND(E75*F75,2)</f>
        <v>0</v>
      </c>
      <c r="H75" s="244"/>
      <c r="I75" s="243">
        <f>ROUND(E75*H75,2)</f>
        <v>0</v>
      </c>
      <c r="J75" s="244"/>
      <c r="K75" s="243">
        <f>ROUND(E75*J75,2)</f>
        <v>0</v>
      </c>
      <c r="L75" s="243">
        <v>21</v>
      </c>
      <c r="M75" s="243">
        <f>G75*(1+L75/100)</f>
        <v>0</v>
      </c>
      <c r="N75" s="242">
        <v>4.0000000000000003E-5</v>
      </c>
      <c r="O75" s="242">
        <f>ROUND(E75*N75,2)</f>
        <v>0</v>
      </c>
      <c r="P75" s="242">
        <v>0</v>
      </c>
      <c r="Q75" s="242">
        <f>ROUND(E75*P75,2)</f>
        <v>0</v>
      </c>
      <c r="R75" s="243" t="s">
        <v>139</v>
      </c>
      <c r="S75" s="243" t="s">
        <v>240</v>
      </c>
      <c r="T75" s="245" t="s">
        <v>240</v>
      </c>
      <c r="U75" s="220">
        <v>0.15</v>
      </c>
      <c r="V75" s="220">
        <f>ROUND(E75*U75,2)</f>
        <v>0.3</v>
      </c>
      <c r="W75" s="220"/>
      <c r="X75" s="220" t="s">
        <v>180</v>
      </c>
      <c r="Y75" s="220" t="s">
        <v>181</v>
      </c>
      <c r="Z75" s="210"/>
      <c r="AA75" s="210"/>
      <c r="AB75" s="210"/>
      <c r="AC75" s="210"/>
      <c r="AD75" s="210"/>
      <c r="AE75" s="210"/>
      <c r="AF75" s="210"/>
      <c r="AG75" s="210" t="s">
        <v>314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25">
      <c r="A76" s="239">
        <v>50</v>
      </c>
      <c r="B76" s="240" t="s">
        <v>404</v>
      </c>
      <c r="C76" s="247" t="s">
        <v>405</v>
      </c>
      <c r="D76" s="241" t="s">
        <v>318</v>
      </c>
      <c r="E76" s="242">
        <v>2</v>
      </c>
      <c r="F76" s="243">
        <f>H76+J76</f>
        <v>0</v>
      </c>
      <c r="G76" s="243">
        <f>ROUND(E76*F76,2)</f>
        <v>0</v>
      </c>
      <c r="H76" s="244"/>
      <c r="I76" s="243">
        <f>ROUND(E76*H76,2)</f>
        <v>0</v>
      </c>
      <c r="J76" s="244"/>
      <c r="K76" s="243">
        <f>ROUND(E76*J76,2)</f>
        <v>0</v>
      </c>
      <c r="L76" s="243">
        <v>21</v>
      </c>
      <c r="M76" s="243">
        <f>G76*(1+L76/100)</f>
        <v>0</v>
      </c>
      <c r="N76" s="242">
        <v>0</v>
      </c>
      <c r="O76" s="242">
        <f>ROUND(E76*N76,2)</f>
        <v>0</v>
      </c>
      <c r="P76" s="242">
        <v>0</v>
      </c>
      <c r="Q76" s="242">
        <f>ROUND(E76*P76,2)</f>
        <v>0</v>
      </c>
      <c r="R76" s="243" t="s">
        <v>137</v>
      </c>
      <c r="S76" s="243" t="s">
        <v>240</v>
      </c>
      <c r="T76" s="245" t="s">
        <v>240</v>
      </c>
      <c r="U76" s="220">
        <v>0.14699999999999999</v>
      </c>
      <c r="V76" s="220">
        <f>ROUND(E76*U76,2)</f>
        <v>0.28999999999999998</v>
      </c>
      <c r="W76" s="220"/>
      <c r="X76" s="220" t="s">
        <v>180</v>
      </c>
      <c r="Y76" s="220" t="s">
        <v>181</v>
      </c>
      <c r="Z76" s="210"/>
      <c r="AA76" s="210"/>
      <c r="AB76" s="210"/>
      <c r="AC76" s="210"/>
      <c r="AD76" s="210"/>
      <c r="AE76" s="210"/>
      <c r="AF76" s="210"/>
      <c r="AG76" s="210" t="s">
        <v>314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5">
      <c r="A77" s="239">
        <v>51</v>
      </c>
      <c r="B77" s="240" t="s">
        <v>406</v>
      </c>
      <c r="C77" s="247" t="s">
        <v>407</v>
      </c>
      <c r="D77" s="241" t="s">
        <v>408</v>
      </c>
      <c r="E77" s="242">
        <v>5</v>
      </c>
      <c r="F77" s="243">
        <f>H77+J77</f>
        <v>0</v>
      </c>
      <c r="G77" s="243">
        <f>ROUND(E77*F77,2)</f>
        <v>0</v>
      </c>
      <c r="H77" s="244"/>
      <c r="I77" s="243">
        <f>ROUND(E77*H77,2)</f>
        <v>0</v>
      </c>
      <c r="J77" s="244"/>
      <c r="K77" s="243">
        <f>ROUND(E77*J77,2)</f>
        <v>0</v>
      </c>
      <c r="L77" s="243">
        <v>21</v>
      </c>
      <c r="M77" s="243">
        <f>G77*(1+L77/100)</f>
        <v>0</v>
      </c>
      <c r="N77" s="242">
        <v>0</v>
      </c>
      <c r="O77" s="242">
        <f>ROUND(E77*N77,2)</f>
        <v>0</v>
      </c>
      <c r="P77" s="242">
        <v>0</v>
      </c>
      <c r="Q77" s="242">
        <f>ROUND(E77*P77,2)</f>
        <v>0</v>
      </c>
      <c r="R77" s="243"/>
      <c r="S77" s="243" t="s">
        <v>178</v>
      </c>
      <c r="T77" s="245" t="s">
        <v>179</v>
      </c>
      <c r="U77" s="220">
        <v>0</v>
      </c>
      <c r="V77" s="220">
        <f>ROUND(E77*U77,2)</f>
        <v>0</v>
      </c>
      <c r="W77" s="220"/>
      <c r="X77" s="220" t="s">
        <v>191</v>
      </c>
      <c r="Y77" s="220" t="s">
        <v>181</v>
      </c>
      <c r="Z77" s="210"/>
      <c r="AA77" s="210"/>
      <c r="AB77" s="210"/>
      <c r="AC77" s="210"/>
      <c r="AD77" s="210"/>
      <c r="AE77" s="210"/>
      <c r="AF77" s="210"/>
      <c r="AG77" s="210" t="s">
        <v>323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25">
      <c r="A78" s="239">
        <v>52</v>
      </c>
      <c r="B78" s="240" t="s">
        <v>409</v>
      </c>
      <c r="C78" s="247" t="s">
        <v>410</v>
      </c>
      <c r="D78" s="241" t="s">
        <v>318</v>
      </c>
      <c r="E78" s="242">
        <v>5</v>
      </c>
      <c r="F78" s="243">
        <f>H78+J78</f>
        <v>0</v>
      </c>
      <c r="G78" s="243">
        <f>ROUND(E78*F78,2)</f>
        <v>0</v>
      </c>
      <c r="H78" s="244"/>
      <c r="I78" s="243">
        <f>ROUND(E78*H78,2)</f>
        <v>0</v>
      </c>
      <c r="J78" s="244"/>
      <c r="K78" s="243">
        <f>ROUND(E78*J78,2)</f>
        <v>0</v>
      </c>
      <c r="L78" s="243">
        <v>21</v>
      </c>
      <c r="M78" s="243">
        <f>G78*(1+L78/100)</f>
        <v>0</v>
      </c>
      <c r="N78" s="242">
        <v>0</v>
      </c>
      <c r="O78" s="242">
        <f>ROUND(E78*N78,2)</f>
        <v>0</v>
      </c>
      <c r="P78" s="242">
        <v>0</v>
      </c>
      <c r="Q78" s="242">
        <f>ROUND(E78*P78,2)</f>
        <v>0</v>
      </c>
      <c r="R78" s="243" t="s">
        <v>139</v>
      </c>
      <c r="S78" s="243" t="s">
        <v>240</v>
      </c>
      <c r="T78" s="245" t="s">
        <v>240</v>
      </c>
      <c r="U78" s="220">
        <v>0.28499999999999998</v>
      </c>
      <c r="V78" s="220">
        <f>ROUND(E78*U78,2)</f>
        <v>1.43</v>
      </c>
      <c r="W78" s="220"/>
      <c r="X78" s="220" t="s">
        <v>180</v>
      </c>
      <c r="Y78" s="220" t="s">
        <v>181</v>
      </c>
      <c r="Z78" s="210"/>
      <c r="AA78" s="210"/>
      <c r="AB78" s="210"/>
      <c r="AC78" s="210"/>
      <c r="AD78" s="210"/>
      <c r="AE78" s="210"/>
      <c r="AF78" s="210"/>
      <c r="AG78" s="210" t="s">
        <v>314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ht="20.399999999999999" outlineLevel="1" x14ac:dyDescent="0.25">
      <c r="A79" s="239">
        <v>53</v>
      </c>
      <c r="B79" s="240" t="s">
        <v>411</v>
      </c>
      <c r="C79" s="247" t="s">
        <v>412</v>
      </c>
      <c r="D79" s="241" t="s">
        <v>318</v>
      </c>
      <c r="E79" s="242">
        <v>50</v>
      </c>
      <c r="F79" s="243">
        <f>H79+J79</f>
        <v>0</v>
      </c>
      <c r="G79" s="243">
        <f>ROUND(E79*F79,2)</f>
        <v>0</v>
      </c>
      <c r="H79" s="244"/>
      <c r="I79" s="243">
        <f>ROUND(E79*H79,2)</f>
        <v>0</v>
      </c>
      <c r="J79" s="244"/>
      <c r="K79" s="243">
        <f>ROUND(E79*J79,2)</f>
        <v>0</v>
      </c>
      <c r="L79" s="243">
        <v>21</v>
      </c>
      <c r="M79" s="243">
        <f>G79*(1+L79/100)</f>
        <v>0</v>
      </c>
      <c r="N79" s="242">
        <v>0</v>
      </c>
      <c r="O79" s="242">
        <f>ROUND(E79*N79,2)</f>
        <v>0</v>
      </c>
      <c r="P79" s="242">
        <v>0</v>
      </c>
      <c r="Q79" s="242">
        <f>ROUND(E79*P79,2)</f>
        <v>0</v>
      </c>
      <c r="R79" s="243" t="s">
        <v>137</v>
      </c>
      <c r="S79" s="243" t="s">
        <v>240</v>
      </c>
      <c r="T79" s="245" t="s">
        <v>240</v>
      </c>
      <c r="U79" s="220">
        <v>1.2999999999999999E-2</v>
      </c>
      <c r="V79" s="220">
        <f>ROUND(E79*U79,2)</f>
        <v>0.65</v>
      </c>
      <c r="W79" s="220"/>
      <c r="X79" s="220" t="s">
        <v>180</v>
      </c>
      <c r="Y79" s="220" t="s">
        <v>181</v>
      </c>
      <c r="Z79" s="210"/>
      <c r="AA79" s="210"/>
      <c r="AB79" s="210"/>
      <c r="AC79" s="210"/>
      <c r="AD79" s="210"/>
      <c r="AE79" s="210"/>
      <c r="AF79" s="210"/>
      <c r="AG79" s="210" t="s">
        <v>314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ht="20.399999999999999" outlineLevel="1" x14ac:dyDescent="0.25">
      <c r="A80" s="239">
        <v>54</v>
      </c>
      <c r="B80" s="240" t="s">
        <v>413</v>
      </c>
      <c r="C80" s="247" t="s">
        <v>414</v>
      </c>
      <c r="D80" s="241" t="s">
        <v>318</v>
      </c>
      <c r="E80" s="242">
        <v>100</v>
      </c>
      <c r="F80" s="243">
        <f>H80+J80</f>
        <v>0</v>
      </c>
      <c r="G80" s="243">
        <f>ROUND(E80*F80,2)</f>
        <v>0</v>
      </c>
      <c r="H80" s="244"/>
      <c r="I80" s="243">
        <f>ROUND(E80*H80,2)</f>
        <v>0</v>
      </c>
      <c r="J80" s="244"/>
      <c r="K80" s="243">
        <f>ROUND(E80*J80,2)</f>
        <v>0</v>
      </c>
      <c r="L80" s="243">
        <v>21</v>
      </c>
      <c r="M80" s="243">
        <f>G80*(1+L80/100)</f>
        <v>0</v>
      </c>
      <c r="N80" s="242">
        <v>0</v>
      </c>
      <c r="O80" s="242">
        <f>ROUND(E80*N80,2)</f>
        <v>0</v>
      </c>
      <c r="P80" s="242">
        <v>0</v>
      </c>
      <c r="Q80" s="242">
        <f>ROUND(E80*P80,2)</f>
        <v>0</v>
      </c>
      <c r="R80" s="243" t="s">
        <v>137</v>
      </c>
      <c r="S80" s="243" t="s">
        <v>240</v>
      </c>
      <c r="T80" s="245" t="s">
        <v>240</v>
      </c>
      <c r="U80" s="220">
        <v>1.2999999999999999E-2</v>
      </c>
      <c r="V80" s="220">
        <f>ROUND(E80*U80,2)</f>
        <v>1.3</v>
      </c>
      <c r="W80" s="220"/>
      <c r="X80" s="220" t="s">
        <v>180</v>
      </c>
      <c r="Y80" s="220" t="s">
        <v>181</v>
      </c>
      <c r="Z80" s="210"/>
      <c r="AA80" s="210"/>
      <c r="AB80" s="210"/>
      <c r="AC80" s="210"/>
      <c r="AD80" s="210"/>
      <c r="AE80" s="210"/>
      <c r="AF80" s="210"/>
      <c r="AG80" s="210" t="s">
        <v>314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ht="20.399999999999999" outlineLevel="1" x14ac:dyDescent="0.25">
      <c r="A81" s="239">
        <v>55</v>
      </c>
      <c r="B81" s="240" t="s">
        <v>415</v>
      </c>
      <c r="C81" s="247" t="s">
        <v>416</v>
      </c>
      <c r="D81" s="241" t="s">
        <v>318</v>
      </c>
      <c r="E81" s="242">
        <v>20</v>
      </c>
      <c r="F81" s="243">
        <f>H81+J81</f>
        <v>0</v>
      </c>
      <c r="G81" s="243">
        <f>ROUND(E81*F81,2)</f>
        <v>0</v>
      </c>
      <c r="H81" s="244"/>
      <c r="I81" s="243">
        <f>ROUND(E81*H81,2)</f>
        <v>0</v>
      </c>
      <c r="J81" s="244"/>
      <c r="K81" s="243">
        <f>ROUND(E81*J81,2)</f>
        <v>0</v>
      </c>
      <c r="L81" s="243">
        <v>21</v>
      </c>
      <c r="M81" s="243">
        <f>G81*(1+L81/100)</f>
        <v>0</v>
      </c>
      <c r="N81" s="242">
        <v>0</v>
      </c>
      <c r="O81" s="242">
        <f>ROUND(E81*N81,2)</f>
        <v>0</v>
      </c>
      <c r="P81" s="242">
        <v>0</v>
      </c>
      <c r="Q81" s="242">
        <f>ROUND(E81*P81,2)</f>
        <v>0</v>
      </c>
      <c r="R81" s="243" t="s">
        <v>137</v>
      </c>
      <c r="S81" s="243" t="s">
        <v>240</v>
      </c>
      <c r="T81" s="245" t="s">
        <v>240</v>
      </c>
      <c r="U81" s="220">
        <v>1.2999999999999999E-2</v>
      </c>
      <c r="V81" s="220">
        <f>ROUND(E81*U81,2)</f>
        <v>0.26</v>
      </c>
      <c r="W81" s="220"/>
      <c r="X81" s="220" t="s">
        <v>180</v>
      </c>
      <c r="Y81" s="220" t="s">
        <v>181</v>
      </c>
      <c r="Z81" s="210"/>
      <c r="AA81" s="210"/>
      <c r="AB81" s="210"/>
      <c r="AC81" s="210"/>
      <c r="AD81" s="210"/>
      <c r="AE81" s="210"/>
      <c r="AF81" s="210"/>
      <c r="AG81" s="210" t="s">
        <v>314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ht="20.399999999999999" outlineLevel="1" x14ac:dyDescent="0.25">
      <c r="A82" s="239">
        <v>56</v>
      </c>
      <c r="B82" s="240" t="s">
        <v>417</v>
      </c>
      <c r="C82" s="247" t="s">
        <v>418</v>
      </c>
      <c r="D82" s="241" t="s">
        <v>318</v>
      </c>
      <c r="E82" s="242">
        <v>20</v>
      </c>
      <c r="F82" s="243">
        <f>H82+J82</f>
        <v>0</v>
      </c>
      <c r="G82" s="243">
        <f>ROUND(E82*F82,2)</f>
        <v>0</v>
      </c>
      <c r="H82" s="244"/>
      <c r="I82" s="243">
        <f>ROUND(E82*H82,2)</f>
        <v>0</v>
      </c>
      <c r="J82" s="244"/>
      <c r="K82" s="243">
        <f>ROUND(E82*J82,2)</f>
        <v>0</v>
      </c>
      <c r="L82" s="243">
        <v>21</v>
      </c>
      <c r="M82" s="243">
        <f>G82*(1+L82/100)</f>
        <v>0</v>
      </c>
      <c r="N82" s="242">
        <v>0</v>
      </c>
      <c r="O82" s="242">
        <f>ROUND(E82*N82,2)</f>
        <v>0</v>
      </c>
      <c r="P82" s="242">
        <v>0</v>
      </c>
      <c r="Q82" s="242">
        <f>ROUND(E82*P82,2)</f>
        <v>0</v>
      </c>
      <c r="R82" s="243" t="s">
        <v>137</v>
      </c>
      <c r="S82" s="243" t="s">
        <v>240</v>
      </c>
      <c r="T82" s="245" t="s">
        <v>240</v>
      </c>
      <c r="U82" s="220">
        <v>1.2999999999999999E-2</v>
      </c>
      <c r="V82" s="220">
        <f>ROUND(E82*U82,2)</f>
        <v>0.26</v>
      </c>
      <c r="W82" s="220"/>
      <c r="X82" s="220" t="s">
        <v>180</v>
      </c>
      <c r="Y82" s="220" t="s">
        <v>181</v>
      </c>
      <c r="Z82" s="210"/>
      <c r="AA82" s="210"/>
      <c r="AB82" s="210"/>
      <c r="AC82" s="210"/>
      <c r="AD82" s="210"/>
      <c r="AE82" s="210"/>
      <c r="AF82" s="210"/>
      <c r="AG82" s="210" t="s">
        <v>314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x14ac:dyDescent="0.25">
      <c r="A83" s="222" t="s">
        <v>173</v>
      </c>
      <c r="B83" s="223" t="s">
        <v>139</v>
      </c>
      <c r="C83" s="246" t="s">
        <v>140</v>
      </c>
      <c r="D83" s="224"/>
      <c r="E83" s="225"/>
      <c r="F83" s="226"/>
      <c r="G83" s="226">
        <f>SUMIF(AG84:AG98,"&lt;&gt;NOR",G84:G98)</f>
        <v>0</v>
      </c>
      <c r="H83" s="226"/>
      <c r="I83" s="226">
        <f>SUM(I84:I98)</f>
        <v>0</v>
      </c>
      <c r="J83" s="226"/>
      <c r="K83" s="226">
        <f>SUM(K84:K98)</f>
        <v>0</v>
      </c>
      <c r="L83" s="226"/>
      <c r="M83" s="226">
        <f>SUM(M84:M98)</f>
        <v>0</v>
      </c>
      <c r="N83" s="225"/>
      <c r="O83" s="225">
        <f>SUM(O84:O98)</f>
        <v>0</v>
      </c>
      <c r="P83" s="225"/>
      <c r="Q83" s="225">
        <f>SUM(Q84:Q98)</f>
        <v>0</v>
      </c>
      <c r="R83" s="226"/>
      <c r="S83" s="226"/>
      <c r="T83" s="227"/>
      <c r="U83" s="221"/>
      <c r="V83" s="221">
        <f>SUM(V84:V98)</f>
        <v>58.140000000000008</v>
      </c>
      <c r="W83" s="221"/>
      <c r="X83" s="221"/>
      <c r="Y83" s="221"/>
      <c r="AG83" t="s">
        <v>174</v>
      </c>
    </row>
    <row r="84" spans="1:60" outlineLevel="1" x14ac:dyDescent="0.25">
      <c r="A84" s="239">
        <v>57</v>
      </c>
      <c r="B84" s="240" t="s">
        <v>419</v>
      </c>
      <c r="C84" s="247" t="s">
        <v>420</v>
      </c>
      <c r="D84" s="241" t="s">
        <v>318</v>
      </c>
      <c r="E84" s="242">
        <v>91</v>
      </c>
      <c r="F84" s="243">
        <f>H84+J84</f>
        <v>0</v>
      </c>
      <c r="G84" s="243">
        <f>ROUND(E84*F84,2)</f>
        <v>0</v>
      </c>
      <c r="H84" s="244"/>
      <c r="I84" s="243">
        <f>ROUND(E84*H84,2)</f>
        <v>0</v>
      </c>
      <c r="J84" s="244"/>
      <c r="K84" s="243">
        <f>ROUND(E84*J84,2)</f>
        <v>0</v>
      </c>
      <c r="L84" s="243">
        <v>21</v>
      </c>
      <c r="M84" s="243">
        <f>G84*(1+L84/100)</f>
        <v>0</v>
      </c>
      <c r="N84" s="242">
        <v>0</v>
      </c>
      <c r="O84" s="242">
        <f>ROUND(E84*N84,2)</f>
        <v>0</v>
      </c>
      <c r="P84" s="242">
        <v>0</v>
      </c>
      <c r="Q84" s="242">
        <f>ROUND(E84*P84,2)</f>
        <v>0</v>
      </c>
      <c r="R84" s="243" t="s">
        <v>139</v>
      </c>
      <c r="S84" s="243" t="s">
        <v>240</v>
      </c>
      <c r="T84" s="245" t="s">
        <v>240</v>
      </c>
      <c r="U84" s="220">
        <v>0.45</v>
      </c>
      <c r="V84" s="220">
        <f>ROUND(E84*U84,2)</f>
        <v>40.950000000000003</v>
      </c>
      <c r="W84" s="220"/>
      <c r="X84" s="220" t="s">
        <v>180</v>
      </c>
      <c r="Y84" s="220" t="s">
        <v>181</v>
      </c>
      <c r="Z84" s="210"/>
      <c r="AA84" s="210"/>
      <c r="AB84" s="210"/>
      <c r="AC84" s="210"/>
      <c r="AD84" s="210"/>
      <c r="AE84" s="210"/>
      <c r="AF84" s="210"/>
      <c r="AG84" s="210" t="s">
        <v>314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25">
      <c r="A85" s="239">
        <v>58</v>
      </c>
      <c r="B85" s="240" t="s">
        <v>421</v>
      </c>
      <c r="C85" s="247" t="s">
        <v>422</v>
      </c>
      <c r="D85" s="241" t="s">
        <v>318</v>
      </c>
      <c r="E85" s="242">
        <v>182</v>
      </c>
      <c r="F85" s="243">
        <f>H85+J85</f>
        <v>0</v>
      </c>
      <c r="G85" s="243">
        <f>ROUND(E85*F85,2)</f>
        <v>0</v>
      </c>
      <c r="H85" s="244"/>
      <c r="I85" s="243">
        <f>ROUND(E85*H85,2)</f>
        <v>0</v>
      </c>
      <c r="J85" s="244"/>
      <c r="K85" s="243">
        <f>ROUND(E85*J85,2)</f>
        <v>0</v>
      </c>
      <c r="L85" s="243">
        <v>21</v>
      </c>
      <c r="M85" s="243">
        <f>G85*(1+L85/100)</f>
        <v>0</v>
      </c>
      <c r="N85" s="242">
        <v>2.0000000000000002E-5</v>
      </c>
      <c r="O85" s="242">
        <f>ROUND(E85*N85,2)</f>
        <v>0</v>
      </c>
      <c r="P85" s="242">
        <v>0</v>
      </c>
      <c r="Q85" s="242">
        <f>ROUND(E85*P85,2)</f>
        <v>0</v>
      </c>
      <c r="R85" s="243" t="s">
        <v>137</v>
      </c>
      <c r="S85" s="243" t="s">
        <v>240</v>
      </c>
      <c r="T85" s="245" t="s">
        <v>240</v>
      </c>
      <c r="U85" s="220">
        <v>7.0000000000000007E-2</v>
      </c>
      <c r="V85" s="220">
        <f>ROUND(E85*U85,2)</f>
        <v>12.74</v>
      </c>
      <c r="W85" s="220"/>
      <c r="X85" s="220" t="s">
        <v>180</v>
      </c>
      <c r="Y85" s="220" t="s">
        <v>181</v>
      </c>
      <c r="Z85" s="210"/>
      <c r="AA85" s="210"/>
      <c r="AB85" s="210"/>
      <c r="AC85" s="210"/>
      <c r="AD85" s="210"/>
      <c r="AE85" s="210"/>
      <c r="AF85" s="210"/>
      <c r="AG85" s="210" t="s">
        <v>314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25">
      <c r="A86" s="239">
        <v>59</v>
      </c>
      <c r="B86" s="240" t="s">
        <v>423</v>
      </c>
      <c r="C86" s="247" t="s">
        <v>424</v>
      </c>
      <c r="D86" s="241" t="s">
        <v>322</v>
      </c>
      <c r="E86" s="242">
        <v>60</v>
      </c>
      <c r="F86" s="243">
        <f>H86+J86</f>
        <v>0</v>
      </c>
      <c r="G86" s="243">
        <f>ROUND(E86*F86,2)</f>
        <v>0</v>
      </c>
      <c r="H86" s="244"/>
      <c r="I86" s="243">
        <f>ROUND(E86*H86,2)</f>
        <v>0</v>
      </c>
      <c r="J86" s="244"/>
      <c r="K86" s="243">
        <f>ROUND(E86*J86,2)</f>
        <v>0</v>
      </c>
      <c r="L86" s="243">
        <v>21</v>
      </c>
      <c r="M86" s="243">
        <f>G86*(1+L86/100)</f>
        <v>0</v>
      </c>
      <c r="N86" s="242">
        <v>0</v>
      </c>
      <c r="O86" s="242">
        <f>ROUND(E86*N86,2)</f>
        <v>0</v>
      </c>
      <c r="P86" s="242">
        <v>0</v>
      </c>
      <c r="Q86" s="242">
        <f>ROUND(E86*P86,2)</f>
        <v>0</v>
      </c>
      <c r="R86" s="243"/>
      <c r="S86" s="243" t="s">
        <v>178</v>
      </c>
      <c r="T86" s="245" t="s">
        <v>179</v>
      </c>
      <c r="U86" s="220">
        <v>0</v>
      </c>
      <c r="V86" s="220">
        <f>ROUND(E86*U86,2)</f>
        <v>0</v>
      </c>
      <c r="W86" s="220"/>
      <c r="X86" s="220" t="s">
        <v>180</v>
      </c>
      <c r="Y86" s="220" t="s">
        <v>181</v>
      </c>
      <c r="Z86" s="210"/>
      <c r="AA86" s="210"/>
      <c r="AB86" s="210"/>
      <c r="AC86" s="210"/>
      <c r="AD86" s="210"/>
      <c r="AE86" s="210"/>
      <c r="AF86" s="210"/>
      <c r="AG86" s="210" t="s">
        <v>314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25">
      <c r="A87" s="239">
        <v>60</v>
      </c>
      <c r="B87" s="240" t="s">
        <v>425</v>
      </c>
      <c r="C87" s="247" t="s">
        <v>426</v>
      </c>
      <c r="D87" s="241" t="s">
        <v>322</v>
      </c>
      <c r="E87" s="242">
        <v>15</v>
      </c>
      <c r="F87" s="243">
        <f>H87+J87</f>
        <v>0</v>
      </c>
      <c r="G87" s="243">
        <f>ROUND(E87*F87,2)</f>
        <v>0</v>
      </c>
      <c r="H87" s="244"/>
      <c r="I87" s="243">
        <f>ROUND(E87*H87,2)</f>
        <v>0</v>
      </c>
      <c r="J87" s="244"/>
      <c r="K87" s="243">
        <f>ROUND(E87*J87,2)</f>
        <v>0</v>
      </c>
      <c r="L87" s="243">
        <v>21</v>
      </c>
      <c r="M87" s="243">
        <f>G87*(1+L87/100)</f>
        <v>0</v>
      </c>
      <c r="N87" s="242">
        <v>0</v>
      </c>
      <c r="O87" s="242">
        <f>ROUND(E87*N87,2)</f>
        <v>0</v>
      </c>
      <c r="P87" s="242">
        <v>0</v>
      </c>
      <c r="Q87" s="242">
        <f>ROUND(E87*P87,2)</f>
        <v>0</v>
      </c>
      <c r="R87" s="243"/>
      <c r="S87" s="243" t="s">
        <v>178</v>
      </c>
      <c r="T87" s="245" t="s">
        <v>179</v>
      </c>
      <c r="U87" s="220">
        <v>0</v>
      </c>
      <c r="V87" s="220">
        <f>ROUND(E87*U87,2)</f>
        <v>0</v>
      </c>
      <c r="W87" s="220"/>
      <c r="X87" s="220" t="s">
        <v>180</v>
      </c>
      <c r="Y87" s="220" t="s">
        <v>181</v>
      </c>
      <c r="Z87" s="210"/>
      <c r="AA87" s="210"/>
      <c r="AB87" s="210"/>
      <c r="AC87" s="210"/>
      <c r="AD87" s="210"/>
      <c r="AE87" s="210"/>
      <c r="AF87" s="210"/>
      <c r="AG87" s="210" t="s">
        <v>314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1" x14ac:dyDescent="0.25">
      <c r="A88" s="239">
        <v>61</v>
      </c>
      <c r="B88" s="240" t="s">
        <v>427</v>
      </c>
      <c r="C88" s="247" t="s">
        <v>428</v>
      </c>
      <c r="D88" s="241" t="s">
        <v>322</v>
      </c>
      <c r="E88" s="242">
        <v>1</v>
      </c>
      <c r="F88" s="243">
        <f>H88+J88</f>
        <v>0</v>
      </c>
      <c r="G88" s="243">
        <f>ROUND(E88*F88,2)</f>
        <v>0</v>
      </c>
      <c r="H88" s="244"/>
      <c r="I88" s="243">
        <f>ROUND(E88*H88,2)</f>
        <v>0</v>
      </c>
      <c r="J88" s="244"/>
      <c r="K88" s="243">
        <f>ROUND(E88*J88,2)</f>
        <v>0</v>
      </c>
      <c r="L88" s="243">
        <v>21</v>
      </c>
      <c r="M88" s="243">
        <f>G88*(1+L88/100)</f>
        <v>0</v>
      </c>
      <c r="N88" s="242">
        <v>0</v>
      </c>
      <c r="O88" s="242">
        <f>ROUND(E88*N88,2)</f>
        <v>0</v>
      </c>
      <c r="P88" s="242">
        <v>0</v>
      </c>
      <c r="Q88" s="242">
        <f>ROUND(E88*P88,2)</f>
        <v>0</v>
      </c>
      <c r="R88" s="243"/>
      <c r="S88" s="243" t="s">
        <v>178</v>
      </c>
      <c r="T88" s="245" t="s">
        <v>179</v>
      </c>
      <c r="U88" s="220">
        <v>0</v>
      </c>
      <c r="V88" s="220">
        <f>ROUND(E88*U88,2)</f>
        <v>0</v>
      </c>
      <c r="W88" s="220"/>
      <c r="X88" s="220" t="s">
        <v>180</v>
      </c>
      <c r="Y88" s="220" t="s">
        <v>181</v>
      </c>
      <c r="Z88" s="210"/>
      <c r="AA88" s="210"/>
      <c r="AB88" s="210"/>
      <c r="AC88" s="210"/>
      <c r="AD88" s="210"/>
      <c r="AE88" s="210"/>
      <c r="AF88" s="210"/>
      <c r="AG88" s="210" t="s">
        <v>314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1" x14ac:dyDescent="0.25">
      <c r="A89" s="239">
        <v>62</v>
      </c>
      <c r="B89" s="240" t="s">
        <v>429</v>
      </c>
      <c r="C89" s="247" t="s">
        <v>430</v>
      </c>
      <c r="D89" s="241" t="s">
        <v>322</v>
      </c>
      <c r="E89" s="242">
        <v>2</v>
      </c>
      <c r="F89" s="243">
        <f>H89+J89</f>
        <v>0</v>
      </c>
      <c r="G89" s="243">
        <f>ROUND(E89*F89,2)</f>
        <v>0</v>
      </c>
      <c r="H89" s="244"/>
      <c r="I89" s="243">
        <f>ROUND(E89*H89,2)</f>
        <v>0</v>
      </c>
      <c r="J89" s="244"/>
      <c r="K89" s="243">
        <f>ROUND(E89*J89,2)</f>
        <v>0</v>
      </c>
      <c r="L89" s="243">
        <v>21</v>
      </c>
      <c r="M89" s="243">
        <f>G89*(1+L89/100)</f>
        <v>0</v>
      </c>
      <c r="N89" s="242">
        <v>0</v>
      </c>
      <c r="O89" s="242">
        <f>ROUND(E89*N89,2)</f>
        <v>0</v>
      </c>
      <c r="P89" s="242">
        <v>0</v>
      </c>
      <c r="Q89" s="242">
        <f>ROUND(E89*P89,2)</f>
        <v>0</v>
      </c>
      <c r="R89" s="243"/>
      <c r="S89" s="243" t="s">
        <v>178</v>
      </c>
      <c r="T89" s="245" t="s">
        <v>179</v>
      </c>
      <c r="U89" s="220">
        <v>0</v>
      </c>
      <c r="V89" s="220">
        <f>ROUND(E89*U89,2)</f>
        <v>0</v>
      </c>
      <c r="W89" s="220"/>
      <c r="X89" s="220" t="s">
        <v>180</v>
      </c>
      <c r="Y89" s="220" t="s">
        <v>181</v>
      </c>
      <c r="Z89" s="210"/>
      <c r="AA89" s="210"/>
      <c r="AB89" s="210"/>
      <c r="AC89" s="210"/>
      <c r="AD89" s="210"/>
      <c r="AE89" s="210"/>
      <c r="AF89" s="210"/>
      <c r="AG89" s="210" t="s">
        <v>314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1" x14ac:dyDescent="0.25">
      <c r="A90" s="239">
        <v>63</v>
      </c>
      <c r="B90" s="240" t="s">
        <v>431</v>
      </c>
      <c r="C90" s="247" t="s">
        <v>432</v>
      </c>
      <c r="D90" s="241" t="s">
        <v>322</v>
      </c>
      <c r="E90" s="242">
        <v>5</v>
      </c>
      <c r="F90" s="243">
        <f>H90+J90</f>
        <v>0</v>
      </c>
      <c r="G90" s="243">
        <f>ROUND(E90*F90,2)</f>
        <v>0</v>
      </c>
      <c r="H90" s="244"/>
      <c r="I90" s="243">
        <f>ROUND(E90*H90,2)</f>
        <v>0</v>
      </c>
      <c r="J90" s="244"/>
      <c r="K90" s="243">
        <f>ROUND(E90*J90,2)</f>
        <v>0</v>
      </c>
      <c r="L90" s="243">
        <v>21</v>
      </c>
      <c r="M90" s="243">
        <f>G90*(1+L90/100)</f>
        <v>0</v>
      </c>
      <c r="N90" s="242">
        <v>0</v>
      </c>
      <c r="O90" s="242">
        <f>ROUND(E90*N90,2)</f>
        <v>0</v>
      </c>
      <c r="P90" s="242">
        <v>0</v>
      </c>
      <c r="Q90" s="242">
        <f>ROUND(E90*P90,2)</f>
        <v>0</v>
      </c>
      <c r="R90" s="243"/>
      <c r="S90" s="243" t="s">
        <v>178</v>
      </c>
      <c r="T90" s="245" t="s">
        <v>179</v>
      </c>
      <c r="U90" s="220">
        <v>0</v>
      </c>
      <c r="V90" s="220">
        <f>ROUND(E90*U90,2)</f>
        <v>0</v>
      </c>
      <c r="W90" s="220"/>
      <c r="X90" s="220" t="s">
        <v>180</v>
      </c>
      <c r="Y90" s="220" t="s">
        <v>181</v>
      </c>
      <c r="Z90" s="210"/>
      <c r="AA90" s="210"/>
      <c r="AB90" s="210"/>
      <c r="AC90" s="210"/>
      <c r="AD90" s="210"/>
      <c r="AE90" s="210"/>
      <c r="AF90" s="210"/>
      <c r="AG90" s="210" t="s">
        <v>314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1" x14ac:dyDescent="0.25">
      <c r="A91" s="239">
        <v>64</v>
      </c>
      <c r="B91" s="240" t="s">
        <v>649</v>
      </c>
      <c r="C91" s="247" t="s">
        <v>650</v>
      </c>
      <c r="D91" s="241" t="s">
        <v>322</v>
      </c>
      <c r="E91" s="242">
        <v>2</v>
      </c>
      <c r="F91" s="243">
        <f>H91+J91</f>
        <v>0</v>
      </c>
      <c r="G91" s="243">
        <f>ROUND(E91*F91,2)</f>
        <v>0</v>
      </c>
      <c r="H91" s="244"/>
      <c r="I91" s="243">
        <f>ROUND(E91*H91,2)</f>
        <v>0</v>
      </c>
      <c r="J91" s="244"/>
      <c r="K91" s="243">
        <f>ROUND(E91*J91,2)</f>
        <v>0</v>
      </c>
      <c r="L91" s="243">
        <v>21</v>
      </c>
      <c r="M91" s="243">
        <f>G91*(1+L91/100)</f>
        <v>0</v>
      </c>
      <c r="N91" s="242">
        <v>0</v>
      </c>
      <c r="O91" s="242">
        <f>ROUND(E91*N91,2)</f>
        <v>0</v>
      </c>
      <c r="P91" s="242">
        <v>0</v>
      </c>
      <c r="Q91" s="242">
        <f>ROUND(E91*P91,2)</f>
        <v>0</v>
      </c>
      <c r="R91" s="243"/>
      <c r="S91" s="243" t="s">
        <v>178</v>
      </c>
      <c r="T91" s="245" t="s">
        <v>179</v>
      </c>
      <c r="U91" s="220">
        <v>0</v>
      </c>
      <c r="V91" s="220">
        <f>ROUND(E91*U91,2)</f>
        <v>0</v>
      </c>
      <c r="W91" s="220"/>
      <c r="X91" s="220" t="s">
        <v>180</v>
      </c>
      <c r="Y91" s="220" t="s">
        <v>181</v>
      </c>
      <c r="Z91" s="210"/>
      <c r="AA91" s="210"/>
      <c r="AB91" s="210"/>
      <c r="AC91" s="210"/>
      <c r="AD91" s="210"/>
      <c r="AE91" s="210"/>
      <c r="AF91" s="210"/>
      <c r="AG91" s="210" t="s">
        <v>314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1" x14ac:dyDescent="0.25">
      <c r="A92" s="239">
        <v>65</v>
      </c>
      <c r="B92" s="240" t="s">
        <v>433</v>
      </c>
      <c r="C92" s="247" t="s">
        <v>434</v>
      </c>
      <c r="D92" s="241" t="s">
        <v>322</v>
      </c>
      <c r="E92" s="242">
        <v>2</v>
      </c>
      <c r="F92" s="243">
        <f>H92+J92</f>
        <v>0</v>
      </c>
      <c r="G92" s="243">
        <f>ROUND(E92*F92,2)</f>
        <v>0</v>
      </c>
      <c r="H92" s="244"/>
      <c r="I92" s="243">
        <f>ROUND(E92*H92,2)</f>
        <v>0</v>
      </c>
      <c r="J92" s="244"/>
      <c r="K92" s="243">
        <f>ROUND(E92*J92,2)</f>
        <v>0</v>
      </c>
      <c r="L92" s="243">
        <v>21</v>
      </c>
      <c r="M92" s="243">
        <f>G92*(1+L92/100)</f>
        <v>0</v>
      </c>
      <c r="N92" s="242">
        <v>0</v>
      </c>
      <c r="O92" s="242">
        <f>ROUND(E92*N92,2)</f>
        <v>0</v>
      </c>
      <c r="P92" s="242">
        <v>0</v>
      </c>
      <c r="Q92" s="242">
        <f>ROUND(E92*P92,2)</f>
        <v>0</v>
      </c>
      <c r="R92" s="243"/>
      <c r="S92" s="243" t="s">
        <v>178</v>
      </c>
      <c r="T92" s="245" t="s">
        <v>179</v>
      </c>
      <c r="U92" s="220">
        <v>0</v>
      </c>
      <c r="V92" s="220">
        <f>ROUND(E92*U92,2)</f>
        <v>0</v>
      </c>
      <c r="W92" s="220"/>
      <c r="X92" s="220" t="s">
        <v>180</v>
      </c>
      <c r="Y92" s="220" t="s">
        <v>181</v>
      </c>
      <c r="Z92" s="210"/>
      <c r="AA92" s="210"/>
      <c r="AB92" s="210"/>
      <c r="AC92" s="210"/>
      <c r="AD92" s="210"/>
      <c r="AE92" s="210"/>
      <c r="AF92" s="210"/>
      <c r="AG92" s="210" t="s">
        <v>314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1" x14ac:dyDescent="0.25">
      <c r="A93" s="239">
        <v>66</v>
      </c>
      <c r="B93" s="240" t="s">
        <v>435</v>
      </c>
      <c r="C93" s="247" t="s">
        <v>436</v>
      </c>
      <c r="D93" s="241" t="s">
        <v>322</v>
      </c>
      <c r="E93" s="242">
        <v>6</v>
      </c>
      <c r="F93" s="243">
        <f>H93+J93</f>
        <v>0</v>
      </c>
      <c r="G93" s="243">
        <f>ROUND(E93*F93,2)</f>
        <v>0</v>
      </c>
      <c r="H93" s="244"/>
      <c r="I93" s="243">
        <f>ROUND(E93*H93,2)</f>
        <v>0</v>
      </c>
      <c r="J93" s="244"/>
      <c r="K93" s="243">
        <f>ROUND(E93*J93,2)</f>
        <v>0</v>
      </c>
      <c r="L93" s="243">
        <v>21</v>
      </c>
      <c r="M93" s="243">
        <f>G93*(1+L93/100)</f>
        <v>0</v>
      </c>
      <c r="N93" s="242">
        <v>0</v>
      </c>
      <c r="O93" s="242">
        <f>ROUND(E93*N93,2)</f>
        <v>0</v>
      </c>
      <c r="P93" s="242">
        <v>0</v>
      </c>
      <c r="Q93" s="242">
        <f>ROUND(E93*P93,2)</f>
        <v>0</v>
      </c>
      <c r="R93" s="243"/>
      <c r="S93" s="243" t="s">
        <v>178</v>
      </c>
      <c r="T93" s="245" t="s">
        <v>179</v>
      </c>
      <c r="U93" s="220">
        <v>0</v>
      </c>
      <c r="V93" s="220">
        <f>ROUND(E93*U93,2)</f>
        <v>0</v>
      </c>
      <c r="W93" s="220"/>
      <c r="X93" s="220" t="s">
        <v>180</v>
      </c>
      <c r="Y93" s="220" t="s">
        <v>181</v>
      </c>
      <c r="Z93" s="210"/>
      <c r="AA93" s="210"/>
      <c r="AB93" s="210"/>
      <c r="AC93" s="210"/>
      <c r="AD93" s="210"/>
      <c r="AE93" s="210"/>
      <c r="AF93" s="210"/>
      <c r="AG93" s="210" t="s">
        <v>314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25">
      <c r="A94" s="239">
        <v>67</v>
      </c>
      <c r="B94" s="240" t="s">
        <v>437</v>
      </c>
      <c r="C94" s="247" t="s">
        <v>651</v>
      </c>
      <c r="D94" s="241" t="s">
        <v>318</v>
      </c>
      <c r="E94" s="242">
        <v>2</v>
      </c>
      <c r="F94" s="243">
        <f>H94+J94</f>
        <v>0</v>
      </c>
      <c r="G94" s="243">
        <f>ROUND(E94*F94,2)</f>
        <v>0</v>
      </c>
      <c r="H94" s="244"/>
      <c r="I94" s="243">
        <f>ROUND(E94*H94,2)</f>
        <v>0</v>
      </c>
      <c r="J94" s="244"/>
      <c r="K94" s="243">
        <f>ROUND(E94*J94,2)</f>
        <v>0</v>
      </c>
      <c r="L94" s="243">
        <v>21</v>
      </c>
      <c r="M94" s="243">
        <f>G94*(1+L94/100)</f>
        <v>0</v>
      </c>
      <c r="N94" s="242">
        <v>1.0000000000000001E-5</v>
      </c>
      <c r="O94" s="242">
        <f>ROUND(E94*N94,2)</f>
        <v>0</v>
      </c>
      <c r="P94" s="242">
        <v>0</v>
      </c>
      <c r="Q94" s="242">
        <f>ROUND(E94*P94,2)</f>
        <v>0</v>
      </c>
      <c r="R94" s="243"/>
      <c r="S94" s="243" t="s">
        <v>178</v>
      </c>
      <c r="T94" s="245" t="s">
        <v>179</v>
      </c>
      <c r="U94" s="220">
        <v>0</v>
      </c>
      <c r="V94" s="220">
        <f>ROUND(E94*U94,2)</f>
        <v>0</v>
      </c>
      <c r="W94" s="220"/>
      <c r="X94" s="220" t="s">
        <v>191</v>
      </c>
      <c r="Y94" s="220" t="s">
        <v>181</v>
      </c>
      <c r="Z94" s="210"/>
      <c r="AA94" s="210"/>
      <c r="AB94" s="210"/>
      <c r="AC94" s="210"/>
      <c r="AD94" s="210"/>
      <c r="AE94" s="210"/>
      <c r="AF94" s="210"/>
      <c r="AG94" s="210" t="s">
        <v>323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1" x14ac:dyDescent="0.25">
      <c r="A95" s="239">
        <v>68</v>
      </c>
      <c r="B95" s="240" t="s">
        <v>439</v>
      </c>
      <c r="C95" s="247" t="s">
        <v>440</v>
      </c>
      <c r="D95" s="241" t="s">
        <v>318</v>
      </c>
      <c r="E95" s="242">
        <v>2</v>
      </c>
      <c r="F95" s="243">
        <f>H95+J95</f>
        <v>0</v>
      </c>
      <c r="G95" s="243">
        <f>ROUND(E95*F95,2)</f>
        <v>0</v>
      </c>
      <c r="H95" s="244"/>
      <c r="I95" s="243">
        <f>ROUND(E95*H95,2)</f>
        <v>0</v>
      </c>
      <c r="J95" s="244"/>
      <c r="K95" s="243">
        <f>ROUND(E95*J95,2)</f>
        <v>0</v>
      </c>
      <c r="L95" s="243">
        <v>21</v>
      </c>
      <c r="M95" s="243">
        <f>G95*(1+L95/100)</f>
        <v>0</v>
      </c>
      <c r="N95" s="242">
        <v>1.0000000000000001E-5</v>
      </c>
      <c r="O95" s="242">
        <f>ROUND(E95*N95,2)</f>
        <v>0</v>
      </c>
      <c r="P95" s="242">
        <v>0</v>
      </c>
      <c r="Q95" s="242">
        <f>ROUND(E95*P95,2)</f>
        <v>0</v>
      </c>
      <c r="R95" s="243"/>
      <c r="S95" s="243" t="s">
        <v>178</v>
      </c>
      <c r="T95" s="245" t="s">
        <v>179</v>
      </c>
      <c r="U95" s="220">
        <v>0</v>
      </c>
      <c r="V95" s="220">
        <f>ROUND(E95*U95,2)</f>
        <v>0</v>
      </c>
      <c r="W95" s="220"/>
      <c r="X95" s="220" t="s">
        <v>191</v>
      </c>
      <c r="Y95" s="220" t="s">
        <v>181</v>
      </c>
      <c r="Z95" s="210"/>
      <c r="AA95" s="210"/>
      <c r="AB95" s="210"/>
      <c r="AC95" s="210"/>
      <c r="AD95" s="210"/>
      <c r="AE95" s="210"/>
      <c r="AF95" s="210"/>
      <c r="AG95" s="210" t="s">
        <v>323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1" x14ac:dyDescent="0.25">
      <c r="A96" s="239">
        <v>69</v>
      </c>
      <c r="B96" s="240" t="s">
        <v>441</v>
      </c>
      <c r="C96" s="247" t="s">
        <v>442</v>
      </c>
      <c r="D96" s="241" t="s">
        <v>318</v>
      </c>
      <c r="E96" s="242">
        <v>4</v>
      </c>
      <c r="F96" s="243">
        <f>H96+J96</f>
        <v>0</v>
      </c>
      <c r="G96" s="243">
        <f>ROUND(E96*F96,2)</f>
        <v>0</v>
      </c>
      <c r="H96" s="244"/>
      <c r="I96" s="243">
        <f>ROUND(E96*H96,2)</f>
        <v>0</v>
      </c>
      <c r="J96" s="244"/>
      <c r="K96" s="243">
        <f>ROUND(E96*J96,2)</f>
        <v>0</v>
      </c>
      <c r="L96" s="243">
        <v>21</v>
      </c>
      <c r="M96" s="243">
        <f>G96*(1+L96/100)</f>
        <v>0</v>
      </c>
      <c r="N96" s="242">
        <v>0</v>
      </c>
      <c r="O96" s="242">
        <f>ROUND(E96*N96,2)</f>
        <v>0</v>
      </c>
      <c r="P96" s="242">
        <v>0</v>
      </c>
      <c r="Q96" s="242">
        <f>ROUND(E96*P96,2)</f>
        <v>0</v>
      </c>
      <c r="R96" s="243" t="s">
        <v>139</v>
      </c>
      <c r="S96" s="243" t="s">
        <v>240</v>
      </c>
      <c r="T96" s="245" t="s">
        <v>240</v>
      </c>
      <c r="U96" s="220">
        <v>0.9</v>
      </c>
      <c r="V96" s="220">
        <f>ROUND(E96*U96,2)</f>
        <v>3.6</v>
      </c>
      <c r="W96" s="220"/>
      <c r="X96" s="220" t="s">
        <v>180</v>
      </c>
      <c r="Y96" s="220" t="s">
        <v>181</v>
      </c>
      <c r="Z96" s="210"/>
      <c r="AA96" s="210"/>
      <c r="AB96" s="210"/>
      <c r="AC96" s="210"/>
      <c r="AD96" s="210"/>
      <c r="AE96" s="210"/>
      <c r="AF96" s="210"/>
      <c r="AG96" s="210" t="s">
        <v>314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1" x14ac:dyDescent="0.25">
      <c r="A97" s="239">
        <v>70</v>
      </c>
      <c r="B97" s="240" t="s">
        <v>443</v>
      </c>
      <c r="C97" s="247" t="s">
        <v>444</v>
      </c>
      <c r="D97" s="241" t="s">
        <v>318</v>
      </c>
      <c r="E97" s="242">
        <v>1</v>
      </c>
      <c r="F97" s="243">
        <f>H97+J97</f>
        <v>0</v>
      </c>
      <c r="G97" s="243">
        <f>ROUND(E97*F97,2)</f>
        <v>0</v>
      </c>
      <c r="H97" s="244"/>
      <c r="I97" s="243">
        <f>ROUND(E97*H97,2)</f>
        <v>0</v>
      </c>
      <c r="J97" s="244"/>
      <c r="K97" s="243">
        <f>ROUND(E97*J97,2)</f>
        <v>0</v>
      </c>
      <c r="L97" s="243">
        <v>21</v>
      </c>
      <c r="M97" s="243">
        <f>G97*(1+L97/100)</f>
        <v>0</v>
      </c>
      <c r="N97" s="242">
        <v>1.0000000000000001E-5</v>
      </c>
      <c r="O97" s="242">
        <f>ROUND(E97*N97,2)</f>
        <v>0</v>
      </c>
      <c r="P97" s="242">
        <v>0</v>
      </c>
      <c r="Q97" s="242">
        <f>ROUND(E97*P97,2)</f>
        <v>0</v>
      </c>
      <c r="R97" s="243"/>
      <c r="S97" s="243" t="s">
        <v>178</v>
      </c>
      <c r="T97" s="245" t="s">
        <v>179</v>
      </c>
      <c r="U97" s="220">
        <v>0</v>
      </c>
      <c r="V97" s="220">
        <f>ROUND(E97*U97,2)</f>
        <v>0</v>
      </c>
      <c r="W97" s="220"/>
      <c r="X97" s="220" t="s">
        <v>191</v>
      </c>
      <c r="Y97" s="220" t="s">
        <v>181</v>
      </c>
      <c r="Z97" s="210"/>
      <c r="AA97" s="210"/>
      <c r="AB97" s="210"/>
      <c r="AC97" s="210"/>
      <c r="AD97" s="210"/>
      <c r="AE97" s="210"/>
      <c r="AF97" s="210"/>
      <c r="AG97" s="210" t="s">
        <v>323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1" x14ac:dyDescent="0.25">
      <c r="A98" s="239">
        <v>71</v>
      </c>
      <c r="B98" s="240" t="s">
        <v>445</v>
      </c>
      <c r="C98" s="247" t="s">
        <v>446</v>
      </c>
      <c r="D98" s="241" t="s">
        <v>318</v>
      </c>
      <c r="E98" s="242">
        <v>1</v>
      </c>
      <c r="F98" s="243">
        <f>H98+J98</f>
        <v>0</v>
      </c>
      <c r="G98" s="243">
        <f>ROUND(E98*F98,2)</f>
        <v>0</v>
      </c>
      <c r="H98" s="244"/>
      <c r="I98" s="243">
        <f>ROUND(E98*H98,2)</f>
        <v>0</v>
      </c>
      <c r="J98" s="244"/>
      <c r="K98" s="243">
        <f>ROUND(E98*J98,2)</f>
        <v>0</v>
      </c>
      <c r="L98" s="243">
        <v>21</v>
      </c>
      <c r="M98" s="243">
        <f>G98*(1+L98/100)</f>
        <v>0</v>
      </c>
      <c r="N98" s="242">
        <v>0</v>
      </c>
      <c r="O98" s="242">
        <f>ROUND(E98*N98,2)</f>
        <v>0</v>
      </c>
      <c r="P98" s="242">
        <v>0</v>
      </c>
      <c r="Q98" s="242">
        <f>ROUND(E98*P98,2)</f>
        <v>0</v>
      </c>
      <c r="R98" s="243" t="s">
        <v>139</v>
      </c>
      <c r="S98" s="243" t="s">
        <v>240</v>
      </c>
      <c r="T98" s="245" t="s">
        <v>240</v>
      </c>
      <c r="U98" s="220">
        <v>0.85</v>
      </c>
      <c r="V98" s="220">
        <f>ROUND(E98*U98,2)</f>
        <v>0.85</v>
      </c>
      <c r="W98" s="220"/>
      <c r="X98" s="220" t="s">
        <v>180</v>
      </c>
      <c r="Y98" s="220" t="s">
        <v>181</v>
      </c>
      <c r="Z98" s="210"/>
      <c r="AA98" s="210"/>
      <c r="AB98" s="210"/>
      <c r="AC98" s="210"/>
      <c r="AD98" s="210"/>
      <c r="AE98" s="210"/>
      <c r="AF98" s="210"/>
      <c r="AG98" s="210" t="s">
        <v>314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x14ac:dyDescent="0.25">
      <c r="A99" s="222" t="s">
        <v>173</v>
      </c>
      <c r="B99" s="223" t="s">
        <v>142</v>
      </c>
      <c r="C99" s="246" t="s">
        <v>28</v>
      </c>
      <c r="D99" s="224"/>
      <c r="E99" s="225"/>
      <c r="F99" s="226"/>
      <c r="G99" s="226">
        <f>SUMIF(AG100:AG101,"&lt;&gt;NOR",G100:G101)</f>
        <v>0</v>
      </c>
      <c r="H99" s="226"/>
      <c r="I99" s="226">
        <f>SUM(I100:I101)</f>
        <v>0</v>
      </c>
      <c r="J99" s="226"/>
      <c r="K99" s="226">
        <f>SUM(K100:K101)</f>
        <v>0</v>
      </c>
      <c r="L99" s="226"/>
      <c r="M99" s="226">
        <f>SUM(M100:M101)</f>
        <v>0</v>
      </c>
      <c r="N99" s="225"/>
      <c r="O99" s="225">
        <f>SUM(O100:O101)</f>
        <v>0</v>
      </c>
      <c r="P99" s="225"/>
      <c r="Q99" s="225">
        <f>SUM(Q100:Q101)</f>
        <v>0</v>
      </c>
      <c r="R99" s="226"/>
      <c r="S99" s="226"/>
      <c r="T99" s="227"/>
      <c r="U99" s="221"/>
      <c r="V99" s="221">
        <f>SUM(V100:V101)</f>
        <v>24</v>
      </c>
      <c r="W99" s="221"/>
      <c r="X99" s="221"/>
      <c r="Y99" s="221"/>
      <c r="AG99" t="s">
        <v>174</v>
      </c>
    </row>
    <row r="100" spans="1:60" outlineLevel="1" x14ac:dyDescent="0.25">
      <c r="A100" s="239">
        <v>72</v>
      </c>
      <c r="B100" s="240" t="s">
        <v>447</v>
      </c>
      <c r="C100" s="247" t="s">
        <v>448</v>
      </c>
      <c r="D100" s="241" t="s">
        <v>449</v>
      </c>
      <c r="E100" s="242">
        <v>8</v>
      </c>
      <c r="F100" s="243">
        <f>H100+J100</f>
        <v>0</v>
      </c>
      <c r="G100" s="243">
        <f>ROUND(E100*F100,2)</f>
        <v>0</v>
      </c>
      <c r="H100" s="244"/>
      <c r="I100" s="243">
        <f>ROUND(E100*H100,2)</f>
        <v>0</v>
      </c>
      <c r="J100" s="244"/>
      <c r="K100" s="243">
        <f>ROUND(E100*J100,2)</f>
        <v>0</v>
      </c>
      <c r="L100" s="243">
        <v>21</v>
      </c>
      <c r="M100" s="243">
        <f>G100*(1+L100/100)</f>
        <v>0</v>
      </c>
      <c r="N100" s="242">
        <v>0</v>
      </c>
      <c r="O100" s="242">
        <f>ROUND(E100*N100,2)</f>
        <v>0</v>
      </c>
      <c r="P100" s="242">
        <v>0</v>
      </c>
      <c r="Q100" s="242">
        <f>ROUND(E100*P100,2)</f>
        <v>0</v>
      </c>
      <c r="R100" s="243" t="s">
        <v>450</v>
      </c>
      <c r="S100" s="243" t="s">
        <v>240</v>
      </c>
      <c r="T100" s="245" t="s">
        <v>240</v>
      </c>
      <c r="U100" s="220">
        <v>1</v>
      </c>
      <c r="V100" s="220">
        <f>ROUND(E100*U100,2)</f>
        <v>8</v>
      </c>
      <c r="W100" s="220"/>
      <c r="X100" s="220" t="s">
        <v>451</v>
      </c>
      <c r="Y100" s="220" t="s">
        <v>181</v>
      </c>
      <c r="Z100" s="210"/>
      <c r="AA100" s="210"/>
      <c r="AB100" s="210"/>
      <c r="AC100" s="210"/>
      <c r="AD100" s="210"/>
      <c r="AE100" s="210"/>
      <c r="AF100" s="210"/>
      <c r="AG100" s="210" t="s">
        <v>452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1" x14ac:dyDescent="0.25">
      <c r="A101" s="232">
        <v>73</v>
      </c>
      <c r="B101" s="233" t="s">
        <v>453</v>
      </c>
      <c r="C101" s="248" t="s">
        <v>454</v>
      </c>
      <c r="D101" s="234" t="s">
        <v>449</v>
      </c>
      <c r="E101" s="235">
        <v>16</v>
      </c>
      <c r="F101" s="236">
        <f>H101+J101</f>
        <v>0</v>
      </c>
      <c r="G101" s="236">
        <f>ROUND(E101*F101,2)</f>
        <v>0</v>
      </c>
      <c r="H101" s="237"/>
      <c r="I101" s="236">
        <f>ROUND(E101*H101,2)</f>
        <v>0</v>
      </c>
      <c r="J101" s="237"/>
      <c r="K101" s="236">
        <f>ROUND(E101*J101,2)</f>
        <v>0</v>
      </c>
      <c r="L101" s="236">
        <v>21</v>
      </c>
      <c r="M101" s="236">
        <f>G101*(1+L101/100)</f>
        <v>0</v>
      </c>
      <c r="N101" s="235">
        <v>0</v>
      </c>
      <c r="O101" s="235">
        <f>ROUND(E101*N101,2)</f>
        <v>0</v>
      </c>
      <c r="P101" s="235">
        <v>0</v>
      </c>
      <c r="Q101" s="235">
        <f>ROUND(E101*P101,2)</f>
        <v>0</v>
      </c>
      <c r="R101" s="236"/>
      <c r="S101" s="236" t="s">
        <v>178</v>
      </c>
      <c r="T101" s="238" t="s">
        <v>455</v>
      </c>
      <c r="U101" s="220">
        <v>1</v>
      </c>
      <c r="V101" s="220">
        <f>ROUND(E101*U101,2)</f>
        <v>16</v>
      </c>
      <c r="W101" s="220"/>
      <c r="X101" s="220" t="s">
        <v>451</v>
      </c>
      <c r="Y101" s="220" t="s">
        <v>181</v>
      </c>
      <c r="Z101" s="210"/>
      <c r="AA101" s="210"/>
      <c r="AB101" s="210"/>
      <c r="AC101" s="210"/>
      <c r="AD101" s="210"/>
      <c r="AE101" s="210"/>
      <c r="AF101" s="210"/>
      <c r="AG101" s="210" t="s">
        <v>452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x14ac:dyDescent="0.25">
      <c r="A102" s="3"/>
      <c r="B102" s="4"/>
      <c r="C102" s="249"/>
      <c r="D102" s="6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AE102">
        <v>15</v>
      </c>
      <c r="AF102">
        <v>21</v>
      </c>
      <c r="AG102" t="s">
        <v>159</v>
      </c>
    </row>
    <row r="103" spans="1:60" x14ac:dyDescent="0.25">
      <c r="A103" s="213"/>
      <c r="B103" s="214" t="s">
        <v>29</v>
      </c>
      <c r="C103" s="250"/>
      <c r="D103" s="215"/>
      <c r="E103" s="216"/>
      <c r="F103" s="216"/>
      <c r="G103" s="231">
        <f>G8+G13+G17+G27+G30+G45+G58+G83+G99</f>
        <v>0</v>
      </c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AE103">
        <f>SUMIF(L7:L101,AE102,G7:G101)</f>
        <v>0</v>
      </c>
      <c r="AF103">
        <f>SUMIF(L7:L101,AF102,G7:G101)</f>
        <v>0</v>
      </c>
      <c r="AG103" t="s">
        <v>233</v>
      </c>
    </row>
    <row r="104" spans="1:60" x14ac:dyDescent="0.25">
      <c r="C104" s="251"/>
      <c r="D104" s="10"/>
      <c r="AG104" t="s">
        <v>234</v>
      </c>
    </row>
    <row r="105" spans="1:60" x14ac:dyDescent="0.25">
      <c r="D105" s="10"/>
    </row>
    <row r="106" spans="1:60" x14ac:dyDescent="0.25">
      <c r="D106" s="10"/>
    </row>
    <row r="107" spans="1:60" x14ac:dyDescent="0.25">
      <c r="D107" s="10"/>
    </row>
    <row r="108" spans="1:60" x14ac:dyDescent="0.25">
      <c r="D108" s="10"/>
    </row>
    <row r="109" spans="1:60" x14ac:dyDescent="0.25">
      <c r="D109" s="10"/>
    </row>
    <row r="110" spans="1:60" x14ac:dyDescent="0.25">
      <c r="D110" s="10"/>
    </row>
    <row r="111" spans="1:60" x14ac:dyDescent="0.25">
      <c r="D111" s="10"/>
    </row>
    <row r="112" spans="1:60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EMUUG4xotqiL2AAvdzxKMO1v8TPbwmbg4HKiW0Qb5SwT9xEAf+3FYagFoEcV4QAPFjzvCXUrYssrEGmoyym/Ug==" saltValue="EdhjOzIiXrqWQFTuWAqPPQ==" spinCount="100000" sheet="1" formatRows="0"/>
  <mergeCells count="16">
    <mergeCell ref="C29:G29"/>
    <mergeCell ref="C32:G32"/>
    <mergeCell ref="C48:G48"/>
    <mergeCell ref="C74:G74"/>
    <mergeCell ref="C15:G15"/>
    <mergeCell ref="C19:G19"/>
    <mergeCell ref="C20:G20"/>
    <mergeCell ref="C22:G22"/>
    <mergeCell ref="C24:G24"/>
    <mergeCell ref="C26:G26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EA274A-5244-4883-AF0B-16E9898819B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2" x14ac:dyDescent="0.25"/>
  <cols>
    <col min="1" max="1" width="3.44140625" customWidth="1"/>
    <col min="2" max="2" width="12.6640625" style="174" customWidth="1"/>
    <col min="3" max="3" width="63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12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5" t="s">
        <v>235</v>
      </c>
      <c r="B1" s="195"/>
      <c r="C1" s="195"/>
      <c r="D1" s="195"/>
      <c r="E1" s="195"/>
      <c r="F1" s="195"/>
      <c r="G1" s="195"/>
      <c r="AG1" t="s">
        <v>144</v>
      </c>
    </row>
    <row r="2" spans="1:60" ht="25.05" customHeight="1" x14ac:dyDescent="0.25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145</v>
      </c>
    </row>
    <row r="3" spans="1:60" ht="25.05" customHeight="1" x14ac:dyDescent="0.25">
      <c r="A3" s="196" t="s">
        <v>8</v>
      </c>
      <c r="B3" s="49" t="s">
        <v>59</v>
      </c>
      <c r="C3" s="199" t="s">
        <v>60</v>
      </c>
      <c r="D3" s="197"/>
      <c r="E3" s="197"/>
      <c r="F3" s="197"/>
      <c r="G3" s="198"/>
      <c r="AC3" s="174" t="s">
        <v>145</v>
      </c>
      <c r="AG3" t="s">
        <v>149</v>
      </c>
    </row>
    <row r="4" spans="1:60" ht="25.05" customHeight="1" x14ac:dyDescent="0.25">
      <c r="A4" s="200" t="s">
        <v>9</v>
      </c>
      <c r="B4" s="201" t="s">
        <v>54</v>
      </c>
      <c r="C4" s="202" t="s">
        <v>62</v>
      </c>
      <c r="D4" s="203"/>
      <c r="E4" s="203"/>
      <c r="F4" s="203"/>
      <c r="G4" s="204"/>
      <c r="AG4" t="s">
        <v>150</v>
      </c>
    </row>
    <row r="5" spans="1:60" x14ac:dyDescent="0.25">
      <c r="D5" s="10"/>
    </row>
    <row r="6" spans="1:60" ht="39.6" x14ac:dyDescent="0.25">
      <c r="A6" s="206" t="s">
        <v>151</v>
      </c>
      <c r="B6" s="208" t="s">
        <v>152</v>
      </c>
      <c r="C6" s="208" t="s">
        <v>153</v>
      </c>
      <c r="D6" s="207" t="s">
        <v>154</v>
      </c>
      <c r="E6" s="206" t="s">
        <v>155</v>
      </c>
      <c r="F6" s="205" t="s">
        <v>156</v>
      </c>
      <c r="G6" s="206" t="s">
        <v>29</v>
      </c>
      <c r="H6" s="209" t="s">
        <v>30</v>
      </c>
      <c r="I6" s="209" t="s">
        <v>157</v>
      </c>
      <c r="J6" s="209" t="s">
        <v>31</v>
      </c>
      <c r="K6" s="209" t="s">
        <v>158</v>
      </c>
      <c r="L6" s="209" t="s">
        <v>159</v>
      </c>
      <c r="M6" s="209" t="s">
        <v>160</v>
      </c>
      <c r="N6" s="209" t="s">
        <v>161</v>
      </c>
      <c r="O6" s="209" t="s">
        <v>162</v>
      </c>
      <c r="P6" s="209" t="s">
        <v>163</v>
      </c>
      <c r="Q6" s="209" t="s">
        <v>164</v>
      </c>
      <c r="R6" s="209" t="s">
        <v>165</v>
      </c>
      <c r="S6" s="209" t="s">
        <v>166</v>
      </c>
      <c r="T6" s="209" t="s">
        <v>167</v>
      </c>
      <c r="U6" s="209" t="s">
        <v>168</v>
      </c>
      <c r="V6" s="209" t="s">
        <v>169</v>
      </c>
      <c r="W6" s="209" t="s">
        <v>170</v>
      </c>
      <c r="X6" s="209" t="s">
        <v>171</v>
      </c>
      <c r="Y6" s="209" t="s">
        <v>172</v>
      </c>
    </row>
    <row r="7" spans="1:60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5">
      <c r="A8" s="222" t="s">
        <v>173</v>
      </c>
      <c r="B8" s="223" t="s">
        <v>106</v>
      </c>
      <c r="C8" s="246" t="s">
        <v>108</v>
      </c>
      <c r="D8" s="224"/>
      <c r="E8" s="225"/>
      <c r="F8" s="226"/>
      <c r="G8" s="226">
        <f>SUMIF(AG9:AG12,"&lt;&gt;NOR",G9:G12)</f>
        <v>0</v>
      </c>
      <c r="H8" s="226"/>
      <c r="I8" s="226">
        <f>SUM(I9:I12)</f>
        <v>0</v>
      </c>
      <c r="J8" s="226"/>
      <c r="K8" s="226">
        <f>SUM(K9:K12)</f>
        <v>0</v>
      </c>
      <c r="L8" s="226"/>
      <c r="M8" s="226">
        <f>SUM(M9:M12)</f>
        <v>0</v>
      </c>
      <c r="N8" s="225"/>
      <c r="O8" s="225">
        <f>SUM(O9:O12)</f>
        <v>1.74</v>
      </c>
      <c r="P8" s="225"/>
      <c r="Q8" s="225">
        <f>SUM(Q9:Q12)</f>
        <v>0.83</v>
      </c>
      <c r="R8" s="226"/>
      <c r="S8" s="226"/>
      <c r="T8" s="227"/>
      <c r="U8" s="221"/>
      <c r="V8" s="221">
        <f>SUM(V9:V12)</f>
        <v>3.64</v>
      </c>
      <c r="W8" s="221"/>
      <c r="X8" s="221"/>
      <c r="Y8" s="221"/>
      <c r="AG8" t="s">
        <v>174</v>
      </c>
    </row>
    <row r="9" spans="1:60" outlineLevel="1" x14ac:dyDescent="0.25">
      <c r="A9" s="232">
        <v>1</v>
      </c>
      <c r="B9" s="233" t="s">
        <v>306</v>
      </c>
      <c r="C9" s="248" t="s">
        <v>307</v>
      </c>
      <c r="D9" s="234" t="s">
        <v>238</v>
      </c>
      <c r="E9" s="235">
        <v>208</v>
      </c>
      <c r="F9" s="236">
        <f>H9+J9</f>
        <v>0</v>
      </c>
      <c r="G9" s="236">
        <f>ROUND(E9*F9,2)</f>
        <v>0</v>
      </c>
      <c r="H9" s="237"/>
      <c r="I9" s="236">
        <f>ROUND(E9*H9,2)</f>
        <v>0</v>
      </c>
      <c r="J9" s="237"/>
      <c r="K9" s="236">
        <f>ROUND(E9*J9,2)</f>
        <v>0</v>
      </c>
      <c r="L9" s="236">
        <v>21</v>
      </c>
      <c r="M9" s="236">
        <f>G9*(1+L9/100)</f>
        <v>0</v>
      </c>
      <c r="N9" s="235">
        <v>5.6499999999999996E-3</v>
      </c>
      <c r="O9" s="235">
        <f>ROUND(E9*N9,2)</f>
        <v>1.18</v>
      </c>
      <c r="P9" s="235">
        <v>4.0000000000000001E-3</v>
      </c>
      <c r="Q9" s="235">
        <f>ROUND(E9*P9,2)</f>
        <v>0.83</v>
      </c>
      <c r="R9" s="236" t="s">
        <v>308</v>
      </c>
      <c r="S9" s="236" t="s">
        <v>240</v>
      </c>
      <c r="T9" s="238" t="s">
        <v>240</v>
      </c>
      <c r="U9" s="220">
        <v>0</v>
      </c>
      <c r="V9" s="220">
        <f>ROUND(E9*U9,2)</f>
        <v>0</v>
      </c>
      <c r="W9" s="220"/>
      <c r="X9" s="220" t="s">
        <v>309</v>
      </c>
      <c r="Y9" s="220" t="s">
        <v>181</v>
      </c>
      <c r="Z9" s="210"/>
      <c r="AA9" s="210"/>
      <c r="AB9" s="210"/>
      <c r="AC9" s="210"/>
      <c r="AD9" s="210"/>
      <c r="AE9" s="210"/>
      <c r="AF9" s="210"/>
      <c r="AG9" s="210" t="s">
        <v>310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1" outlineLevel="2" x14ac:dyDescent="0.25">
      <c r="A10" s="217"/>
      <c r="B10" s="218"/>
      <c r="C10" s="256" t="s">
        <v>311</v>
      </c>
      <c r="D10" s="255"/>
      <c r="E10" s="255"/>
      <c r="F10" s="255"/>
      <c r="G10" s="255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242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54" t="str">
        <f>C10</f>
        <v>otlučení vnitřních omítek stěn, oprava omítek stěn ve stejném rozsahu jako otlučení, pačokování celého povrchu jednonásobné s broušením a přesádrováním, malba klihová dvojnásobná jednobarevná s obroušením v místnostech výšky do 3,8 m.</v>
      </c>
      <c r="BB10" s="210"/>
      <c r="BC10" s="210"/>
      <c r="BD10" s="210"/>
      <c r="BE10" s="210"/>
      <c r="BF10" s="210"/>
      <c r="BG10" s="210"/>
      <c r="BH10" s="210"/>
    </row>
    <row r="11" spans="1:60" outlineLevel="1" x14ac:dyDescent="0.25">
      <c r="A11" s="232">
        <v>2</v>
      </c>
      <c r="B11" s="233" t="s">
        <v>312</v>
      </c>
      <c r="C11" s="248" t="s">
        <v>313</v>
      </c>
      <c r="D11" s="234" t="s">
        <v>238</v>
      </c>
      <c r="E11" s="235">
        <v>5.2</v>
      </c>
      <c r="F11" s="236">
        <f>H11+J11</f>
        <v>0</v>
      </c>
      <c r="G11" s="236">
        <f>ROUND(E11*F11,2)</f>
        <v>0</v>
      </c>
      <c r="H11" s="237"/>
      <c r="I11" s="236">
        <f>ROUND(E11*H11,2)</f>
        <v>0</v>
      </c>
      <c r="J11" s="237"/>
      <c r="K11" s="236">
        <f>ROUND(E11*J11,2)</f>
        <v>0</v>
      </c>
      <c r="L11" s="236">
        <v>21</v>
      </c>
      <c r="M11" s="236">
        <f>G11*(1+L11/100)</f>
        <v>0</v>
      </c>
      <c r="N11" s="235">
        <v>0.10712000000000001</v>
      </c>
      <c r="O11" s="235">
        <f>ROUND(E11*N11,2)</f>
        <v>0.56000000000000005</v>
      </c>
      <c r="P11" s="235">
        <v>0</v>
      </c>
      <c r="Q11" s="235">
        <f>ROUND(E11*P11,2)</f>
        <v>0</v>
      </c>
      <c r="R11" s="236" t="s">
        <v>255</v>
      </c>
      <c r="S11" s="236" t="s">
        <v>240</v>
      </c>
      <c r="T11" s="238" t="s">
        <v>240</v>
      </c>
      <c r="U11" s="220">
        <v>0.69998000000000005</v>
      </c>
      <c r="V11" s="220">
        <f>ROUND(E11*U11,2)</f>
        <v>3.64</v>
      </c>
      <c r="W11" s="220"/>
      <c r="X11" s="220" t="s">
        <v>180</v>
      </c>
      <c r="Y11" s="220" t="s">
        <v>181</v>
      </c>
      <c r="Z11" s="210"/>
      <c r="AA11" s="210"/>
      <c r="AB11" s="210"/>
      <c r="AC11" s="210"/>
      <c r="AD11" s="210"/>
      <c r="AE11" s="210"/>
      <c r="AF11" s="210"/>
      <c r="AG11" s="210" t="s">
        <v>314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5">
      <c r="A12" s="217"/>
      <c r="B12" s="218"/>
      <c r="C12" s="256" t="s">
        <v>315</v>
      </c>
      <c r="D12" s="255"/>
      <c r="E12" s="255"/>
      <c r="F12" s="255"/>
      <c r="G12" s="255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10"/>
      <c r="AA12" s="210"/>
      <c r="AB12" s="210"/>
      <c r="AC12" s="210"/>
      <c r="AD12" s="210"/>
      <c r="AE12" s="210"/>
      <c r="AF12" s="210"/>
      <c r="AG12" s="210" t="s">
        <v>242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x14ac:dyDescent="0.25">
      <c r="A13" s="222" t="s">
        <v>173</v>
      </c>
      <c r="B13" s="223" t="s">
        <v>111</v>
      </c>
      <c r="C13" s="246" t="s">
        <v>112</v>
      </c>
      <c r="D13" s="224"/>
      <c r="E13" s="225"/>
      <c r="F13" s="226"/>
      <c r="G13" s="226">
        <f>SUMIF(AG14:AG16,"&lt;&gt;NOR",G14:G16)</f>
        <v>0</v>
      </c>
      <c r="H13" s="226"/>
      <c r="I13" s="226">
        <f>SUM(I14:I16)</f>
        <v>0</v>
      </c>
      <c r="J13" s="226"/>
      <c r="K13" s="226">
        <f>SUM(K14:K16)</f>
        <v>0</v>
      </c>
      <c r="L13" s="226"/>
      <c r="M13" s="226">
        <f>SUM(M14:M16)</f>
        <v>0</v>
      </c>
      <c r="N13" s="225"/>
      <c r="O13" s="225">
        <f>SUM(O14:O16)</f>
        <v>0</v>
      </c>
      <c r="P13" s="225"/>
      <c r="Q13" s="225">
        <f>SUM(Q14:Q16)</f>
        <v>0</v>
      </c>
      <c r="R13" s="226"/>
      <c r="S13" s="226"/>
      <c r="T13" s="227"/>
      <c r="U13" s="221"/>
      <c r="V13" s="221">
        <f>SUM(V14:V16)</f>
        <v>29</v>
      </c>
      <c r="W13" s="221"/>
      <c r="X13" s="221"/>
      <c r="Y13" s="221"/>
      <c r="AG13" t="s">
        <v>174</v>
      </c>
    </row>
    <row r="14" spans="1:60" ht="20.399999999999999" outlineLevel="1" x14ac:dyDescent="0.25">
      <c r="A14" s="232">
        <v>3</v>
      </c>
      <c r="B14" s="233" t="s">
        <v>316</v>
      </c>
      <c r="C14" s="248" t="s">
        <v>317</v>
      </c>
      <c r="D14" s="234" t="s">
        <v>318</v>
      </c>
      <c r="E14" s="235">
        <v>580</v>
      </c>
      <c r="F14" s="236">
        <f>H14+J14</f>
        <v>0</v>
      </c>
      <c r="G14" s="236">
        <f>ROUND(E14*F14,2)</f>
        <v>0</v>
      </c>
      <c r="H14" s="237"/>
      <c r="I14" s="236">
        <f>ROUND(E14*H14,2)</f>
        <v>0</v>
      </c>
      <c r="J14" s="237"/>
      <c r="K14" s="236">
        <f>ROUND(E14*J14,2)</f>
        <v>0</v>
      </c>
      <c r="L14" s="236">
        <v>21</v>
      </c>
      <c r="M14" s="236">
        <f>G14*(1+L14/100)</f>
        <v>0</v>
      </c>
      <c r="N14" s="235">
        <v>0</v>
      </c>
      <c r="O14" s="235">
        <f>ROUND(E14*N14,2)</f>
        <v>0</v>
      </c>
      <c r="P14" s="235">
        <v>0</v>
      </c>
      <c r="Q14" s="235">
        <f>ROUND(E14*P14,2)</f>
        <v>0</v>
      </c>
      <c r="R14" s="236" t="s">
        <v>255</v>
      </c>
      <c r="S14" s="236" t="s">
        <v>240</v>
      </c>
      <c r="T14" s="238" t="s">
        <v>240</v>
      </c>
      <c r="U14" s="220">
        <v>0.05</v>
      </c>
      <c r="V14" s="220">
        <f>ROUND(E14*U14,2)</f>
        <v>29</v>
      </c>
      <c r="W14" s="220"/>
      <c r="X14" s="220" t="s">
        <v>180</v>
      </c>
      <c r="Y14" s="220" t="s">
        <v>181</v>
      </c>
      <c r="Z14" s="210"/>
      <c r="AA14" s="210"/>
      <c r="AB14" s="210"/>
      <c r="AC14" s="210"/>
      <c r="AD14" s="210"/>
      <c r="AE14" s="210"/>
      <c r="AF14" s="210"/>
      <c r="AG14" s="210" t="s">
        <v>314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5">
      <c r="A15" s="217"/>
      <c r="B15" s="218"/>
      <c r="C15" s="256" t="s">
        <v>319</v>
      </c>
      <c r="D15" s="255"/>
      <c r="E15" s="255"/>
      <c r="F15" s="255"/>
      <c r="G15" s="255"/>
      <c r="H15" s="220"/>
      <c r="I15" s="220"/>
      <c r="J15" s="220"/>
      <c r="K15" s="220"/>
      <c r="L15" s="220"/>
      <c r="M15" s="220"/>
      <c r="N15" s="219"/>
      <c r="O15" s="219"/>
      <c r="P15" s="219"/>
      <c r="Q15" s="219"/>
      <c r="R15" s="220"/>
      <c r="S15" s="220"/>
      <c r="T15" s="220"/>
      <c r="U15" s="220"/>
      <c r="V15" s="220"/>
      <c r="W15" s="220"/>
      <c r="X15" s="220"/>
      <c r="Y15" s="220"/>
      <c r="Z15" s="210"/>
      <c r="AA15" s="210"/>
      <c r="AB15" s="210"/>
      <c r="AC15" s="210"/>
      <c r="AD15" s="210"/>
      <c r="AE15" s="210"/>
      <c r="AF15" s="210"/>
      <c r="AG15" s="210" t="s">
        <v>242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5">
      <c r="A16" s="239">
        <v>4</v>
      </c>
      <c r="B16" s="240" t="s">
        <v>320</v>
      </c>
      <c r="C16" s="247" t="s">
        <v>321</v>
      </c>
      <c r="D16" s="241" t="s">
        <v>322</v>
      </c>
      <c r="E16" s="242">
        <v>580</v>
      </c>
      <c r="F16" s="243">
        <f>H16+J16</f>
        <v>0</v>
      </c>
      <c r="G16" s="243">
        <f>ROUND(E16*F16,2)</f>
        <v>0</v>
      </c>
      <c r="H16" s="244"/>
      <c r="I16" s="243">
        <f>ROUND(E16*H16,2)</f>
        <v>0</v>
      </c>
      <c r="J16" s="244"/>
      <c r="K16" s="243">
        <f>ROUND(E16*J16,2)</f>
        <v>0</v>
      </c>
      <c r="L16" s="243">
        <v>21</v>
      </c>
      <c r="M16" s="243">
        <f>G16*(1+L16/100)</f>
        <v>0</v>
      </c>
      <c r="N16" s="242">
        <v>0</v>
      </c>
      <c r="O16" s="242">
        <f>ROUND(E16*N16,2)</f>
        <v>0</v>
      </c>
      <c r="P16" s="242">
        <v>0</v>
      </c>
      <c r="Q16" s="242">
        <f>ROUND(E16*P16,2)</f>
        <v>0</v>
      </c>
      <c r="R16" s="243"/>
      <c r="S16" s="243" t="s">
        <v>178</v>
      </c>
      <c r="T16" s="245" t="s">
        <v>179</v>
      </c>
      <c r="U16" s="220">
        <v>0</v>
      </c>
      <c r="V16" s="220">
        <f>ROUND(E16*U16,2)</f>
        <v>0</v>
      </c>
      <c r="W16" s="220"/>
      <c r="X16" s="220" t="s">
        <v>191</v>
      </c>
      <c r="Y16" s="220" t="s">
        <v>181</v>
      </c>
      <c r="Z16" s="210"/>
      <c r="AA16" s="210"/>
      <c r="AB16" s="210"/>
      <c r="AC16" s="210"/>
      <c r="AD16" s="210"/>
      <c r="AE16" s="210"/>
      <c r="AF16" s="210"/>
      <c r="AG16" s="210" t="s">
        <v>323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5">
      <c r="A17" s="222" t="s">
        <v>173</v>
      </c>
      <c r="B17" s="223" t="s">
        <v>113</v>
      </c>
      <c r="C17" s="246" t="s">
        <v>114</v>
      </c>
      <c r="D17" s="224"/>
      <c r="E17" s="225"/>
      <c r="F17" s="226"/>
      <c r="G17" s="226">
        <f>SUMIF(AG18:AG26,"&lt;&gt;NOR",G18:G26)</f>
        <v>0</v>
      </c>
      <c r="H17" s="226"/>
      <c r="I17" s="226">
        <f>SUM(I18:I26)</f>
        <v>0</v>
      </c>
      <c r="J17" s="226"/>
      <c r="K17" s="226">
        <f>SUM(K18:K26)</f>
        <v>0</v>
      </c>
      <c r="L17" s="226"/>
      <c r="M17" s="226">
        <f>SUM(M18:M26)</f>
        <v>0</v>
      </c>
      <c r="N17" s="225"/>
      <c r="O17" s="225">
        <f>SUM(O18:O26)</f>
        <v>0.26</v>
      </c>
      <c r="P17" s="225"/>
      <c r="Q17" s="225">
        <f>SUM(Q18:Q26)</f>
        <v>1.58</v>
      </c>
      <c r="R17" s="226"/>
      <c r="S17" s="226"/>
      <c r="T17" s="227"/>
      <c r="U17" s="221"/>
      <c r="V17" s="221">
        <f>SUM(V18:V26)</f>
        <v>106.6</v>
      </c>
      <c r="W17" s="221"/>
      <c r="X17" s="221"/>
      <c r="Y17" s="221"/>
      <c r="AG17" t="s">
        <v>174</v>
      </c>
    </row>
    <row r="18" spans="1:60" ht="20.399999999999999" outlineLevel="1" x14ac:dyDescent="0.25">
      <c r="A18" s="232">
        <v>5</v>
      </c>
      <c r="B18" s="233" t="s">
        <v>324</v>
      </c>
      <c r="C18" s="248" t="s">
        <v>325</v>
      </c>
      <c r="D18" s="234" t="s">
        <v>318</v>
      </c>
      <c r="E18" s="235">
        <v>10</v>
      </c>
      <c r="F18" s="236">
        <f>H18+J18</f>
        <v>0</v>
      </c>
      <c r="G18" s="236">
        <f>ROUND(E18*F18,2)</f>
        <v>0</v>
      </c>
      <c r="H18" s="237"/>
      <c r="I18" s="236">
        <f>ROUND(E18*H18,2)</f>
        <v>0</v>
      </c>
      <c r="J18" s="237"/>
      <c r="K18" s="236">
        <f>ROUND(E18*J18,2)</f>
        <v>0</v>
      </c>
      <c r="L18" s="236">
        <v>21</v>
      </c>
      <c r="M18" s="236">
        <f>G18*(1+L18/100)</f>
        <v>0</v>
      </c>
      <c r="N18" s="235">
        <v>0</v>
      </c>
      <c r="O18" s="235">
        <f>ROUND(E18*N18,2)</f>
        <v>0</v>
      </c>
      <c r="P18" s="235">
        <v>4.0000000000000002E-4</v>
      </c>
      <c r="Q18" s="235">
        <f>ROUND(E18*P18,2)</f>
        <v>0</v>
      </c>
      <c r="R18" s="236" t="s">
        <v>291</v>
      </c>
      <c r="S18" s="236" t="s">
        <v>240</v>
      </c>
      <c r="T18" s="238" t="s">
        <v>240</v>
      </c>
      <c r="U18" s="220">
        <v>0.11799999999999999</v>
      </c>
      <c r="V18" s="220">
        <f>ROUND(E18*U18,2)</f>
        <v>1.18</v>
      </c>
      <c r="W18" s="220"/>
      <c r="X18" s="220" t="s">
        <v>180</v>
      </c>
      <c r="Y18" s="220" t="s">
        <v>181</v>
      </c>
      <c r="Z18" s="210"/>
      <c r="AA18" s="210"/>
      <c r="AB18" s="210"/>
      <c r="AC18" s="210"/>
      <c r="AD18" s="210"/>
      <c r="AE18" s="210"/>
      <c r="AF18" s="210"/>
      <c r="AG18" s="210" t="s">
        <v>326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5">
      <c r="A19" s="217"/>
      <c r="B19" s="218"/>
      <c r="C19" s="256" t="s">
        <v>327</v>
      </c>
      <c r="D19" s="255"/>
      <c r="E19" s="255"/>
      <c r="F19" s="255"/>
      <c r="G19" s="255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10"/>
      <c r="AA19" s="210"/>
      <c r="AB19" s="210"/>
      <c r="AC19" s="210"/>
      <c r="AD19" s="210"/>
      <c r="AE19" s="210"/>
      <c r="AF19" s="210"/>
      <c r="AG19" s="210" t="s">
        <v>242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5">
      <c r="A20" s="217"/>
      <c r="B20" s="218"/>
      <c r="C20" s="260" t="s">
        <v>328</v>
      </c>
      <c r="D20" s="258"/>
      <c r="E20" s="258"/>
      <c r="F20" s="258"/>
      <c r="G20" s="258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329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5">
      <c r="A21" s="232">
        <v>6</v>
      </c>
      <c r="B21" s="233" t="s">
        <v>330</v>
      </c>
      <c r="C21" s="248" t="s">
        <v>331</v>
      </c>
      <c r="D21" s="234" t="s">
        <v>332</v>
      </c>
      <c r="E21" s="235">
        <v>20</v>
      </c>
      <c r="F21" s="236">
        <f>H21+J21</f>
        <v>0</v>
      </c>
      <c r="G21" s="236">
        <f>ROUND(E21*F21,2)</f>
        <v>0</v>
      </c>
      <c r="H21" s="237"/>
      <c r="I21" s="236">
        <f>ROUND(E21*H21,2)</f>
        <v>0</v>
      </c>
      <c r="J21" s="237"/>
      <c r="K21" s="236">
        <f>ROUND(E21*J21,2)</f>
        <v>0</v>
      </c>
      <c r="L21" s="236">
        <v>21</v>
      </c>
      <c r="M21" s="236">
        <f>G21*(1+L21/100)</f>
        <v>0</v>
      </c>
      <c r="N21" s="235">
        <v>4.8999999999999998E-4</v>
      </c>
      <c r="O21" s="235">
        <f>ROUND(E21*N21,2)</f>
        <v>0.01</v>
      </c>
      <c r="P21" s="235">
        <v>8.9999999999999993E-3</v>
      </c>
      <c r="Q21" s="235">
        <f>ROUND(E21*P21,2)</f>
        <v>0.18</v>
      </c>
      <c r="R21" s="236" t="s">
        <v>291</v>
      </c>
      <c r="S21" s="236" t="s">
        <v>240</v>
      </c>
      <c r="T21" s="238" t="s">
        <v>240</v>
      </c>
      <c r="U21" s="220">
        <v>0.30099999999999999</v>
      </c>
      <c r="V21" s="220">
        <f>ROUND(E21*U21,2)</f>
        <v>6.02</v>
      </c>
      <c r="W21" s="220"/>
      <c r="X21" s="220" t="s">
        <v>180</v>
      </c>
      <c r="Y21" s="220" t="s">
        <v>181</v>
      </c>
      <c r="Z21" s="210"/>
      <c r="AA21" s="210"/>
      <c r="AB21" s="210"/>
      <c r="AC21" s="210"/>
      <c r="AD21" s="210"/>
      <c r="AE21" s="210"/>
      <c r="AF21" s="210"/>
      <c r="AG21" s="210" t="s">
        <v>314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5">
      <c r="A22" s="217"/>
      <c r="B22" s="218"/>
      <c r="C22" s="261" t="s">
        <v>328</v>
      </c>
      <c r="D22" s="259"/>
      <c r="E22" s="259"/>
      <c r="F22" s="259"/>
      <c r="G22" s="259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10"/>
      <c r="AA22" s="210"/>
      <c r="AB22" s="210"/>
      <c r="AC22" s="210"/>
      <c r="AD22" s="210"/>
      <c r="AE22" s="210"/>
      <c r="AF22" s="210"/>
      <c r="AG22" s="210" t="s">
        <v>329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5">
      <c r="A23" s="232">
        <v>7</v>
      </c>
      <c r="B23" s="233" t="s">
        <v>333</v>
      </c>
      <c r="C23" s="248" t="s">
        <v>334</v>
      </c>
      <c r="D23" s="234" t="s">
        <v>332</v>
      </c>
      <c r="E23" s="235">
        <v>100</v>
      </c>
      <c r="F23" s="236">
        <f>H23+J23</f>
        <v>0</v>
      </c>
      <c r="G23" s="236">
        <f>ROUND(E23*F23,2)</f>
        <v>0</v>
      </c>
      <c r="H23" s="237"/>
      <c r="I23" s="236">
        <f>ROUND(E23*H23,2)</f>
        <v>0</v>
      </c>
      <c r="J23" s="237"/>
      <c r="K23" s="236">
        <f>ROUND(E23*J23,2)</f>
        <v>0</v>
      </c>
      <c r="L23" s="236">
        <v>21</v>
      </c>
      <c r="M23" s="236">
        <f>G23*(1+L23/100)</f>
        <v>0</v>
      </c>
      <c r="N23" s="235">
        <v>4.8999999999999998E-4</v>
      </c>
      <c r="O23" s="235">
        <f>ROUND(E23*N23,2)</f>
        <v>0.05</v>
      </c>
      <c r="P23" s="235">
        <v>6.0000000000000001E-3</v>
      </c>
      <c r="Q23" s="235">
        <f>ROUND(E23*P23,2)</f>
        <v>0.6</v>
      </c>
      <c r="R23" s="236" t="s">
        <v>291</v>
      </c>
      <c r="S23" s="236" t="s">
        <v>240</v>
      </c>
      <c r="T23" s="238" t="s">
        <v>240</v>
      </c>
      <c r="U23" s="220">
        <v>0.27400000000000002</v>
      </c>
      <c r="V23" s="220">
        <f>ROUND(E23*U23,2)</f>
        <v>27.4</v>
      </c>
      <c r="W23" s="220"/>
      <c r="X23" s="220" t="s">
        <v>180</v>
      </c>
      <c r="Y23" s="220" t="s">
        <v>181</v>
      </c>
      <c r="Z23" s="210"/>
      <c r="AA23" s="210"/>
      <c r="AB23" s="210"/>
      <c r="AC23" s="210"/>
      <c r="AD23" s="210"/>
      <c r="AE23" s="210"/>
      <c r="AF23" s="210"/>
      <c r="AG23" s="210" t="s">
        <v>314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5">
      <c r="A24" s="217"/>
      <c r="B24" s="218"/>
      <c r="C24" s="261" t="s">
        <v>328</v>
      </c>
      <c r="D24" s="259"/>
      <c r="E24" s="259"/>
      <c r="F24" s="259"/>
      <c r="G24" s="259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10"/>
      <c r="AA24" s="210"/>
      <c r="AB24" s="210"/>
      <c r="AC24" s="210"/>
      <c r="AD24" s="210"/>
      <c r="AE24" s="210"/>
      <c r="AF24" s="210"/>
      <c r="AG24" s="210" t="s">
        <v>329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5">
      <c r="A25" s="232">
        <v>8</v>
      </c>
      <c r="B25" s="233" t="s">
        <v>335</v>
      </c>
      <c r="C25" s="248" t="s">
        <v>336</v>
      </c>
      <c r="D25" s="234" t="s">
        <v>332</v>
      </c>
      <c r="E25" s="235">
        <v>400</v>
      </c>
      <c r="F25" s="236">
        <f>H25+J25</f>
        <v>0</v>
      </c>
      <c r="G25" s="236">
        <f>ROUND(E25*F25,2)</f>
        <v>0</v>
      </c>
      <c r="H25" s="237"/>
      <c r="I25" s="236">
        <f>ROUND(E25*H25,2)</f>
        <v>0</v>
      </c>
      <c r="J25" s="237"/>
      <c r="K25" s="236">
        <f>ROUND(E25*J25,2)</f>
        <v>0</v>
      </c>
      <c r="L25" s="236">
        <v>21</v>
      </c>
      <c r="M25" s="236">
        <f>G25*(1+L25/100)</f>
        <v>0</v>
      </c>
      <c r="N25" s="235">
        <v>4.8999999999999998E-4</v>
      </c>
      <c r="O25" s="235">
        <f>ROUND(E25*N25,2)</f>
        <v>0.2</v>
      </c>
      <c r="P25" s="235">
        <v>2E-3</v>
      </c>
      <c r="Q25" s="235">
        <f>ROUND(E25*P25,2)</f>
        <v>0.8</v>
      </c>
      <c r="R25" s="236" t="s">
        <v>291</v>
      </c>
      <c r="S25" s="236" t="s">
        <v>240</v>
      </c>
      <c r="T25" s="238" t="s">
        <v>240</v>
      </c>
      <c r="U25" s="220">
        <v>0.18</v>
      </c>
      <c r="V25" s="220">
        <f>ROUND(E25*U25,2)</f>
        <v>72</v>
      </c>
      <c r="W25" s="220"/>
      <c r="X25" s="220" t="s">
        <v>180</v>
      </c>
      <c r="Y25" s="220" t="s">
        <v>181</v>
      </c>
      <c r="Z25" s="210"/>
      <c r="AA25" s="210"/>
      <c r="AB25" s="210"/>
      <c r="AC25" s="210"/>
      <c r="AD25" s="210"/>
      <c r="AE25" s="210"/>
      <c r="AF25" s="210"/>
      <c r="AG25" s="210" t="s">
        <v>314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5">
      <c r="A26" s="217"/>
      <c r="B26" s="218"/>
      <c r="C26" s="261" t="s">
        <v>328</v>
      </c>
      <c r="D26" s="259"/>
      <c r="E26" s="259"/>
      <c r="F26" s="259"/>
      <c r="G26" s="259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329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x14ac:dyDescent="0.25">
      <c r="A27" s="222" t="s">
        <v>173</v>
      </c>
      <c r="B27" s="223" t="s">
        <v>115</v>
      </c>
      <c r="C27" s="246" t="s">
        <v>116</v>
      </c>
      <c r="D27" s="224"/>
      <c r="E27" s="225"/>
      <c r="F27" s="226"/>
      <c r="G27" s="226">
        <f>SUMIF(AG28:AG29,"&lt;&gt;NOR",G28:G29)</f>
        <v>0</v>
      </c>
      <c r="H27" s="226"/>
      <c r="I27" s="226">
        <f>SUM(I28:I29)</f>
        <v>0</v>
      </c>
      <c r="J27" s="226"/>
      <c r="K27" s="226">
        <f>SUM(K28:K29)</f>
        <v>0</v>
      </c>
      <c r="L27" s="226"/>
      <c r="M27" s="226">
        <f>SUM(M28:M29)</f>
        <v>0</v>
      </c>
      <c r="N27" s="225"/>
      <c r="O27" s="225">
        <f>SUM(O28:O29)</f>
        <v>0</v>
      </c>
      <c r="P27" s="225"/>
      <c r="Q27" s="225">
        <f>SUM(Q28:Q29)</f>
        <v>0.39</v>
      </c>
      <c r="R27" s="226"/>
      <c r="S27" s="226"/>
      <c r="T27" s="227"/>
      <c r="U27" s="221"/>
      <c r="V27" s="221">
        <f>SUM(V28:V29)</f>
        <v>4.7300000000000004</v>
      </c>
      <c r="W27" s="221"/>
      <c r="X27" s="221"/>
      <c r="Y27" s="221"/>
      <c r="AG27" t="s">
        <v>174</v>
      </c>
    </row>
    <row r="28" spans="1:60" ht="20.399999999999999" outlineLevel="1" x14ac:dyDescent="0.25">
      <c r="A28" s="232">
        <v>9</v>
      </c>
      <c r="B28" s="233" t="s">
        <v>337</v>
      </c>
      <c r="C28" s="248" t="s">
        <v>338</v>
      </c>
      <c r="D28" s="234" t="s">
        <v>318</v>
      </c>
      <c r="E28" s="235">
        <v>4</v>
      </c>
      <c r="F28" s="236">
        <f>H28+J28</f>
        <v>0</v>
      </c>
      <c r="G28" s="236">
        <f>ROUND(E28*F28,2)</f>
        <v>0</v>
      </c>
      <c r="H28" s="237"/>
      <c r="I28" s="236">
        <f>ROUND(E28*H28,2)</f>
        <v>0</v>
      </c>
      <c r="J28" s="237"/>
      <c r="K28" s="236">
        <f>ROUND(E28*J28,2)</f>
        <v>0</v>
      </c>
      <c r="L28" s="236">
        <v>21</v>
      </c>
      <c r="M28" s="236">
        <f>G28*(1+L28/100)</f>
        <v>0</v>
      </c>
      <c r="N28" s="235">
        <v>9.1E-4</v>
      </c>
      <c r="O28" s="235">
        <f>ROUND(E28*N28,2)</f>
        <v>0</v>
      </c>
      <c r="P28" s="235">
        <v>9.7000000000000003E-2</v>
      </c>
      <c r="Q28" s="235">
        <f>ROUND(E28*P28,2)</f>
        <v>0.39</v>
      </c>
      <c r="R28" s="236" t="s">
        <v>291</v>
      </c>
      <c r="S28" s="236" t="s">
        <v>240</v>
      </c>
      <c r="T28" s="238" t="s">
        <v>240</v>
      </c>
      <c r="U28" s="220">
        <v>1.1819999999999999</v>
      </c>
      <c r="V28" s="220">
        <f>ROUND(E28*U28,2)</f>
        <v>4.7300000000000004</v>
      </c>
      <c r="W28" s="220"/>
      <c r="X28" s="220" t="s">
        <v>180</v>
      </c>
      <c r="Y28" s="220" t="s">
        <v>181</v>
      </c>
      <c r="Z28" s="210"/>
      <c r="AA28" s="210"/>
      <c r="AB28" s="210"/>
      <c r="AC28" s="210"/>
      <c r="AD28" s="210"/>
      <c r="AE28" s="210"/>
      <c r="AF28" s="210"/>
      <c r="AG28" s="210" t="s">
        <v>326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5">
      <c r="A29" s="217"/>
      <c r="B29" s="218"/>
      <c r="C29" s="261" t="s">
        <v>328</v>
      </c>
      <c r="D29" s="259"/>
      <c r="E29" s="259"/>
      <c r="F29" s="259"/>
      <c r="G29" s="259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10"/>
      <c r="AA29" s="210"/>
      <c r="AB29" s="210"/>
      <c r="AC29" s="210"/>
      <c r="AD29" s="210"/>
      <c r="AE29" s="210"/>
      <c r="AF29" s="210"/>
      <c r="AG29" s="210" t="s">
        <v>329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x14ac:dyDescent="0.25">
      <c r="A30" s="222" t="s">
        <v>173</v>
      </c>
      <c r="B30" s="223" t="s">
        <v>119</v>
      </c>
      <c r="C30" s="246" t="s">
        <v>123</v>
      </c>
      <c r="D30" s="224"/>
      <c r="E30" s="225"/>
      <c r="F30" s="226"/>
      <c r="G30" s="226">
        <f>SUMIF(AG31:AG44,"&lt;&gt;NOR",G31:G44)</f>
        <v>0</v>
      </c>
      <c r="H30" s="226"/>
      <c r="I30" s="226">
        <f>SUM(I31:I44)</f>
        <v>0</v>
      </c>
      <c r="J30" s="226"/>
      <c r="K30" s="226">
        <f>SUM(K31:K44)</f>
        <v>0</v>
      </c>
      <c r="L30" s="226"/>
      <c r="M30" s="226">
        <f>SUM(M31:M44)</f>
        <v>0</v>
      </c>
      <c r="N30" s="225"/>
      <c r="O30" s="225">
        <f>SUM(O31:O44)</f>
        <v>0</v>
      </c>
      <c r="P30" s="225"/>
      <c r="Q30" s="225">
        <f>SUM(Q31:Q44)</f>
        <v>0</v>
      </c>
      <c r="R30" s="226"/>
      <c r="S30" s="226"/>
      <c r="T30" s="227"/>
      <c r="U30" s="221"/>
      <c r="V30" s="221">
        <f>SUM(V31:V44)</f>
        <v>11.719999999999999</v>
      </c>
      <c r="W30" s="221"/>
      <c r="X30" s="221"/>
      <c r="Y30" s="221"/>
      <c r="AG30" t="s">
        <v>174</v>
      </c>
    </row>
    <row r="31" spans="1:60" outlineLevel="1" x14ac:dyDescent="0.25">
      <c r="A31" s="239">
        <v>10</v>
      </c>
      <c r="B31" s="240" t="s">
        <v>339</v>
      </c>
      <c r="C31" s="247" t="s">
        <v>340</v>
      </c>
      <c r="D31" s="241" t="s">
        <v>318</v>
      </c>
      <c r="E31" s="242">
        <v>1</v>
      </c>
      <c r="F31" s="243">
        <f>H31+J31</f>
        <v>0</v>
      </c>
      <c r="G31" s="243">
        <f>ROUND(E31*F31,2)</f>
        <v>0</v>
      </c>
      <c r="H31" s="244"/>
      <c r="I31" s="243">
        <f>ROUND(E31*H31,2)</f>
        <v>0</v>
      </c>
      <c r="J31" s="244"/>
      <c r="K31" s="243">
        <f>ROUND(E31*J31,2)</f>
        <v>0</v>
      </c>
      <c r="L31" s="243">
        <v>21</v>
      </c>
      <c r="M31" s="243">
        <f>G31*(1+L31/100)</f>
        <v>0</v>
      </c>
      <c r="N31" s="242">
        <v>0</v>
      </c>
      <c r="O31" s="242">
        <f>ROUND(E31*N31,2)</f>
        <v>0</v>
      </c>
      <c r="P31" s="242">
        <v>0</v>
      </c>
      <c r="Q31" s="242">
        <f>ROUND(E31*P31,2)</f>
        <v>0</v>
      </c>
      <c r="R31" s="243"/>
      <c r="S31" s="243" t="s">
        <v>178</v>
      </c>
      <c r="T31" s="245" t="s">
        <v>179</v>
      </c>
      <c r="U31" s="220">
        <v>0</v>
      </c>
      <c r="V31" s="220">
        <f>ROUND(E31*U31,2)</f>
        <v>0</v>
      </c>
      <c r="W31" s="220"/>
      <c r="X31" s="220" t="s">
        <v>191</v>
      </c>
      <c r="Y31" s="220" t="s">
        <v>181</v>
      </c>
      <c r="Z31" s="210"/>
      <c r="AA31" s="210"/>
      <c r="AB31" s="210"/>
      <c r="AC31" s="210"/>
      <c r="AD31" s="210"/>
      <c r="AE31" s="210"/>
      <c r="AF31" s="210"/>
      <c r="AG31" s="210" t="s">
        <v>323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5">
      <c r="A32" s="232">
        <v>11</v>
      </c>
      <c r="B32" s="233" t="s">
        <v>341</v>
      </c>
      <c r="C32" s="248" t="s">
        <v>342</v>
      </c>
      <c r="D32" s="234" t="s">
        <v>318</v>
      </c>
      <c r="E32" s="235">
        <v>1</v>
      </c>
      <c r="F32" s="236">
        <f>H32+J32</f>
        <v>0</v>
      </c>
      <c r="G32" s="236">
        <f>ROUND(E32*F32,2)</f>
        <v>0</v>
      </c>
      <c r="H32" s="237"/>
      <c r="I32" s="236">
        <f>ROUND(E32*H32,2)</f>
        <v>0</v>
      </c>
      <c r="J32" s="237"/>
      <c r="K32" s="236">
        <f>ROUND(E32*J32,2)</f>
        <v>0</v>
      </c>
      <c r="L32" s="236">
        <v>21</v>
      </c>
      <c r="M32" s="236">
        <f>G32*(1+L32/100)</f>
        <v>0</v>
      </c>
      <c r="N32" s="235">
        <v>0</v>
      </c>
      <c r="O32" s="235">
        <f>ROUND(E32*N32,2)</f>
        <v>0</v>
      </c>
      <c r="P32" s="235">
        <v>0</v>
      </c>
      <c r="Q32" s="235">
        <f>ROUND(E32*P32,2)</f>
        <v>0</v>
      </c>
      <c r="R32" s="236" t="s">
        <v>137</v>
      </c>
      <c r="S32" s="236" t="s">
        <v>240</v>
      </c>
      <c r="T32" s="238" t="s">
        <v>240</v>
      </c>
      <c r="U32" s="220">
        <v>1</v>
      </c>
      <c r="V32" s="220">
        <f>ROUND(E32*U32,2)</f>
        <v>1</v>
      </c>
      <c r="W32" s="220"/>
      <c r="X32" s="220" t="s">
        <v>180</v>
      </c>
      <c r="Y32" s="220" t="s">
        <v>181</v>
      </c>
      <c r="Z32" s="210"/>
      <c r="AA32" s="210"/>
      <c r="AB32" s="210"/>
      <c r="AC32" s="210"/>
      <c r="AD32" s="210"/>
      <c r="AE32" s="210"/>
      <c r="AF32" s="210"/>
      <c r="AG32" s="210" t="s">
        <v>314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1" outlineLevel="2" x14ac:dyDescent="0.25">
      <c r="A33" s="217"/>
      <c r="B33" s="218"/>
      <c r="C33" s="256" t="s">
        <v>343</v>
      </c>
      <c r="D33" s="255"/>
      <c r="E33" s="255"/>
      <c r="F33" s="255"/>
      <c r="G33" s="255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10"/>
      <c r="AA33" s="210"/>
      <c r="AB33" s="210"/>
      <c r="AC33" s="210"/>
      <c r="AD33" s="210"/>
      <c r="AE33" s="210"/>
      <c r="AF33" s="210"/>
      <c r="AG33" s="210" t="s">
        <v>242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54" t="str">
        <f>C33</f>
        <v>montáž rozvaděčů nn a vn včetně usazení, sestavení dílců, vyvážení, upevnění, zapojení a montáž demontovaných částí a přístrojů,  kontroly a dotažení spojů, opravy nátěrů, avšak bez zapojení, a ukončení kabelů</v>
      </c>
      <c r="BB33" s="210"/>
      <c r="BC33" s="210"/>
      <c r="BD33" s="210"/>
      <c r="BE33" s="210"/>
      <c r="BF33" s="210"/>
      <c r="BG33" s="210"/>
      <c r="BH33" s="210"/>
    </row>
    <row r="34" spans="1:60" outlineLevel="1" x14ac:dyDescent="0.25">
      <c r="A34" s="239">
        <v>12</v>
      </c>
      <c r="B34" s="240" t="s">
        <v>344</v>
      </c>
      <c r="C34" s="247" t="s">
        <v>345</v>
      </c>
      <c r="D34" s="241" t="s">
        <v>318</v>
      </c>
      <c r="E34" s="242">
        <v>1</v>
      </c>
      <c r="F34" s="243">
        <f>H34+J34</f>
        <v>0</v>
      </c>
      <c r="G34" s="243">
        <f>ROUND(E34*F34,2)</f>
        <v>0</v>
      </c>
      <c r="H34" s="244"/>
      <c r="I34" s="243">
        <f>ROUND(E34*H34,2)</f>
        <v>0</v>
      </c>
      <c r="J34" s="244"/>
      <c r="K34" s="243">
        <f>ROUND(E34*J34,2)</f>
        <v>0</v>
      </c>
      <c r="L34" s="243">
        <v>21</v>
      </c>
      <c r="M34" s="243">
        <f>G34*(1+L34/100)</f>
        <v>0</v>
      </c>
      <c r="N34" s="242">
        <v>0</v>
      </c>
      <c r="O34" s="242">
        <f>ROUND(E34*N34,2)</f>
        <v>0</v>
      </c>
      <c r="P34" s="242">
        <v>0</v>
      </c>
      <c r="Q34" s="242">
        <f>ROUND(E34*P34,2)</f>
        <v>0</v>
      </c>
      <c r="R34" s="243"/>
      <c r="S34" s="243" t="s">
        <v>178</v>
      </c>
      <c r="T34" s="245" t="s">
        <v>179</v>
      </c>
      <c r="U34" s="220">
        <v>0</v>
      </c>
      <c r="V34" s="220">
        <f>ROUND(E34*U34,2)</f>
        <v>0</v>
      </c>
      <c r="W34" s="220"/>
      <c r="X34" s="220" t="s">
        <v>191</v>
      </c>
      <c r="Y34" s="220" t="s">
        <v>181</v>
      </c>
      <c r="Z34" s="210"/>
      <c r="AA34" s="210"/>
      <c r="AB34" s="210"/>
      <c r="AC34" s="210"/>
      <c r="AD34" s="210"/>
      <c r="AE34" s="210"/>
      <c r="AF34" s="210"/>
      <c r="AG34" s="210" t="s">
        <v>323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5">
      <c r="A35" s="239">
        <v>13</v>
      </c>
      <c r="B35" s="240" t="s">
        <v>346</v>
      </c>
      <c r="C35" s="247" t="s">
        <v>347</v>
      </c>
      <c r="D35" s="241" t="s">
        <v>318</v>
      </c>
      <c r="E35" s="242">
        <v>1</v>
      </c>
      <c r="F35" s="243">
        <f>H35+J35</f>
        <v>0</v>
      </c>
      <c r="G35" s="243">
        <f>ROUND(E35*F35,2)</f>
        <v>0</v>
      </c>
      <c r="H35" s="244"/>
      <c r="I35" s="243">
        <f>ROUND(E35*H35,2)</f>
        <v>0</v>
      </c>
      <c r="J35" s="244"/>
      <c r="K35" s="243">
        <f>ROUND(E35*J35,2)</f>
        <v>0</v>
      </c>
      <c r="L35" s="243">
        <v>21</v>
      </c>
      <c r="M35" s="243">
        <f>G35*(1+L35/100)</f>
        <v>0</v>
      </c>
      <c r="N35" s="242">
        <v>0</v>
      </c>
      <c r="O35" s="242">
        <f>ROUND(E35*N35,2)</f>
        <v>0</v>
      </c>
      <c r="P35" s="242">
        <v>0</v>
      </c>
      <c r="Q35" s="242">
        <f>ROUND(E35*P35,2)</f>
        <v>0</v>
      </c>
      <c r="R35" s="243" t="s">
        <v>139</v>
      </c>
      <c r="S35" s="243" t="s">
        <v>240</v>
      </c>
      <c r="T35" s="245" t="s">
        <v>240</v>
      </c>
      <c r="U35" s="220">
        <v>0.875</v>
      </c>
      <c r="V35" s="220">
        <f>ROUND(E35*U35,2)</f>
        <v>0.88</v>
      </c>
      <c r="W35" s="220"/>
      <c r="X35" s="220" t="s">
        <v>180</v>
      </c>
      <c r="Y35" s="220" t="s">
        <v>181</v>
      </c>
      <c r="Z35" s="210"/>
      <c r="AA35" s="210"/>
      <c r="AB35" s="210"/>
      <c r="AC35" s="210"/>
      <c r="AD35" s="210"/>
      <c r="AE35" s="210"/>
      <c r="AF35" s="210"/>
      <c r="AG35" s="210" t="s">
        <v>314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0.399999999999999" outlineLevel="1" x14ac:dyDescent="0.25">
      <c r="A36" s="239">
        <v>14</v>
      </c>
      <c r="B36" s="240" t="s">
        <v>348</v>
      </c>
      <c r="C36" s="247" t="s">
        <v>349</v>
      </c>
      <c r="D36" s="241" t="s">
        <v>318</v>
      </c>
      <c r="E36" s="242">
        <v>1</v>
      </c>
      <c r="F36" s="243">
        <f>H36+J36</f>
        <v>0</v>
      </c>
      <c r="G36" s="243">
        <f>ROUND(E36*F36,2)</f>
        <v>0</v>
      </c>
      <c r="H36" s="244"/>
      <c r="I36" s="243">
        <f>ROUND(E36*H36,2)</f>
        <v>0</v>
      </c>
      <c r="J36" s="244"/>
      <c r="K36" s="243">
        <f>ROUND(E36*J36,2)</f>
        <v>0</v>
      </c>
      <c r="L36" s="243">
        <v>21</v>
      </c>
      <c r="M36" s="243">
        <f>G36*(1+L36/100)</f>
        <v>0</v>
      </c>
      <c r="N36" s="242">
        <v>5.0000000000000001E-4</v>
      </c>
      <c r="O36" s="242">
        <f>ROUND(E36*N36,2)</f>
        <v>0</v>
      </c>
      <c r="P36" s="242">
        <v>0</v>
      </c>
      <c r="Q36" s="242">
        <f>ROUND(E36*P36,2)</f>
        <v>0</v>
      </c>
      <c r="R36" s="243"/>
      <c r="S36" s="243" t="s">
        <v>240</v>
      </c>
      <c r="T36" s="245" t="s">
        <v>240</v>
      </c>
      <c r="U36" s="220">
        <v>0</v>
      </c>
      <c r="V36" s="220">
        <f>ROUND(E36*U36,2)</f>
        <v>0</v>
      </c>
      <c r="W36" s="220"/>
      <c r="X36" s="220" t="s">
        <v>350</v>
      </c>
      <c r="Y36" s="220" t="s">
        <v>181</v>
      </c>
      <c r="Z36" s="210"/>
      <c r="AA36" s="210"/>
      <c r="AB36" s="210"/>
      <c r="AC36" s="210"/>
      <c r="AD36" s="210"/>
      <c r="AE36" s="210"/>
      <c r="AF36" s="210"/>
      <c r="AG36" s="210" t="s">
        <v>351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5">
      <c r="A37" s="239">
        <v>15</v>
      </c>
      <c r="B37" s="240" t="s">
        <v>352</v>
      </c>
      <c r="C37" s="247" t="s">
        <v>353</v>
      </c>
      <c r="D37" s="241" t="s">
        <v>318</v>
      </c>
      <c r="E37" s="242">
        <v>1</v>
      </c>
      <c r="F37" s="243">
        <f>H37+J37</f>
        <v>0</v>
      </c>
      <c r="G37" s="243">
        <f>ROUND(E37*F37,2)</f>
        <v>0</v>
      </c>
      <c r="H37" s="244"/>
      <c r="I37" s="243">
        <f>ROUND(E37*H37,2)</f>
        <v>0</v>
      </c>
      <c r="J37" s="244"/>
      <c r="K37" s="243">
        <f>ROUND(E37*J37,2)</f>
        <v>0</v>
      </c>
      <c r="L37" s="243">
        <v>21</v>
      </c>
      <c r="M37" s="243">
        <f>G37*(1+L37/100)</f>
        <v>0</v>
      </c>
      <c r="N37" s="242">
        <v>0</v>
      </c>
      <c r="O37" s="242">
        <f>ROUND(E37*N37,2)</f>
        <v>0</v>
      </c>
      <c r="P37" s="242">
        <v>0</v>
      </c>
      <c r="Q37" s="242">
        <f>ROUND(E37*P37,2)</f>
        <v>0</v>
      </c>
      <c r="R37" s="243" t="s">
        <v>139</v>
      </c>
      <c r="S37" s="243" t="s">
        <v>240</v>
      </c>
      <c r="T37" s="245" t="s">
        <v>240</v>
      </c>
      <c r="U37" s="220">
        <v>0.9</v>
      </c>
      <c r="V37" s="220">
        <f>ROUND(E37*U37,2)</f>
        <v>0.9</v>
      </c>
      <c r="W37" s="220"/>
      <c r="X37" s="220" t="s">
        <v>180</v>
      </c>
      <c r="Y37" s="220" t="s">
        <v>181</v>
      </c>
      <c r="Z37" s="210"/>
      <c r="AA37" s="210"/>
      <c r="AB37" s="210"/>
      <c r="AC37" s="210"/>
      <c r="AD37" s="210"/>
      <c r="AE37" s="210"/>
      <c r="AF37" s="210"/>
      <c r="AG37" s="210" t="s">
        <v>314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ht="20.399999999999999" outlineLevel="1" x14ac:dyDescent="0.25">
      <c r="A38" s="239">
        <v>16</v>
      </c>
      <c r="B38" s="240" t="s">
        <v>354</v>
      </c>
      <c r="C38" s="247" t="s">
        <v>355</v>
      </c>
      <c r="D38" s="241" t="s">
        <v>318</v>
      </c>
      <c r="E38" s="242">
        <v>3</v>
      </c>
      <c r="F38" s="243">
        <f>H38+J38</f>
        <v>0</v>
      </c>
      <c r="G38" s="243">
        <f>ROUND(E38*F38,2)</f>
        <v>0</v>
      </c>
      <c r="H38" s="244"/>
      <c r="I38" s="243">
        <f>ROUND(E38*H38,2)</f>
        <v>0</v>
      </c>
      <c r="J38" s="244"/>
      <c r="K38" s="243">
        <f>ROUND(E38*J38,2)</f>
        <v>0</v>
      </c>
      <c r="L38" s="243">
        <v>21</v>
      </c>
      <c r="M38" s="243">
        <f>G38*(1+L38/100)</f>
        <v>0</v>
      </c>
      <c r="N38" s="242">
        <v>5.0000000000000001E-4</v>
      </c>
      <c r="O38" s="242">
        <f>ROUND(E38*N38,2)</f>
        <v>0</v>
      </c>
      <c r="P38" s="242">
        <v>0</v>
      </c>
      <c r="Q38" s="242">
        <f>ROUND(E38*P38,2)</f>
        <v>0</v>
      </c>
      <c r="R38" s="243" t="s">
        <v>356</v>
      </c>
      <c r="S38" s="243" t="s">
        <v>240</v>
      </c>
      <c r="T38" s="245" t="s">
        <v>240</v>
      </c>
      <c r="U38" s="220">
        <v>0</v>
      </c>
      <c r="V38" s="220">
        <f>ROUND(E38*U38,2)</f>
        <v>0</v>
      </c>
      <c r="W38" s="220"/>
      <c r="X38" s="220" t="s">
        <v>191</v>
      </c>
      <c r="Y38" s="220" t="s">
        <v>181</v>
      </c>
      <c r="Z38" s="210"/>
      <c r="AA38" s="210"/>
      <c r="AB38" s="210"/>
      <c r="AC38" s="210"/>
      <c r="AD38" s="210"/>
      <c r="AE38" s="210"/>
      <c r="AF38" s="210"/>
      <c r="AG38" s="210" t="s">
        <v>323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5">
      <c r="A39" s="239">
        <v>17</v>
      </c>
      <c r="B39" s="240" t="s">
        <v>357</v>
      </c>
      <c r="C39" s="247" t="s">
        <v>358</v>
      </c>
      <c r="D39" s="241" t="s">
        <v>318</v>
      </c>
      <c r="E39" s="242">
        <v>3</v>
      </c>
      <c r="F39" s="243">
        <f>H39+J39</f>
        <v>0</v>
      </c>
      <c r="G39" s="243">
        <f>ROUND(E39*F39,2)</f>
        <v>0</v>
      </c>
      <c r="H39" s="244"/>
      <c r="I39" s="243">
        <f>ROUND(E39*H39,2)</f>
        <v>0</v>
      </c>
      <c r="J39" s="244"/>
      <c r="K39" s="243">
        <f>ROUND(E39*J39,2)</f>
        <v>0</v>
      </c>
      <c r="L39" s="243">
        <v>21</v>
      </c>
      <c r="M39" s="243">
        <f>G39*(1+L39/100)</f>
        <v>0</v>
      </c>
      <c r="N39" s="242">
        <v>0</v>
      </c>
      <c r="O39" s="242">
        <f>ROUND(E39*N39,2)</f>
        <v>0</v>
      </c>
      <c r="P39" s="242">
        <v>0</v>
      </c>
      <c r="Q39" s="242">
        <f>ROUND(E39*P39,2)</f>
        <v>0</v>
      </c>
      <c r="R39" s="243" t="s">
        <v>139</v>
      </c>
      <c r="S39" s="243" t="s">
        <v>240</v>
      </c>
      <c r="T39" s="245" t="s">
        <v>240</v>
      </c>
      <c r="U39" s="220">
        <v>0.76</v>
      </c>
      <c r="V39" s="220">
        <f>ROUND(E39*U39,2)</f>
        <v>2.2799999999999998</v>
      </c>
      <c r="W39" s="220"/>
      <c r="X39" s="220" t="s">
        <v>180</v>
      </c>
      <c r="Y39" s="220" t="s">
        <v>181</v>
      </c>
      <c r="Z39" s="210"/>
      <c r="AA39" s="210"/>
      <c r="AB39" s="210"/>
      <c r="AC39" s="210"/>
      <c r="AD39" s="210"/>
      <c r="AE39" s="210"/>
      <c r="AF39" s="210"/>
      <c r="AG39" s="210" t="s">
        <v>314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0.399999999999999" outlineLevel="1" x14ac:dyDescent="0.25">
      <c r="A40" s="239">
        <v>18</v>
      </c>
      <c r="B40" s="240" t="s">
        <v>359</v>
      </c>
      <c r="C40" s="247" t="s">
        <v>360</v>
      </c>
      <c r="D40" s="241" t="s">
        <v>318</v>
      </c>
      <c r="E40" s="242">
        <v>6</v>
      </c>
      <c r="F40" s="243">
        <f>H40+J40</f>
        <v>0</v>
      </c>
      <c r="G40" s="243">
        <f>ROUND(E40*F40,2)</f>
        <v>0</v>
      </c>
      <c r="H40" s="244"/>
      <c r="I40" s="243">
        <f>ROUND(E40*H40,2)</f>
        <v>0</v>
      </c>
      <c r="J40" s="244"/>
      <c r="K40" s="243">
        <f>ROUND(E40*J40,2)</f>
        <v>0</v>
      </c>
      <c r="L40" s="243">
        <v>21</v>
      </c>
      <c r="M40" s="243">
        <f>G40*(1+L40/100)</f>
        <v>0</v>
      </c>
      <c r="N40" s="242">
        <v>2.7E-4</v>
      </c>
      <c r="O40" s="242">
        <f>ROUND(E40*N40,2)</f>
        <v>0</v>
      </c>
      <c r="P40" s="242">
        <v>0</v>
      </c>
      <c r="Q40" s="242">
        <f>ROUND(E40*P40,2)</f>
        <v>0</v>
      </c>
      <c r="R40" s="243" t="s">
        <v>356</v>
      </c>
      <c r="S40" s="243" t="s">
        <v>240</v>
      </c>
      <c r="T40" s="245" t="s">
        <v>240</v>
      </c>
      <c r="U40" s="220">
        <v>0</v>
      </c>
      <c r="V40" s="220">
        <f>ROUND(E40*U40,2)</f>
        <v>0</v>
      </c>
      <c r="W40" s="220"/>
      <c r="X40" s="220" t="s">
        <v>191</v>
      </c>
      <c r="Y40" s="220" t="s">
        <v>181</v>
      </c>
      <c r="Z40" s="210"/>
      <c r="AA40" s="210"/>
      <c r="AB40" s="210"/>
      <c r="AC40" s="210"/>
      <c r="AD40" s="210"/>
      <c r="AE40" s="210"/>
      <c r="AF40" s="210"/>
      <c r="AG40" s="210" t="s">
        <v>323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ht="20.399999999999999" outlineLevel="1" x14ac:dyDescent="0.25">
      <c r="A41" s="239">
        <v>19</v>
      </c>
      <c r="B41" s="240" t="s">
        <v>361</v>
      </c>
      <c r="C41" s="247" t="s">
        <v>362</v>
      </c>
      <c r="D41" s="241" t="s">
        <v>318</v>
      </c>
      <c r="E41" s="242">
        <v>4</v>
      </c>
      <c r="F41" s="243">
        <f>H41+J41</f>
        <v>0</v>
      </c>
      <c r="G41" s="243">
        <f>ROUND(E41*F41,2)</f>
        <v>0</v>
      </c>
      <c r="H41" s="244"/>
      <c r="I41" s="243">
        <f>ROUND(E41*H41,2)</f>
        <v>0</v>
      </c>
      <c r="J41" s="244"/>
      <c r="K41" s="243">
        <f>ROUND(E41*J41,2)</f>
        <v>0</v>
      </c>
      <c r="L41" s="243">
        <v>21</v>
      </c>
      <c r="M41" s="243">
        <f>G41*(1+L41/100)</f>
        <v>0</v>
      </c>
      <c r="N41" s="242">
        <v>2.7E-4</v>
      </c>
      <c r="O41" s="242">
        <f>ROUND(E41*N41,2)</f>
        <v>0</v>
      </c>
      <c r="P41" s="242">
        <v>0</v>
      </c>
      <c r="Q41" s="242">
        <f>ROUND(E41*P41,2)</f>
        <v>0</v>
      </c>
      <c r="R41" s="243" t="s">
        <v>356</v>
      </c>
      <c r="S41" s="243" t="s">
        <v>240</v>
      </c>
      <c r="T41" s="245" t="s">
        <v>240</v>
      </c>
      <c r="U41" s="220">
        <v>0</v>
      </c>
      <c r="V41" s="220">
        <f>ROUND(E41*U41,2)</f>
        <v>0</v>
      </c>
      <c r="W41" s="220"/>
      <c r="X41" s="220" t="s">
        <v>191</v>
      </c>
      <c r="Y41" s="220" t="s">
        <v>181</v>
      </c>
      <c r="Z41" s="210"/>
      <c r="AA41" s="210"/>
      <c r="AB41" s="210"/>
      <c r="AC41" s="210"/>
      <c r="AD41" s="210"/>
      <c r="AE41" s="210"/>
      <c r="AF41" s="210"/>
      <c r="AG41" s="210" t="s">
        <v>323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5">
      <c r="A42" s="239">
        <v>20</v>
      </c>
      <c r="B42" s="240" t="s">
        <v>363</v>
      </c>
      <c r="C42" s="247" t="s">
        <v>364</v>
      </c>
      <c r="D42" s="241" t="s">
        <v>318</v>
      </c>
      <c r="E42" s="242">
        <v>10</v>
      </c>
      <c r="F42" s="243">
        <f>H42+J42</f>
        <v>0</v>
      </c>
      <c r="G42" s="243">
        <f>ROUND(E42*F42,2)</f>
        <v>0</v>
      </c>
      <c r="H42" s="244"/>
      <c r="I42" s="243">
        <f>ROUND(E42*H42,2)</f>
        <v>0</v>
      </c>
      <c r="J42" s="244"/>
      <c r="K42" s="243">
        <f>ROUND(E42*J42,2)</f>
        <v>0</v>
      </c>
      <c r="L42" s="243">
        <v>21</v>
      </c>
      <c r="M42" s="243">
        <f>G42*(1+L42/100)</f>
        <v>0</v>
      </c>
      <c r="N42" s="242">
        <v>0</v>
      </c>
      <c r="O42" s="242">
        <f>ROUND(E42*N42,2)</f>
        <v>0</v>
      </c>
      <c r="P42" s="242">
        <v>0</v>
      </c>
      <c r="Q42" s="242">
        <f>ROUND(E42*P42,2)</f>
        <v>0</v>
      </c>
      <c r="R42" s="243" t="s">
        <v>139</v>
      </c>
      <c r="S42" s="243" t="s">
        <v>240</v>
      </c>
      <c r="T42" s="245" t="s">
        <v>240</v>
      </c>
      <c r="U42" s="220">
        <v>0.35</v>
      </c>
      <c r="V42" s="220">
        <f>ROUND(E42*U42,2)</f>
        <v>3.5</v>
      </c>
      <c r="W42" s="220"/>
      <c r="X42" s="220" t="s">
        <v>180</v>
      </c>
      <c r="Y42" s="220" t="s">
        <v>181</v>
      </c>
      <c r="Z42" s="210"/>
      <c r="AA42" s="210"/>
      <c r="AB42" s="210"/>
      <c r="AC42" s="210"/>
      <c r="AD42" s="210"/>
      <c r="AE42" s="210"/>
      <c r="AF42" s="210"/>
      <c r="AG42" s="210" t="s">
        <v>314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5">
      <c r="A43" s="239">
        <v>21</v>
      </c>
      <c r="B43" s="240" t="s">
        <v>365</v>
      </c>
      <c r="C43" s="247" t="s">
        <v>366</v>
      </c>
      <c r="D43" s="241" t="s">
        <v>318</v>
      </c>
      <c r="E43" s="242">
        <v>30</v>
      </c>
      <c r="F43" s="243">
        <f>H43+J43</f>
        <v>0</v>
      </c>
      <c r="G43" s="243">
        <f>ROUND(E43*F43,2)</f>
        <v>0</v>
      </c>
      <c r="H43" s="244"/>
      <c r="I43" s="243">
        <f>ROUND(E43*H43,2)</f>
        <v>0</v>
      </c>
      <c r="J43" s="244"/>
      <c r="K43" s="243">
        <f>ROUND(E43*J43,2)</f>
        <v>0</v>
      </c>
      <c r="L43" s="243">
        <v>21</v>
      </c>
      <c r="M43" s="243">
        <f>G43*(1+L43/100)</f>
        <v>0</v>
      </c>
      <c r="N43" s="242">
        <v>0</v>
      </c>
      <c r="O43" s="242">
        <f>ROUND(E43*N43,2)</f>
        <v>0</v>
      </c>
      <c r="P43" s="242">
        <v>0</v>
      </c>
      <c r="Q43" s="242">
        <f>ROUND(E43*P43,2)</f>
        <v>0</v>
      </c>
      <c r="R43" s="243" t="s">
        <v>137</v>
      </c>
      <c r="S43" s="243" t="s">
        <v>240</v>
      </c>
      <c r="T43" s="245" t="s">
        <v>240</v>
      </c>
      <c r="U43" s="220">
        <v>5.0500000000000003E-2</v>
      </c>
      <c r="V43" s="220">
        <f>ROUND(E43*U43,2)</f>
        <v>1.52</v>
      </c>
      <c r="W43" s="220"/>
      <c r="X43" s="220" t="s">
        <v>180</v>
      </c>
      <c r="Y43" s="220" t="s">
        <v>181</v>
      </c>
      <c r="Z43" s="210"/>
      <c r="AA43" s="210"/>
      <c r="AB43" s="210"/>
      <c r="AC43" s="210"/>
      <c r="AD43" s="210"/>
      <c r="AE43" s="210"/>
      <c r="AF43" s="210"/>
      <c r="AG43" s="210" t="s">
        <v>326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5">
      <c r="A44" s="239">
        <v>22</v>
      </c>
      <c r="B44" s="240" t="s">
        <v>367</v>
      </c>
      <c r="C44" s="247" t="s">
        <v>368</v>
      </c>
      <c r="D44" s="241" t="s">
        <v>318</v>
      </c>
      <c r="E44" s="242">
        <v>20</v>
      </c>
      <c r="F44" s="243">
        <f>H44+J44</f>
        <v>0</v>
      </c>
      <c r="G44" s="243">
        <f>ROUND(E44*F44,2)</f>
        <v>0</v>
      </c>
      <c r="H44" s="244"/>
      <c r="I44" s="243">
        <f>ROUND(E44*H44,2)</f>
        <v>0</v>
      </c>
      <c r="J44" s="244"/>
      <c r="K44" s="243">
        <f>ROUND(E44*J44,2)</f>
        <v>0</v>
      </c>
      <c r="L44" s="243">
        <v>21</v>
      </c>
      <c r="M44" s="243">
        <f>G44*(1+L44/100)</f>
        <v>0</v>
      </c>
      <c r="N44" s="242">
        <v>0</v>
      </c>
      <c r="O44" s="242">
        <f>ROUND(E44*N44,2)</f>
        <v>0</v>
      </c>
      <c r="P44" s="242">
        <v>0</v>
      </c>
      <c r="Q44" s="242">
        <f>ROUND(E44*P44,2)</f>
        <v>0</v>
      </c>
      <c r="R44" s="243" t="s">
        <v>137</v>
      </c>
      <c r="S44" s="243" t="s">
        <v>240</v>
      </c>
      <c r="T44" s="245" t="s">
        <v>240</v>
      </c>
      <c r="U44" s="220">
        <v>8.2170000000000007E-2</v>
      </c>
      <c r="V44" s="220">
        <f>ROUND(E44*U44,2)</f>
        <v>1.64</v>
      </c>
      <c r="W44" s="220"/>
      <c r="X44" s="220" t="s">
        <v>180</v>
      </c>
      <c r="Y44" s="220" t="s">
        <v>181</v>
      </c>
      <c r="Z44" s="210"/>
      <c r="AA44" s="210"/>
      <c r="AB44" s="210"/>
      <c r="AC44" s="210"/>
      <c r="AD44" s="210"/>
      <c r="AE44" s="210"/>
      <c r="AF44" s="210"/>
      <c r="AG44" s="210" t="s">
        <v>326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x14ac:dyDescent="0.25">
      <c r="A45" s="222" t="s">
        <v>173</v>
      </c>
      <c r="B45" s="223" t="s">
        <v>124</v>
      </c>
      <c r="C45" s="246" t="s">
        <v>128</v>
      </c>
      <c r="D45" s="224"/>
      <c r="E45" s="225"/>
      <c r="F45" s="226"/>
      <c r="G45" s="226">
        <f>SUMIF(AG46:AG57,"&lt;&gt;NOR",G46:G57)</f>
        <v>0</v>
      </c>
      <c r="H45" s="226"/>
      <c r="I45" s="226">
        <f>SUM(I46:I57)</f>
        <v>0</v>
      </c>
      <c r="J45" s="226"/>
      <c r="K45" s="226">
        <f>SUM(K46:K57)</f>
        <v>0</v>
      </c>
      <c r="L45" s="226"/>
      <c r="M45" s="226">
        <f>SUM(M46:M57)</f>
        <v>0</v>
      </c>
      <c r="N45" s="225"/>
      <c r="O45" s="225">
        <f>SUM(O46:O57)</f>
        <v>0</v>
      </c>
      <c r="P45" s="225"/>
      <c r="Q45" s="225">
        <f>SUM(Q46:Q57)</f>
        <v>0</v>
      </c>
      <c r="R45" s="226"/>
      <c r="S45" s="226"/>
      <c r="T45" s="227"/>
      <c r="U45" s="221"/>
      <c r="V45" s="221">
        <f>SUM(V46:V57)</f>
        <v>16.43</v>
      </c>
      <c r="W45" s="221"/>
      <c r="X45" s="221"/>
      <c r="Y45" s="221"/>
      <c r="AG45" t="s">
        <v>174</v>
      </c>
    </row>
    <row r="46" spans="1:60" outlineLevel="1" x14ac:dyDescent="0.25">
      <c r="A46" s="239">
        <v>23</v>
      </c>
      <c r="B46" s="240" t="s">
        <v>369</v>
      </c>
      <c r="C46" s="247" t="s">
        <v>370</v>
      </c>
      <c r="D46" s="241" t="s">
        <v>318</v>
      </c>
      <c r="E46" s="242">
        <v>3</v>
      </c>
      <c r="F46" s="243">
        <f>H46+J46</f>
        <v>0</v>
      </c>
      <c r="G46" s="243">
        <f>ROUND(E46*F46,2)</f>
        <v>0</v>
      </c>
      <c r="H46" s="244"/>
      <c r="I46" s="243">
        <f>ROUND(E46*H46,2)</f>
        <v>0</v>
      </c>
      <c r="J46" s="244"/>
      <c r="K46" s="243">
        <f>ROUND(E46*J46,2)</f>
        <v>0</v>
      </c>
      <c r="L46" s="243">
        <v>21</v>
      </c>
      <c r="M46" s="243">
        <f>G46*(1+L46/100)</f>
        <v>0</v>
      </c>
      <c r="N46" s="242">
        <v>0</v>
      </c>
      <c r="O46" s="242">
        <f>ROUND(E46*N46,2)</f>
        <v>0</v>
      </c>
      <c r="P46" s="242">
        <v>0</v>
      </c>
      <c r="Q46" s="242">
        <f>ROUND(E46*P46,2)</f>
        <v>0</v>
      </c>
      <c r="R46" s="243"/>
      <c r="S46" s="243" t="s">
        <v>178</v>
      </c>
      <c r="T46" s="245" t="s">
        <v>179</v>
      </c>
      <c r="U46" s="220">
        <v>0</v>
      </c>
      <c r="V46" s="220">
        <f>ROUND(E46*U46,2)</f>
        <v>0</v>
      </c>
      <c r="W46" s="220"/>
      <c r="X46" s="220" t="s">
        <v>191</v>
      </c>
      <c r="Y46" s="220" t="s">
        <v>181</v>
      </c>
      <c r="Z46" s="210"/>
      <c r="AA46" s="210"/>
      <c r="AB46" s="210"/>
      <c r="AC46" s="210"/>
      <c r="AD46" s="210"/>
      <c r="AE46" s="210"/>
      <c r="AF46" s="210"/>
      <c r="AG46" s="210" t="s">
        <v>323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5">
      <c r="A47" s="232">
        <v>24</v>
      </c>
      <c r="B47" s="233" t="s">
        <v>341</v>
      </c>
      <c r="C47" s="248" t="s">
        <v>342</v>
      </c>
      <c r="D47" s="234" t="s">
        <v>318</v>
      </c>
      <c r="E47" s="235">
        <v>3</v>
      </c>
      <c r="F47" s="236">
        <f>H47+J47</f>
        <v>0</v>
      </c>
      <c r="G47" s="236">
        <f>ROUND(E47*F47,2)</f>
        <v>0</v>
      </c>
      <c r="H47" s="237"/>
      <c r="I47" s="236">
        <f>ROUND(E47*H47,2)</f>
        <v>0</v>
      </c>
      <c r="J47" s="237"/>
      <c r="K47" s="236">
        <f>ROUND(E47*J47,2)</f>
        <v>0</v>
      </c>
      <c r="L47" s="236">
        <v>21</v>
      </c>
      <c r="M47" s="236">
        <f>G47*(1+L47/100)</f>
        <v>0</v>
      </c>
      <c r="N47" s="235">
        <v>0</v>
      </c>
      <c r="O47" s="235">
        <f>ROUND(E47*N47,2)</f>
        <v>0</v>
      </c>
      <c r="P47" s="235">
        <v>0</v>
      </c>
      <c r="Q47" s="235">
        <f>ROUND(E47*P47,2)</f>
        <v>0</v>
      </c>
      <c r="R47" s="236" t="s">
        <v>137</v>
      </c>
      <c r="S47" s="236" t="s">
        <v>240</v>
      </c>
      <c r="T47" s="238" t="s">
        <v>240</v>
      </c>
      <c r="U47" s="220">
        <v>1</v>
      </c>
      <c r="V47" s="220">
        <f>ROUND(E47*U47,2)</f>
        <v>3</v>
      </c>
      <c r="W47" s="220"/>
      <c r="X47" s="220" t="s">
        <v>180</v>
      </c>
      <c r="Y47" s="220" t="s">
        <v>181</v>
      </c>
      <c r="Z47" s="210"/>
      <c r="AA47" s="210"/>
      <c r="AB47" s="210"/>
      <c r="AC47" s="210"/>
      <c r="AD47" s="210"/>
      <c r="AE47" s="210"/>
      <c r="AF47" s="210"/>
      <c r="AG47" s="210" t="s">
        <v>314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ht="21" outlineLevel="2" x14ac:dyDescent="0.25">
      <c r="A48" s="217"/>
      <c r="B48" s="218"/>
      <c r="C48" s="256" t="s">
        <v>343</v>
      </c>
      <c r="D48" s="255"/>
      <c r="E48" s="255"/>
      <c r="F48" s="255"/>
      <c r="G48" s="255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10"/>
      <c r="AA48" s="210"/>
      <c r="AB48" s="210"/>
      <c r="AC48" s="210"/>
      <c r="AD48" s="210"/>
      <c r="AE48" s="210"/>
      <c r="AF48" s="210"/>
      <c r="AG48" s="210" t="s">
        <v>242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54" t="str">
        <f>C48</f>
        <v>montáž rozvaděčů nn a vn včetně usazení, sestavení dílců, vyvážení, upevnění, zapojení a montáž demontovaných částí a přístrojů,  kontroly a dotažení spojů, opravy nátěrů, avšak bez zapojení, a ukončení kabelů</v>
      </c>
      <c r="BB48" s="210"/>
      <c r="BC48" s="210"/>
      <c r="BD48" s="210"/>
      <c r="BE48" s="210"/>
      <c r="BF48" s="210"/>
      <c r="BG48" s="210"/>
      <c r="BH48" s="210"/>
    </row>
    <row r="49" spans="1:60" outlineLevel="1" x14ac:dyDescent="0.25">
      <c r="A49" s="239">
        <v>25</v>
      </c>
      <c r="B49" s="240" t="s">
        <v>371</v>
      </c>
      <c r="C49" s="247" t="s">
        <v>372</v>
      </c>
      <c r="D49" s="241" t="s">
        <v>318</v>
      </c>
      <c r="E49" s="242">
        <v>3</v>
      </c>
      <c r="F49" s="243">
        <f>H49+J49</f>
        <v>0</v>
      </c>
      <c r="G49" s="243">
        <f>ROUND(E49*F49,2)</f>
        <v>0</v>
      </c>
      <c r="H49" s="244"/>
      <c r="I49" s="243">
        <f>ROUND(E49*H49,2)</f>
        <v>0</v>
      </c>
      <c r="J49" s="244"/>
      <c r="K49" s="243">
        <f>ROUND(E49*J49,2)</f>
        <v>0</v>
      </c>
      <c r="L49" s="243">
        <v>21</v>
      </c>
      <c r="M49" s="243">
        <f>G49*(1+L49/100)</f>
        <v>0</v>
      </c>
      <c r="N49" s="242">
        <v>0</v>
      </c>
      <c r="O49" s="242">
        <f>ROUND(E49*N49,2)</f>
        <v>0</v>
      </c>
      <c r="P49" s="242">
        <v>0</v>
      </c>
      <c r="Q49" s="242">
        <f>ROUND(E49*P49,2)</f>
        <v>0</v>
      </c>
      <c r="R49" s="243"/>
      <c r="S49" s="243" t="s">
        <v>178</v>
      </c>
      <c r="T49" s="245" t="s">
        <v>179</v>
      </c>
      <c r="U49" s="220">
        <v>0</v>
      </c>
      <c r="V49" s="220">
        <f>ROUND(E49*U49,2)</f>
        <v>0</v>
      </c>
      <c r="W49" s="220"/>
      <c r="X49" s="220" t="s">
        <v>191</v>
      </c>
      <c r="Y49" s="220" t="s">
        <v>181</v>
      </c>
      <c r="Z49" s="210"/>
      <c r="AA49" s="210"/>
      <c r="AB49" s="210"/>
      <c r="AC49" s="210"/>
      <c r="AD49" s="210"/>
      <c r="AE49" s="210"/>
      <c r="AF49" s="210"/>
      <c r="AG49" s="210" t="s">
        <v>323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5">
      <c r="A50" s="239">
        <v>26</v>
      </c>
      <c r="B50" s="240" t="s">
        <v>373</v>
      </c>
      <c r="C50" s="247" t="s">
        <v>374</v>
      </c>
      <c r="D50" s="241" t="s">
        <v>318</v>
      </c>
      <c r="E50" s="242">
        <v>3</v>
      </c>
      <c r="F50" s="243">
        <f>H50+J50</f>
        <v>0</v>
      </c>
      <c r="G50" s="243">
        <f>ROUND(E50*F50,2)</f>
        <v>0</v>
      </c>
      <c r="H50" s="244"/>
      <c r="I50" s="243">
        <f>ROUND(E50*H50,2)</f>
        <v>0</v>
      </c>
      <c r="J50" s="244"/>
      <c r="K50" s="243">
        <f>ROUND(E50*J50,2)</f>
        <v>0</v>
      </c>
      <c r="L50" s="243">
        <v>21</v>
      </c>
      <c r="M50" s="243">
        <f>G50*(1+L50/100)</f>
        <v>0</v>
      </c>
      <c r="N50" s="242">
        <v>0</v>
      </c>
      <c r="O50" s="242">
        <f>ROUND(E50*N50,2)</f>
        <v>0</v>
      </c>
      <c r="P50" s="242">
        <v>0</v>
      </c>
      <c r="Q50" s="242">
        <f>ROUND(E50*P50,2)</f>
        <v>0</v>
      </c>
      <c r="R50" s="243" t="s">
        <v>139</v>
      </c>
      <c r="S50" s="243" t="s">
        <v>240</v>
      </c>
      <c r="T50" s="245" t="s">
        <v>240</v>
      </c>
      <c r="U50" s="220">
        <v>0.8</v>
      </c>
      <c r="V50" s="220">
        <f>ROUND(E50*U50,2)</f>
        <v>2.4</v>
      </c>
      <c r="W50" s="220"/>
      <c r="X50" s="220" t="s">
        <v>180</v>
      </c>
      <c r="Y50" s="220" t="s">
        <v>181</v>
      </c>
      <c r="Z50" s="210"/>
      <c r="AA50" s="210"/>
      <c r="AB50" s="210"/>
      <c r="AC50" s="210"/>
      <c r="AD50" s="210"/>
      <c r="AE50" s="210"/>
      <c r="AF50" s="210"/>
      <c r="AG50" s="210" t="s">
        <v>314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ht="20.399999999999999" outlineLevel="1" x14ac:dyDescent="0.25">
      <c r="A51" s="239">
        <v>27</v>
      </c>
      <c r="B51" s="240" t="s">
        <v>354</v>
      </c>
      <c r="C51" s="247" t="s">
        <v>355</v>
      </c>
      <c r="D51" s="241" t="s">
        <v>318</v>
      </c>
      <c r="E51" s="242">
        <v>3</v>
      </c>
      <c r="F51" s="243">
        <f>H51+J51</f>
        <v>0</v>
      </c>
      <c r="G51" s="243">
        <f>ROUND(E51*F51,2)</f>
        <v>0</v>
      </c>
      <c r="H51" s="244"/>
      <c r="I51" s="243">
        <f>ROUND(E51*H51,2)</f>
        <v>0</v>
      </c>
      <c r="J51" s="244"/>
      <c r="K51" s="243">
        <f>ROUND(E51*J51,2)</f>
        <v>0</v>
      </c>
      <c r="L51" s="243">
        <v>21</v>
      </c>
      <c r="M51" s="243">
        <f>G51*(1+L51/100)</f>
        <v>0</v>
      </c>
      <c r="N51" s="242">
        <v>5.0000000000000001E-4</v>
      </c>
      <c r="O51" s="242">
        <f>ROUND(E51*N51,2)</f>
        <v>0</v>
      </c>
      <c r="P51" s="242">
        <v>0</v>
      </c>
      <c r="Q51" s="242">
        <f>ROUND(E51*P51,2)</f>
        <v>0</v>
      </c>
      <c r="R51" s="243" t="s">
        <v>356</v>
      </c>
      <c r="S51" s="243" t="s">
        <v>240</v>
      </c>
      <c r="T51" s="245" t="s">
        <v>240</v>
      </c>
      <c r="U51" s="220">
        <v>0</v>
      </c>
      <c r="V51" s="220">
        <f>ROUND(E51*U51,2)</f>
        <v>0</v>
      </c>
      <c r="W51" s="220"/>
      <c r="X51" s="220" t="s">
        <v>191</v>
      </c>
      <c r="Y51" s="220" t="s">
        <v>181</v>
      </c>
      <c r="Z51" s="210"/>
      <c r="AA51" s="210"/>
      <c r="AB51" s="210"/>
      <c r="AC51" s="210"/>
      <c r="AD51" s="210"/>
      <c r="AE51" s="210"/>
      <c r="AF51" s="210"/>
      <c r="AG51" s="210" t="s">
        <v>323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5">
      <c r="A52" s="239">
        <v>28</v>
      </c>
      <c r="B52" s="240" t="s">
        <v>357</v>
      </c>
      <c r="C52" s="247" t="s">
        <v>358</v>
      </c>
      <c r="D52" s="241" t="s">
        <v>318</v>
      </c>
      <c r="E52" s="242">
        <v>3</v>
      </c>
      <c r="F52" s="243">
        <f>H52+J52</f>
        <v>0</v>
      </c>
      <c r="G52" s="243">
        <f>ROUND(E52*F52,2)</f>
        <v>0</v>
      </c>
      <c r="H52" s="244"/>
      <c r="I52" s="243">
        <f>ROUND(E52*H52,2)</f>
        <v>0</v>
      </c>
      <c r="J52" s="244"/>
      <c r="K52" s="243">
        <f>ROUND(E52*J52,2)</f>
        <v>0</v>
      </c>
      <c r="L52" s="243">
        <v>21</v>
      </c>
      <c r="M52" s="243">
        <f>G52*(1+L52/100)</f>
        <v>0</v>
      </c>
      <c r="N52" s="242">
        <v>0</v>
      </c>
      <c r="O52" s="242">
        <f>ROUND(E52*N52,2)</f>
        <v>0</v>
      </c>
      <c r="P52" s="242">
        <v>0</v>
      </c>
      <c r="Q52" s="242">
        <f>ROUND(E52*P52,2)</f>
        <v>0</v>
      </c>
      <c r="R52" s="243" t="s">
        <v>139</v>
      </c>
      <c r="S52" s="243" t="s">
        <v>240</v>
      </c>
      <c r="T52" s="245" t="s">
        <v>240</v>
      </c>
      <c r="U52" s="220">
        <v>0.76</v>
      </c>
      <c r="V52" s="220">
        <f>ROUND(E52*U52,2)</f>
        <v>2.2799999999999998</v>
      </c>
      <c r="W52" s="220"/>
      <c r="X52" s="220" t="s">
        <v>180</v>
      </c>
      <c r="Y52" s="220" t="s">
        <v>181</v>
      </c>
      <c r="Z52" s="210"/>
      <c r="AA52" s="210"/>
      <c r="AB52" s="210"/>
      <c r="AC52" s="210"/>
      <c r="AD52" s="210"/>
      <c r="AE52" s="210"/>
      <c r="AF52" s="210"/>
      <c r="AG52" s="210" t="s">
        <v>314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ht="20.399999999999999" outlineLevel="1" x14ac:dyDescent="0.25">
      <c r="A53" s="239">
        <v>29</v>
      </c>
      <c r="B53" s="240" t="s">
        <v>359</v>
      </c>
      <c r="C53" s="247" t="s">
        <v>360</v>
      </c>
      <c r="D53" s="241" t="s">
        <v>318</v>
      </c>
      <c r="E53" s="242">
        <v>6</v>
      </c>
      <c r="F53" s="243">
        <f>H53+J53</f>
        <v>0</v>
      </c>
      <c r="G53" s="243">
        <f>ROUND(E53*F53,2)</f>
        <v>0</v>
      </c>
      <c r="H53" s="244"/>
      <c r="I53" s="243">
        <f>ROUND(E53*H53,2)</f>
        <v>0</v>
      </c>
      <c r="J53" s="244"/>
      <c r="K53" s="243">
        <f>ROUND(E53*J53,2)</f>
        <v>0</v>
      </c>
      <c r="L53" s="243">
        <v>21</v>
      </c>
      <c r="M53" s="243">
        <f>G53*(1+L53/100)</f>
        <v>0</v>
      </c>
      <c r="N53" s="242">
        <v>2.7E-4</v>
      </c>
      <c r="O53" s="242">
        <f>ROUND(E53*N53,2)</f>
        <v>0</v>
      </c>
      <c r="P53" s="242">
        <v>0</v>
      </c>
      <c r="Q53" s="242">
        <f>ROUND(E53*P53,2)</f>
        <v>0</v>
      </c>
      <c r="R53" s="243" t="s">
        <v>356</v>
      </c>
      <c r="S53" s="243" t="s">
        <v>240</v>
      </c>
      <c r="T53" s="245" t="s">
        <v>240</v>
      </c>
      <c r="U53" s="220">
        <v>0</v>
      </c>
      <c r="V53" s="220">
        <f>ROUND(E53*U53,2)</f>
        <v>0</v>
      </c>
      <c r="W53" s="220"/>
      <c r="X53" s="220" t="s">
        <v>191</v>
      </c>
      <c r="Y53" s="220" t="s">
        <v>181</v>
      </c>
      <c r="Z53" s="210"/>
      <c r="AA53" s="210"/>
      <c r="AB53" s="210"/>
      <c r="AC53" s="210"/>
      <c r="AD53" s="210"/>
      <c r="AE53" s="210"/>
      <c r="AF53" s="210"/>
      <c r="AG53" s="210" t="s">
        <v>323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ht="20.399999999999999" outlineLevel="1" x14ac:dyDescent="0.25">
      <c r="A54" s="239">
        <v>30</v>
      </c>
      <c r="B54" s="240" t="s">
        <v>361</v>
      </c>
      <c r="C54" s="247" t="s">
        <v>362</v>
      </c>
      <c r="D54" s="241" t="s">
        <v>318</v>
      </c>
      <c r="E54" s="242">
        <v>9</v>
      </c>
      <c r="F54" s="243">
        <f>H54+J54</f>
        <v>0</v>
      </c>
      <c r="G54" s="243">
        <f>ROUND(E54*F54,2)</f>
        <v>0</v>
      </c>
      <c r="H54" s="244"/>
      <c r="I54" s="243">
        <f>ROUND(E54*H54,2)</f>
        <v>0</v>
      </c>
      <c r="J54" s="244"/>
      <c r="K54" s="243">
        <f>ROUND(E54*J54,2)</f>
        <v>0</v>
      </c>
      <c r="L54" s="243">
        <v>21</v>
      </c>
      <c r="M54" s="243">
        <f>G54*(1+L54/100)</f>
        <v>0</v>
      </c>
      <c r="N54" s="242">
        <v>2.7E-4</v>
      </c>
      <c r="O54" s="242">
        <f>ROUND(E54*N54,2)</f>
        <v>0</v>
      </c>
      <c r="P54" s="242">
        <v>0</v>
      </c>
      <c r="Q54" s="242">
        <f>ROUND(E54*P54,2)</f>
        <v>0</v>
      </c>
      <c r="R54" s="243" t="s">
        <v>356</v>
      </c>
      <c r="S54" s="243" t="s">
        <v>240</v>
      </c>
      <c r="T54" s="245" t="s">
        <v>240</v>
      </c>
      <c r="U54" s="220">
        <v>0</v>
      </c>
      <c r="V54" s="220">
        <f>ROUND(E54*U54,2)</f>
        <v>0</v>
      </c>
      <c r="W54" s="220"/>
      <c r="X54" s="220" t="s">
        <v>191</v>
      </c>
      <c r="Y54" s="220" t="s">
        <v>181</v>
      </c>
      <c r="Z54" s="210"/>
      <c r="AA54" s="210"/>
      <c r="AB54" s="210"/>
      <c r="AC54" s="210"/>
      <c r="AD54" s="210"/>
      <c r="AE54" s="210"/>
      <c r="AF54" s="210"/>
      <c r="AG54" s="210" t="s">
        <v>323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5">
      <c r="A55" s="239">
        <v>31</v>
      </c>
      <c r="B55" s="240" t="s">
        <v>363</v>
      </c>
      <c r="C55" s="247" t="s">
        <v>364</v>
      </c>
      <c r="D55" s="241" t="s">
        <v>318</v>
      </c>
      <c r="E55" s="242">
        <v>15</v>
      </c>
      <c r="F55" s="243">
        <f>H55+J55</f>
        <v>0</v>
      </c>
      <c r="G55" s="243">
        <f>ROUND(E55*F55,2)</f>
        <v>0</v>
      </c>
      <c r="H55" s="244"/>
      <c r="I55" s="243">
        <f>ROUND(E55*H55,2)</f>
        <v>0</v>
      </c>
      <c r="J55" s="244"/>
      <c r="K55" s="243">
        <f>ROUND(E55*J55,2)</f>
        <v>0</v>
      </c>
      <c r="L55" s="243">
        <v>21</v>
      </c>
      <c r="M55" s="243">
        <f>G55*(1+L55/100)</f>
        <v>0</v>
      </c>
      <c r="N55" s="242">
        <v>0</v>
      </c>
      <c r="O55" s="242">
        <f>ROUND(E55*N55,2)</f>
        <v>0</v>
      </c>
      <c r="P55" s="242">
        <v>0</v>
      </c>
      <c r="Q55" s="242">
        <f>ROUND(E55*P55,2)</f>
        <v>0</v>
      </c>
      <c r="R55" s="243" t="s">
        <v>139</v>
      </c>
      <c r="S55" s="243" t="s">
        <v>240</v>
      </c>
      <c r="T55" s="245" t="s">
        <v>240</v>
      </c>
      <c r="U55" s="220">
        <v>0.35</v>
      </c>
      <c r="V55" s="220">
        <f>ROUND(E55*U55,2)</f>
        <v>5.25</v>
      </c>
      <c r="W55" s="220"/>
      <c r="X55" s="220" t="s">
        <v>180</v>
      </c>
      <c r="Y55" s="220" t="s">
        <v>181</v>
      </c>
      <c r="Z55" s="210"/>
      <c r="AA55" s="210"/>
      <c r="AB55" s="210"/>
      <c r="AC55" s="210"/>
      <c r="AD55" s="210"/>
      <c r="AE55" s="210"/>
      <c r="AF55" s="210"/>
      <c r="AG55" s="210" t="s">
        <v>314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5">
      <c r="A56" s="239">
        <v>32</v>
      </c>
      <c r="B56" s="240" t="s">
        <v>365</v>
      </c>
      <c r="C56" s="247" t="s">
        <v>366</v>
      </c>
      <c r="D56" s="241" t="s">
        <v>318</v>
      </c>
      <c r="E56" s="242">
        <v>45</v>
      </c>
      <c r="F56" s="243">
        <f>H56+J56</f>
        <v>0</v>
      </c>
      <c r="G56" s="243">
        <f>ROUND(E56*F56,2)</f>
        <v>0</v>
      </c>
      <c r="H56" s="244"/>
      <c r="I56" s="243">
        <f>ROUND(E56*H56,2)</f>
        <v>0</v>
      </c>
      <c r="J56" s="244"/>
      <c r="K56" s="243">
        <f>ROUND(E56*J56,2)</f>
        <v>0</v>
      </c>
      <c r="L56" s="243">
        <v>21</v>
      </c>
      <c r="M56" s="243">
        <f>G56*(1+L56/100)</f>
        <v>0</v>
      </c>
      <c r="N56" s="242">
        <v>0</v>
      </c>
      <c r="O56" s="242">
        <f>ROUND(E56*N56,2)</f>
        <v>0</v>
      </c>
      <c r="P56" s="242">
        <v>0</v>
      </c>
      <c r="Q56" s="242">
        <f>ROUND(E56*P56,2)</f>
        <v>0</v>
      </c>
      <c r="R56" s="243" t="s">
        <v>137</v>
      </c>
      <c r="S56" s="243" t="s">
        <v>240</v>
      </c>
      <c r="T56" s="245" t="s">
        <v>240</v>
      </c>
      <c r="U56" s="220">
        <v>5.0500000000000003E-2</v>
      </c>
      <c r="V56" s="220">
        <f>ROUND(E56*U56,2)</f>
        <v>2.27</v>
      </c>
      <c r="W56" s="220"/>
      <c r="X56" s="220" t="s">
        <v>180</v>
      </c>
      <c r="Y56" s="220" t="s">
        <v>181</v>
      </c>
      <c r="Z56" s="210"/>
      <c r="AA56" s="210"/>
      <c r="AB56" s="210"/>
      <c r="AC56" s="210"/>
      <c r="AD56" s="210"/>
      <c r="AE56" s="210"/>
      <c r="AF56" s="210"/>
      <c r="AG56" s="210" t="s">
        <v>326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5">
      <c r="A57" s="239">
        <v>33</v>
      </c>
      <c r="B57" s="240" t="s">
        <v>367</v>
      </c>
      <c r="C57" s="247" t="s">
        <v>368</v>
      </c>
      <c r="D57" s="241" t="s">
        <v>318</v>
      </c>
      <c r="E57" s="242">
        <v>15</v>
      </c>
      <c r="F57" s="243">
        <f>H57+J57</f>
        <v>0</v>
      </c>
      <c r="G57" s="243">
        <f>ROUND(E57*F57,2)</f>
        <v>0</v>
      </c>
      <c r="H57" s="244"/>
      <c r="I57" s="243">
        <f>ROUND(E57*H57,2)</f>
        <v>0</v>
      </c>
      <c r="J57" s="244"/>
      <c r="K57" s="243">
        <f>ROUND(E57*J57,2)</f>
        <v>0</v>
      </c>
      <c r="L57" s="243">
        <v>21</v>
      </c>
      <c r="M57" s="243">
        <f>G57*(1+L57/100)</f>
        <v>0</v>
      </c>
      <c r="N57" s="242">
        <v>0</v>
      </c>
      <c r="O57" s="242">
        <f>ROUND(E57*N57,2)</f>
        <v>0</v>
      </c>
      <c r="P57" s="242">
        <v>0</v>
      </c>
      <c r="Q57" s="242">
        <f>ROUND(E57*P57,2)</f>
        <v>0</v>
      </c>
      <c r="R57" s="243" t="s">
        <v>137</v>
      </c>
      <c r="S57" s="243" t="s">
        <v>240</v>
      </c>
      <c r="T57" s="245" t="s">
        <v>240</v>
      </c>
      <c r="U57" s="220">
        <v>8.2170000000000007E-2</v>
      </c>
      <c r="V57" s="220">
        <f>ROUND(E57*U57,2)</f>
        <v>1.23</v>
      </c>
      <c r="W57" s="220"/>
      <c r="X57" s="220" t="s">
        <v>180</v>
      </c>
      <c r="Y57" s="220" t="s">
        <v>181</v>
      </c>
      <c r="Z57" s="210"/>
      <c r="AA57" s="210"/>
      <c r="AB57" s="210"/>
      <c r="AC57" s="210"/>
      <c r="AD57" s="210"/>
      <c r="AE57" s="210"/>
      <c r="AF57" s="210"/>
      <c r="AG57" s="210" t="s">
        <v>326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x14ac:dyDescent="0.25">
      <c r="A58" s="222" t="s">
        <v>173</v>
      </c>
      <c r="B58" s="223" t="s">
        <v>137</v>
      </c>
      <c r="C58" s="246" t="s">
        <v>138</v>
      </c>
      <c r="D58" s="224"/>
      <c r="E58" s="225"/>
      <c r="F58" s="226"/>
      <c r="G58" s="226">
        <f>SUMIF(AG59:AG79,"&lt;&gt;NOR",G59:G79)</f>
        <v>0</v>
      </c>
      <c r="H58" s="226"/>
      <c r="I58" s="226">
        <f>SUM(I59:I79)</f>
        <v>0</v>
      </c>
      <c r="J58" s="226"/>
      <c r="K58" s="226">
        <f>SUM(K59:K79)</f>
        <v>0</v>
      </c>
      <c r="L58" s="226"/>
      <c r="M58" s="226">
        <f>SUM(M59:M79)</f>
        <v>0</v>
      </c>
      <c r="N58" s="225"/>
      <c r="O58" s="225">
        <f>SUM(O59:O79)</f>
        <v>0.37000000000000005</v>
      </c>
      <c r="P58" s="225"/>
      <c r="Q58" s="225">
        <f>SUM(Q59:Q79)</f>
        <v>0</v>
      </c>
      <c r="R58" s="226"/>
      <c r="S58" s="226"/>
      <c r="T58" s="227"/>
      <c r="U58" s="221"/>
      <c r="V58" s="221">
        <f>SUM(V59:V79)</f>
        <v>185.19</v>
      </c>
      <c r="W58" s="221"/>
      <c r="X58" s="221"/>
      <c r="Y58" s="221"/>
      <c r="AG58" t="s">
        <v>174</v>
      </c>
    </row>
    <row r="59" spans="1:60" outlineLevel="1" x14ac:dyDescent="0.25">
      <c r="A59" s="239">
        <v>34</v>
      </c>
      <c r="B59" s="240" t="s">
        <v>377</v>
      </c>
      <c r="C59" s="247" t="s">
        <v>378</v>
      </c>
      <c r="D59" s="241" t="s">
        <v>332</v>
      </c>
      <c r="E59" s="242">
        <v>209</v>
      </c>
      <c r="F59" s="243">
        <f>H59+J59</f>
        <v>0</v>
      </c>
      <c r="G59" s="243">
        <f>ROUND(E59*F59,2)</f>
        <v>0</v>
      </c>
      <c r="H59" s="244"/>
      <c r="I59" s="243">
        <f>ROUND(E59*H59,2)</f>
        <v>0</v>
      </c>
      <c r="J59" s="244"/>
      <c r="K59" s="243">
        <f>ROUND(E59*J59,2)</f>
        <v>0</v>
      </c>
      <c r="L59" s="243">
        <v>21</v>
      </c>
      <c r="M59" s="243">
        <f>G59*(1+L59/100)</f>
        <v>0</v>
      </c>
      <c r="N59" s="242">
        <v>1.6000000000000001E-4</v>
      </c>
      <c r="O59" s="242">
        <f>ROUND(E59*N59,2)</f>
        <v>0.03</v>
      </c>
      <c r="P59" s="242">
        <v>0</v>
      </c>
      <c r="Q59" s="242">
        <f>ROUND(E59*P59,2)</f>
        <v>0</v>
      </c>
      <c r="R59" s="243" t="s">
        <v>137</v>
      </c>
      <c r="S59" s="243" t="s">
        <v>240</v>
      </c>
      <c r="T59" s="245" t="s">
        <v>240</v>
      </c>
      <c r="U59" s="220">
        <v>7.0000000000000007E-2</v>
      </c>
      <c r="V59" s="220">
        <f>ROUND(E59*U59,2)</f>
        <v>14.63</v>
      </c>
      <c r="W59" s="220"/>
      <c r="X59" s="220" t="s">
        <v>180</v>
      </c>
      <c r="Y59" s="220" t="s">
        <v>181</v>
      </c>
      <c r="Z59" s="210"/>
      <c r="AA59" s="210"/>
      <c r="AB59" s="210"/>
      <c r="AC59" s="210"/>
      <c r="AD59" s="210"/>
      <c r="AE59" s="210"/>
      <c r="AF59" s="210"/>
      <c r="AG59" s="210" t="s">
        <v>314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ht="20.399999999999999" outlineLevel="1" x14ac:dyDescent="0.25">
      <c r="A60" s="239">
        <v>35</v>
      </c>
      <c r="B60" s="240" t="s">
        <v>379</v>
      </c>
      <c r="C60" s="247" t="s">
        <v>380</v>
      </c>
      <c r="D60" s="241" t="s">
        <v>332</v>
      </c>
      <c r="E60" s="242">
        <v>668</v>
      </c>
      <c r="F60" s="243">
        <f>H60+J60</f>
        <v>0</v>
      </c>
      <c r="G60" s="243">
        <f>ROUND(E60*F60,2)</f>
        <v>0</v>
      </c>
      <c r="H60" s="244"/>
      <c r="I60" s="243">
        <f>ROUND(E60*H60,2)</f>
        <v>0</v>
      </c>
      <c r="J60" s="244"/>
      <c r="K60" s="243">
        <f>ROUND(E60*J60,2)</f>
        <v>0</v>
      </c>
      <c r="L60" s="243">
        <v>21</v>
      </c>
      <c r="M60" s="243">
        <f>G60*(1+L60/100)</f>
        <v>0</v>
      </c>
      <c r="N60" s="242">
        <v>9.0000000000000006E-5</v>
      </c>
      <c r="O60" s="242">
        <f>ROUND(E60*N60,2)</f>
        <v>0.06</v>
      </c>
      <c r="P60" s="242">
        <v>0</v>
      </c>
      <c r="Q60" s="242">
        <f>ROUND(E60*P60,2)</f>
        <v>0</v>
      </c>
      <c r="R60" s="243" t="s">
        <v>137</v>
      </c>
      <c r="S60" s="243" t="s">
        <v>240</v>
      </c>
      <c r="T60" s="245" t="s">
        <v>240</v>
      </c>
      <c r="U60" s="220">
        <v>6.4149999999999999E-2</v>
      </c>
      <c r="V60" s="220">
        <f>ROUND(E60*U60,2)</f>
        <v>42.85</v>
      </c>
      <c r="W60" s="220"/>
      <c r="X60" s="220" t="s">
        <v>180</v>
      </c>
      <c r="Y60" s="220" t="s">
        <v>181</v>
      </c>
      <c r="Z60" s="210"/>
      <c r="AA60" s="210"/>
      <c r="AB60" s="210"/>
      <c r="AC60" s="210"/>
      <c r="AD60" s="210"/>
      <c r="AE60" s="210"/>
      <c r="AF60" s="210"/>
      <c r="AG60" s="210" t="s">
        <v>314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5">
      <c r="A61" s="239">
        <v>36</v>
      </c>
      <c r="B61" s="240" t="s">
        <v>381</v>
      </c>
      <c r="C61" s="247" t="s">
        <v>382</v>
      </c>
      <c r="D61" s="241" t="s">
        <v>332</v>
      </c>
      <c r="E61" s="242">
        <v>260</v>
      </c>
      <c r="F61" s="243">
        <f>H61+J61</f>
        <v>0</v>
      </c>
      <c r="G61" s="243">
        <f>ROUND(E61*F61,2)</f>
        <v>0</v>
      </c>
      <c r="H61" s="244"/>
      <c r="I61" s="243">
        <f>ROUND(E61*H61,2)</f>
        <v>0</v>
      </c>
      <c r="J61" s="244"/>
      <c r="K61" s="243">
        <f>ROUND(E61*J61,2)</f>
        <v>0</v>
      </c>
      <c r="L61" s="243">
        <v>21</v>
      </c>
      <c r="M61" s="243">
        <f>G61*(1+L61/100)</f>
        <v>0</v>
      </c>
      <c r="N61" s="242">
        <v>1.9000000000000001E-4</v>
      </c>
      <c r="O61" s="242">
        <f>ROUND(E61*N61,2)</f>
        <v>0.05</v>
      </c>
      <c r="P61" s="242">
        <v>0</v>
      </c>
      <c r="Q61" s="242">
        <f>ROUND(E61*P61,2)</f>
        <v>0</v>
      </c>
      <c r="R61" s="243" t="s">
        <v>137</v>
      </c>
      <c r="S61" s="243" t="s">
        <v>240</v>
      </c>
      <c r="T61" s="245" t="s">
        <v>240</v>
      </c>
      <c r="U61" s="220">
        <v>7.0000000000000007E-2</v>
      </c>
      <c r="V61" s="220">
        <f>ROUND(E61*U61,2)</f>
        <v>18.2</v>
      </c>
      <c r="W61" s="220"/>
      <c r="X61" s="220" t="s">
        <v>180</v>
      </c>
      <c r="Y61" s="220" t="s">
        <v>181</v>
      </c>
      <c r="Z61" s="210"/>
      <c r="AA61" s="210"/>
      <c r="AB61" s="210"/>
      <c r="AC61" s="210"/>
      <c r="AD61" s="210"/>
      <c r="AE61" s="210"/>
      <c r="AF61" s="210"/>
      <c r="AG61" s="210" t="s">
        <v>314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5">
      <c r="A62" s="239">
        <v>37</v>
      </c>
      <c r="B62" s="240" t="s">
        <v>383</v>
      </c>
      <c r="C62" s="247" t="s">
        <v>384</v>
      </c>
      <c r="D62" s="241" t="s">
        <v>332</v>
      </c>
      <c r="E62" s="242">
        <v>171</v>
      </c>
      <c r="F62" s="243">
        <f>H62+J62</f>
        <v>0</v>
      </c>
      <c r="G62" s="243">
        <f>ROUND(E62*F62,2)</f>
        <v>0</v>
      </c>
      <c r="H62" s="244"/>
      <c r="I62" s="243">
        <f>ROUND(E62*H62,2)</f>
        <v>0</v>
      </c>
      <c r="J62" s="244"/>
      <c r="K62" s="243">
        <f>ROUND(E62*J62,2)</f>
        <v>0</v>
      </c>
      <c r="L62" s="243">
        <v>21</v>
      </c>
      <c r="M62" s="243">
        <f>G62*(1+L62/100)</f>
        <v>0</v>
      </c>
      <c r="N62" s="242">
        <v>2.2000000000000001E-4</v>
      </c>
      <c r="O62" s="242">
        <f>ROUND(E62*N62,2)</f>
        <v>0.04</v>
      </c>
      <c r="P62" s="242">
        <v>0</v>
      </c>
      <c r="Q62" s="242">
        <f>ROUND(E62*P62,2)</f>
        <v>0</v>
      </c>
      <c r="R62" s="243" t="s">
        <v>137</v>
      </c>
      <c r="S62" s="243" t="s">
        <v>240</v>
      </c>
      <c r="T62" s="245" t="s">
        <v>240</v>
      </c>
      <c r="U62" s="220">
        <v>7.0000000000000007E-2</v>
      </c>
      <c r="V62" s="220">
        <f>ROUND(E62*U62,2)</f>
        <v>11.97</v>
      </c>
      <c r="W62" s="220"/>
      <c r="X62" s="220" t="s">
        <v>180</v>
      </c>
      <c r="Y62" s="220" t="s">
        <v>181</v>
      </c>
      <c r="Z62" s="210"/>
      <c r="AA62" s="210"/>
      <c r="AB62" s="210"/>
      <c r="AC62" s="210"/>
      <c r="AD62" s="210"/>
      <c r="AE62" s="210"/>
      <c r="AF62" s="210"/>
      <c r="AG62" s="210" t="s">
        <v>314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5">
      <c r="A63" s="239">
        <v>38</v>
      </c>
      <c r="B63" s="240" t="s">
        <v>385</v>
      </c>
      <c r="C63" s="247" t="s">
        <v>386</v>
      </c>
      <c r="D63" s="241" t="s">
        <v>332</v>
      </c>
      <c r="E63" s="242">
        <v>497</v>
      </c>
      <c r="F63" s="243">
        <f>H63+J63</f>
        <v>0</v>
      </c>
      <c r="G63" s="243">
        <f>ROUND(E63*F63,2)</f>
        <v>0</v>
      </c>
      <c r="H63" s="244"/>
      <c r="I63" s="243">
        <f>ROUND(E63*H63,2)</f>
        <v>0</v>
      </c>
      <c r="J63" s="244"/>
      <c r="K63" s="243">
        <f>ROUND(E63*J63,2)</f>
        <v>0</v>
      </c>
      <c r="L63" s="243">
        <v>21</v>
      </c>
      <c r="M63" s="243">
        <f>G63*(1+L63/100)</f>
        <v>0</v>
      </c>
      <c r="N63" s="242">
        <v>2.1000000000000001E-4</v>
      </c>
      <c r="O63" s="242">
        <f>ROUND(E63*N63,2)</f>
        <v>0.1</v>
      </c>
      <c r="P63" s="242">
        <v>0</v>
      </c>
      <c r="Q63" s="242">
        <f>ROUND(E63*P63,2)</f>
        <v>0</v>
      </c>
      <c r="R63" s="243" t="s">
        <v>137</v>
      </c>
      <c r="S63" s="243" t="s">
        <v>240</v>
      </c>
      <c r="T63" s="245" t="s">
        <v>240</v>
      </c>
      <c r="U63" s="220">
        <v>7.0000000000000007E-2</v>
      </c>
      <c r="V63" s="220">
        <f>ROUND(E63*U63,2)</f>
        <v>34.79</v>
      </c>
      <c r="W63" s="220"/>
      <c r="X63" s="220" t="s">
        <v>180</v>
      </c>
      <c r="Y63" s="220" t="s">
        <v>181</v>
      </c>
      <c r="Z63" s="210"/>
      <c r="AA63" s="210"/>
      <c r="AB63" s="210"/>
      <c r="AC63" s="210"/>
      <c r="AD63" s="210"/>
      <c r="AE63" s="210"/>
      <c r="AF63" s="210"/>
      <c r="AG63" s="210" t="s">
        <v>314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ht="20.399999999999999" outlineLevel="1" x14ac:dyDescent="0.25">
      <c r="A64" s="239">
        <v>39</v>
      </c>
      <c r="B64" s="240" t="s">
        <v>387</v>
      </c>
      <c r="C64" s="247" t="s">
        <v>388</v>
      </c>
      <c r="D64" s="241" t="s">
        <v>332</v>
      </c>
      <c r="E64" s="242">
        <v>129</v>
      </c>
      <c r="F64" s="243">
        <f>H64+J64</f>
        <v>0</v>
      </c>
      <c r="G64" s="243">
        <f>ROUND(E64*F64,2)</f>
        <v>0</v>
      </c>
      <c r="H64" s="244"/>
      <c r="I64" s="243">
        <f>ROUND(E64*H64,2)</f>
        <v>0</v>
      </c>
      <c r="J64" s="244"/>
      <c r="K64" s="243">
        <f>ROUND(E64*J64,2)</f>
        <v>0</v>
      </c>
      <c r="L64" s="243">
        <v>21</v>
      </c>
      <c r="M64" s="243">
        <f>G64*(1+L64/100)</f>
        <v>0</v>
      </c>
      <c r="N64" s="242">
        <v>4.2999999999999999E-4</v>
      </c>
      <c r="O64" s="242">
        <f>ROUND(E64*N64,2)</f>
        <v>0.06</v>
      </c>
      <c r="P64" s="242">
        <v>0</v>
      </c>
      <c r="Q64" s="242">
        <f>ROUND(E64*P64,2)</f>
        <v>0</v>
      </c>
      <c r="R64" s="243" t="s">
        <v>137</v>
      </c>
      <c r="S64" s="243" t="s">
        <v>240</v>
      </c>
      <c r="T64" s="245" t="s">
        <v>240</v>
      </c>
      <c r="U64" s="220">
        <v>0.10431</v>
      </c>
      <c r="V64" s="220">
        <f>ROUND(E64*U64,2)</f>
        <v>13.46</v>
      </c>
      <c r="W64" s="220"/>
      <c r="X64" s="220" t="s">
        <v>180</v>
      </c>
      <c r="Y64" s="220" t="s">
        <v>181</v>
      </c>
      <c r="Z64" s="210"/>
      <c r="AA64" s="210"/>
      <c r="AB64" s="210"/>
      <c r="AC64" s="210"/>
      <c r="AD64" s="210"/>
      <c r="AE64" s="210"/>
      <c r="AF64" s="210"/>
      <c r="AG64" s="210" t="s">
        <v>314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ht="20.399999999999999" outlineLevel="1" x14ac:dyDescent="0.25">
      <c r="A65" s="239">
        <v>40</v>
      </c>
      <c r="B65" s="240" t="s">
        <v>389</v>
      </c>
      <c r="C65" s="247" t="s">
        <v>390</v>
      </c>
      <c r="D65" s="241" t="s">
        <v>332</v>
      </c>
      <c r="E65" s="242">
        <v>28</v>
      </c>
      <c r="F65" s="243">
        <f>H65+J65</f>
        <v>0</v>
      </c>
      <c r="G65" s="243">
        <f>ROUND(E65*F65,2)</f>
        <v>0</v>
      </c>
      <c r="H65" s="244"/>
      <c r="I65" s="243">
        <f>ROUND(E65*H65,2)</f>
        <v>0</v>
      </c>
      <c r="J65" s="244"/>
      <c r="K65" s="243">
        <f>ROUND(E65*J65,2)</f>
        <v>0</v>
      </c>
      <c r="L65" s="243">
        <v>21</v>
      </c>
      <c r="M65" s="243">
        <f>G65*(1+L65/100)</f>
        <v>0</v>
      </c>
      <c r="N65" s="242">
        <v>8.0000000000000004E-4</v>
      </c>
      <c r="O65" s="242">
        <f>ROUND(E65*N65,2)</f>
        <v>0.02</v>
      </c>
      <c r="P65" s="242">
        <v>0</v>
      </c>
      <c r="Q65" s="242">
        <f>ROUND(E65*P65,2)</f>
        <v>0</v>
      </c>
      <c r="R65" s="243" t="s">
        <v>137</v>
      </c>
      <c r="S65" s="243" t="s">
        <v>240</v>
      </c>
      <c r="T65" s="245" t="s">
        <v>240</v>
      </c>
      <c r="U65" s="220">
        <v>0.12062</v>
      </c>
      <c r="V65" s="220">
        <f>ROUND(E65*U65,2)</f>
        <v>3.38</v>
      </c>
      <c r="W65" s="220"/>
      <c r="X65" s="220" t="s">
        <v>180</v>
      </c>
      <c r="Y65" s="220" t="s">
        <v>181</v>
      </c>
      <c r="Z65" s="210"/>
      <c r="AA65" s="210"/>
      <c r="AB65" s="210"/>
      <c r="AC65" s="210"/>
      <c r="AD65" s="210"/>
      <c r="AE65" s="210"/>
      <c r="AF65" s="210"/>
      <c r="AG65" s="210" t="s">
        <v>314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ht="20.399999999999999" outlineLevel="1" x14ac:dyDescent="0.25">
      <c r="A66" s="239">
        <v>41</v>
      </c>
      <c r="B66" s="240" t="s">
        <v>391</v>
      </c>
      <c r="C66" s="247" t="s">
        <v>392</v>
      </c>
      <c r="D66" s="241" t="s">
        <v>318</v>
      </c>
      <c r="E66" s="242">
        <v>3</v>
      </c>
      <c r="F66" s="243">
        <f>H66+J66</f>
        <v>0</v>
      </c>
      <c r="G66" s="243">
        <f>ROUND(E66*F66,2)</f>
        <v>0</v>
      </c>
      <c r="H66" s="244"/>
      <c r="I66" s="243">
        <f>ROUND(E66*H66,2)</f>
        <v>0</v>
      </c>
      <c r="J66" s="244"/>
      <c r="K66" s="243">
        <f>ROUND(E66*J66,2)</f>
        <v>0</v>
      </c>
      <c r="L66" s="243">
        <v>21</v>
      </c>
      <c r="M66" s="243">
        <f>G66*(1+L66/100)</f>
        <v>0</v>
      </c>
      <c r="N66" s="242">
        <v>1.1E-4</v>
      </c>
      <c r="O66" s="242">
        <f>ROUND(E66*N66,2)</f>
        <v>0</v>
      </c>
      <c r="P66" s="242">
        <v>0</v>
      </c>
      <c r="Q66" s="242">
        <f>ROUND(E66*P66,2)</f>
        <v>0</v>
      </c>
      <c r="R66" s="243" t="s">
        <v>137</v>
      </c>
      <c r="S66" s="243" t="s">
        <v>240</v>
      </c>
      <c r="T66" s="245" t="s">
        <v>240</v>
      </c>
      <c r="U66" s="220">
        <v>0.13</v>
      </c>
      <c r="V66" s="220">
        <f>ROUND(E66*U66,2)</f>
        <v>0.39</v>
      </c>
      <c r="W66" s="220"/>
      <c r="X66" s="220" t="s">
        <v>180</v>
      </c>
      <c r="Y66" s="220" t="s">
        <v>181</v>
      </c>
      <c r="Z66" s="210"/>
      <c r="AA66" s="210"/>
      <c r="AB66" s="210"/>
      <c r="AC66" s="210"/>
      <c r="AD66" s="210"/>
      <c r="AE66" s="210"/>
      <c r="AF66" s="210"/>
      <c r="AG66" s="210" t="s">
        <v>326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ht="20.399999999999999" outlineLevel="1" x14ac:dyDescent="0.25">
      <c r="A67" s="239">
        <v>42</v>
      </c>
      <c r="B67" s="240" t="s">
        <v>393</v>
      </c>
      <c r="C67" s="247" t="s">
        <v>394</v>
      </c>
      <c r="D67" s="241" t="s">
        <v>318</v>
      </c>
      <c r="E67" s="242">
        <v>1</v>
      </c>
      <c r="F67" s="243">
        <f>H67+J67</f>
        <v>0</v>
      </c>
      <c r="G67" s="243">
        <f>ROUND(E67*F67,2)</f>
        <v>0</v>
      </c>
      <c r="H67" s="244"/>
      <c r="I67" s="243">
        <f>ROUND(E67*H67,2)</f>
        <v>0</v>
      </c>
      <c r="J67" s="244"/>
      <c r="K67" s="243">
        <f>ROUND(E67*J67,2)</f>
        <v>0</v>
      </c>
      <c r="L67" s="243">
        <v>21</v>
      </c>
      <c r="M67" s="243">
        <f>G67*(1+L67/100)</f>
        <v>0</v>
      </c>
      <c r="N67" s="242">
        <v>6.0000000000000002E-5</v>
      </c>
      <c r="O67" s="242">
        <f>ROUND(E67*N67,2)</f>
        <v>0</v>
      </c>
      <c r="P67" s="242">
        <v>0</v>
      </c>
      <c r="Q67" s="242">
        <f>ROUND(E67*P67,2)</f>
        <v>0</v>
      </c>
      <c r="R67" s="243" t="s">
        <v>137</v>
      </c>
      <c r="S67" s="243" t="s">
        <v>240</v>
      </c>
      <c r="T67" s="245" t="s">
        <v>240</v>
      </c>
      <c r="U67" s="220">
        <v>0.14699999999999999</v>
      </c>
      <c r="V67" s="220">
        <f>ROUND(E67*U67,2)</f>
        <v>0.15</v>
      </c>
      <c r="W67" s="220"/>
      <c r="X67" s="220" t="s">
        <v>180</v>
      </c>
      <c r="Y67" s="220" t="s">
        <v>181</v>
      </c>
      <c r="Z67" s="210"/>
      <c r="AA67" s="210"/>
      <c r="AB67" s="210"/>
      <c r="AC67" s="210"/>
      <c r="AD67" s="210"/>
      <c r="AE67" s="210"/>
      <c r="AF67" s="210"/>
      <c r="AG67" s="210" t="s">
        <v>314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ht="20.399999999999999" outlineLevel="1" x14ac:dyDescent="0.25">
      <c r="A68" s="239">
        <v>43</v>
      </c>
      <c r="B68" s="240" t="s">
        <v>395</v>
      </c>
      <c r="C68" s="247" t="s">
        <v>396</v>
      </c>
      <c r="D68" s="241" t="s">
        <v>318</v>
      </c>
      <c r="E68" s="242">
        <v>10</v>
      </c>
      <c r="F68" s="243">
        <f>H68+J68</f>
        <v>0</v>
      </c>
      <c r="G68" s="243">
        <f>ROUND(E68*F68,2)</f>
        <v>0</v>
      </c>
      <c r="H68" s="244"/>
      <c r="I68" s="243">
        <f>ROUND(E68*H68,2)</f>
        <v>0</v>
      </c>
      <c r="J68" s="244"/>
      <c r="K68" s="243">
        <f>ROUND(E68*J68,2)</f>
        <v>0</v>
      </c>
      <c r="L68" s="243">
        <v>21</v>
      </c>
      <c r="M68" s="243">
        <f>G68*(1+L68/100)</f>
        <v>0</v>
      </c>
      <c r="N68" s="242">
        <v>1.1E-4</v>
      </c>
      <c r="O68" s="242">
        <f>ROUND(E68*N68,2)</f>
        <v>0</v>
      </c>
      <c r="P68" s="242">
        <v>0</v>
      </c>
      <c r="Q68" s="242">
        <f>ROUND(E68*P68,2)</f>
        <v>0</v>
      </c>
      <c r="R68" s="243" t="s">
        <v>137</v>
      </c>
      <c r="S68" s="243" t="s">
        <v>240</v>
      </c>
      <c r="T68" s="245" t="s">
        <v>240</v>
      </c>
      <c r="U68" s="220">
        <v>0.15620000000000001</v>
      </c>
      <c r="V68" s="220">
        <f>ROUND(E68*U68,2)</f>
        <v>1.56</v>
      </c>
      <c r="W68" s="220"/>
      <c r="X68" s="220" t="s">
        <v>180</v>
      </c>
      <c r="Y68" s="220" t="s">
        <v>181</v>
      </c>
      <c r="Z68" s="210"/>
      <c r="AA68" s="210"/>
      <c r="AB68" s="210"/>
      <c r="AC68" s="210"/>
      <c r="AD68" s="210"/>
      <c r="AE68" s="210"/>
      <c r="AF68" s="210"/>
      <c r="AG68" s="210" t="s">
        <v>326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ht="20.399999999999999" outlineLevel="1" x14ac:dyDescent="0.25">
      <c r="A69" s="239">
        <v>44</v>
      </c>
      <c r="B69" s="240" t="s">
        <v>397</v>
      </c>
      <c r="C69" s="247" t="s">
        <v>398</v>
      </c>
      <c r="D69" s="241" t="s">
        <v>318</v>
      </c>
      <c r="E69" s="242">
        <v>51</v>
      </c>
      <c r="F69" s="243">
        <f>H69+J69</f>
        <v>0</v>
      </c>
      <c r="G69" s="243">
        <f>ROUND(E69*F69,2)</f>
        <v>0</v>
      </c>
      <c r="H69" s="244"/>
      <c r="I69" s="243">
        <f>ROUND(E69*H69,2)</f>
        <v>0</v>
      </c>
      <c r="J69" s="244"/>
      <c r="K69" s="243">
        <f>ROUND(E69*J69,2)</f>
        <v>0</v>
      </c>
      <c r="L69" s="243">
        <v>21</v>
      </c>
      <c r="M69" s="243">
        <f>G69*(1+L69/100)</f>
        <v>0</v>
      </c>
      <c r="N69" s="242">
        <v>9.0000000000000006E-5</v>
      </c>
      <c r="O69" s="242">
        <f>ROUND(E69*N69,2)</f>
        <v>0</v>
      </c>
      <c r="P69" s="242">
        <v>0</v>
      </c>
      <c r="Q69" s="242">
        <f>ROUND(E69*P69,2)</f>
        <v>0</v>
      </c>
      <c r="R69" s="243" t="s">
        <v>137</v>
      </c>
      <c r="S69" s="243" t="s">
        <v>240</v>
      </c>
      <c r="T69" s="245" t="s">
        <v>240</v>
      </c>
      <c r="U69" s="220">
        <v>0.2475</v>
      </c>
      <c r="V69" s="220">
        <f>ROUND(E69*U69,2)</f>
        <v>12.62</v>
      </c>
      <c r="W69" s="220"/>
      <c r="X69" s="220" t="s">
        <v>180</v>
      </c>
      <c r="Y69" s="220" t="s">
        <v>181</v>
      </c>
      <c r="Z69" s="210"/>
      <c r="AA69" s="210"/>
      <c r="AB69" s="210"/>
      <c r="AC69" s="210"/>
      <c r="AD69" s="210"/>
      <c r="AE69" s="210"/>
      <c r="AF69" s="210"/>
      <c r="AG69" s="210" t="s">
        <v>326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25">
      <c r="A70" s="232">
        <v>45</v>
      </c>
      <c r="B70" s="233" t="s">
        <v>399</v>
      </c>
      <c r="C70" s="248" t="s">
        <v>400</v>
      </c>
      <c r="D70" s="234" t="s">
        <v>318</v>
      </c>
      <c r="E70" s="235">
        <v>69</v>
      </c>
      <c r="F70" s="236">
        <f>H70+J70</f>
        <v>0</v>
      </c>
      <c r="G70" s="236">
        <f>ROUND(E70*F70,2)</f>
        <v>0</v>
      </c>
      <c r="H70" s="237"/>
      <c r="I70" s="236">
        <f>ROUND(E70*H70,2)</f>
        <v>0</v>
      </c>
      <c r="J70" s="237"/>
      <c r="K70" s="236">
        <f>ROUND(E70*J70,2)</f>
        <v>0</v>
      </c>
      <c r="L70" s="236">
        <v>21</v>
      </c>
      <c r="M70" s="236">
        <f>G70*(1+L70/100)</f>
        <v>0</v>
      </c>
      <c r="N70" s="235">
        <v>1.2999999999999999E-4</v>
      </c>
      <c r="O70" s="235">
        <f>ROUND(E70*N70,2)</f>
        <v>0.01</v>
      </c>
      <c r="P70" s="235">
        <v>0</v>
      </c>
      <c r="Q70" s="235">
        <f>ROUND(E70*P70,2)</f>
        <v>0</v>
      </c>
      <c r="R70" s="236"/>
      <c r="S70" s="236" t="s">
        <v>240</v>
      </c>
      <c r="T70" s="238" t="s">
        <v>240</v>
      </c>
      <c r="U70" s="220">
        <v>0.37</v>
      </c>
      <c r="V70" s="220">
        <f>ROUND(E70*U70,2)</f>
        <v>25.53</v>
      </c>
      <c r="W70" s="220"/>
      <c r="X70" s="220" t="s">
        <v>180</v>
      </c>
      <c r="Y70" s="220" t="s">
        <v>181</v>
      </c>
      <c r="Z70" s="210"/>
      <c r="AA70" s="210"/>
      <c r="AB70" s="210"/>
      <c r="AC70" s="210"/>
      <c r="AD70" s="210"/>
      <c r="AE70" s="210"/>
      <c r="AF70" s="210"/>
      <c r="AG70" s="210" t="s">
        <v>326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ht="21" outlineLevel="2" x14ac:dyDescent="0.25">
      <c r="A71" s="217"/>
      <c r="B71" s="218"/>
      <c r="C71" s="261" t="s">
        <v>401</v>
      </c>
      <c r="D71" s="259"/>
      <c r="E71" s="259"/>
      <c r="F71" s="259"/>
      <c r="G71" s="259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10"/>
      <c r="AA71" s="210"/>
      <c r="AB71" s="210"/>
      <c r="AC71" s="210"/>
      <c r="AD71" s="210"/>
      <c r="AE71" s="210"/>
      <c r="AF71" s="210"/>
      <c r="AG71" s="210" t="s">
        <v>329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54" t="str">
        <f>C71</f>
        <v>Vysekání lůžka ve zdivu, upevnění krabic do lůžka včetně zhotovení potřebných otvorů pro trubky, vodiče a zavíčkování. Bez svorek a zapojení vodičů. Včetně dodávky krabice.</v>
      </c>
      <c r="BB71" s="210"/>
      <c r="BC71" s="210"/>
      <c r="BD71" s="210"/>
      <c r="BE71" s="210"/>
      <c r="BF71" s="210"/>
      <c r="BG71" s="210"/>
      <c r="BH71" s="210"/>
    </row>
    <row r="72" spans="1:60" ht="20.399999999999999" outlineLevel="1" x14ac:dyDescent="0.25">
      <c r="A72" s="239">
        <v>46</v>
      </c>
      <c r="B72" s="240" t="s">
        <v>402</v>
      </c>
      <c r="C72" s="247" t="s">
        <v>403</v>
      </c>
      <c r="D72" s="241" t="s">
        <v>318</v>
      </c>
      <c r="E72" s="242">
        <v>4</v>
      </c>
      <c r="F72" s="243">
        <f>H72+J72</f>
        <v>0</v>
      </c>
      <c r="G72" s="243">
        <f>ROUND(E72*F72,2)</f>
        <v>0</v>
      </c>
      <c r="H72" s="244"/>
      <c r="I72" s="243">
        <f>ROUND(E72*H72,2)</f>
        <v>0</v>
      </c>
      <c r="J72" s="244"/>
      <c r="K72" s="243">
        <f>ROUND(E72*J72,2)</f>
        <v>0</v>
      </c>
      <c r="L72" s="243">
        <v>21</v>
      </c>
      <c r="M72" s="243">
        <f>G72*(1+L72/100)</f>
        <v>0</v>
      </c>
      <c r="N72" s="242">
        <v>4.0000000000000003E-5</v>
      </c>
      <c r="O72" s="242">
        <f>ROUND(E72*N72,2)</f>
        <v>0</v>
      </c>
      <c r="P72" s="242">
        <v>0</v>
      </c>
      <c r="Q72" s="242">
        <f>ROUND(E72*P72,2)</f>
        <v>0</v>
      </c>
      <c r="R72" s="243" t="s">
        <v>139</v>
      </c>
      <c r="S72" s="243" t="s">
        <v>240</v>
      </c>
      <c r="T72" s="245" t="s">
        <v>240</v>
      </c>
      <c r="U72" s="220">
        <v>0.15</v>
      </c>
      <c r="V72" s="220">
        <f>ROUND(E72*U72,2)</f>
        <v>0.6</v>
      </c>
      <c r="W72" s="220"/>
      <c r="X72" s="220" t="s">
        <v>180</v>
      </c>
      <c r="Y72" s="220" t="s">
        <v>181</v>
      </c>
      <c r="Z72" s="210"/>
      <c r="AA72" s="210"/>
      <c r="AB72" s="210"/>
      <c r="AC72" s="210"/>
      <c r="AD72" s="210"/>
      <c r="AE72" s="210"/>
      <c r="AF72" s="210"/>
      <c r="AG72" s="210" t="s">
        <v>314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25">
      <c r="A73" s="239">
        <v>47</v>
      </c>
      <c r="B73" s="240" t="s">
        <v>404</v>
      </c>
      <c r="C73" s="247" t="s">
        <v>405</v>
      </c>
      <c r="D73" s="241" t="s">
        <v>318</v>
      </c>
      <c r="E73" s="242">
        <v>4</v>
      </c>
      <c r="F73" s="243">
        <f>H73+J73</f>
        <v>0</v>
      </c>
      <c r="G73" s="243">
        <f>ROUND(E73*F73,2)</f>
        <v>0</v>
      </c>
      <c r="H73" s="244"/>
      <c r="I73" s="243">
        <f>ROUND(E73*H73,2)</f>
        <v>0</v>
      </c>
      <c r="J73" s="244"/>
      <c r="K73" s="243">
        <f>ROUND(E73*J73,2)</f>
        <v>0</v>
      </c>
      <c r="L73" s="243">
        <v>21</v>
      </c>
      <c r="M73" s="243">
        <f>G73*(1+L73/100)</f>
        <v>0</v>
      </c>
      <c r="N73" s="242">
        <v>0</v>
      </c>
      <c r="O73" s="242">
        <f>ROUND(E73*N73,2)</f>
        <v>0</v>
      </c>
      <c r="P73" s="242">
        <v>0</v>
      </c>
      <c r="Q73" s="242">
        <f>ROUND(E73*P73,2)</f>
        <v>0</v>
      </c>
      <c r="R73" s="243" t="s">
        <v>137</v>
      </c>
      <c r="S73" s="243" t="s">
        <v>240</v>
      </c>
      <c r="T73" s="245" t="s">
        <v>240</v>
      </c>
      <c r="U73" s="220">
        <v>0.14699999999999999</v>
      </c>
      <c r="V73" s="220">
        <f>ROUND(E73*U73,2)</f>
        <v>0.59</v>
      </c>
      <c r="W73" s="220"/>
      <c r="X73" s="220" t="s">
        <v>180</v>
      </c>
      <c r="Y73" s="220" t="s">
        <v>181</v>
      </c>
      <c r="Z73" s="210"/>
      <c r="AA73" s="210"/>
      <c r="AB73" s="210"/>
      <c r="AC73" s="210"/>
      <c r="AD73" s="210"/>
      <c r="AE73" s="210"/>
      <c r="AF73" s="210"/>
      <c r="AG73" s="210" t="s">
        <v>314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25">
      <c r="A74" s="239">
        <v>48</v>
      </c>
      <c r="B74" s="240" t="s">
        <v>406</v>
      </c>
      <c r="C74" s="247" t="s">
        <v>407</v>
      </c>
      <c r="D74" s="241" t="s">
        <v>408</v>
      </c>
      <c r="E74" s="242">
        <v>7</v>
      </c>
      <c r="F74" s="243">
        <f>H74+J74</f>
        <v>0</v>
      </c>
      <c r="G74" s="243">
        <f>ROUND(E74*F74,2)</f>
        <v>0</v>
      </c>
      <c r="H74" s="244"/>
      <c r="I74" s="243">
        <f>ROUND(E74*H74,2)</f>
        <v>0</v>
      </c>
      <c r="J74" s="244"/>
      <c r="K74" s="243">
        <f>ROUND(E74*J74,2)</f>
        <v>0</v>
      </c>
      <c r="L74" s="243">
        <v>21</v>
      </c>
      <c r="M74" s="243">
        <f>G74*(1+L74/100)</f>
        <v>0</v>
      </c>
      <c r="N74" s="242">
        <v>0</v>
      </c>
      <c r="O74" s="242">
        <f>ROUND(E74*N74,2)</f>
        <v>0</v>
      </c>
      <c r="P74" s="242">
        <v>0</v>
      </c>
      <c r="Q74" s="242">
        <f>ROUND(E74*P74,2)</f>
        <v>0</v>
      </c>
      <c r="R74" s="243"/>
      <c r="S74" s="243" t="s">
        <v>178</v>
      </c>
      <c r="T74" s="245" t="s">
        <v>179</v>
      </c>
      <c r="U74" s="220">
        <v>0</v>
      </c>
      <c r="V74" s="220">
        <f>ROUND(E74*U74,2)</f>
        <v>0</v>
      </c>
      <c r="W74" s="220"/>
      <c r="X74" s="220" t="s">
        <v>191</v>
      </c>
      <c r="Y74" s="220" t="s">
        <v>181</v>
      </c>
      <c r="Z74" s="210"/>
      <c r="AA74" s="210"/>
      <c r="AB74" s="210"/>
      <c r="AC74" s="210"/>
      <c r="AD74" s="210"/>
      <c r="AE74" s="210"/>
      <c r="AF74" s="210"/>
      <c r="AG74" s="210" t="s">
        <v>323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1" x14ac:dyDescent="0.25">
      <c r="A75" s="239">
        <v>49</v>
      </c>
      <c r="B75" s="240" t="s">
        <v>409</v>
      </c>
      <c r="C75" s="247" t="s">
        <v>410</v>
      </c>
      <c r="D75" s="241" t="s">
        <v>318</v>
      </c>
      <c r="E75" s="242">
        <v>7</v>
      </c>
      <c r="F75" s="243">
        <f>H75+J75</f>
        <v>0</v>
      </c>
      <c r="G75" s="243">
        <f>ROUND(E75*F75,2)</f>
        <v>0</v>
      </c>
      <c r="H75" s="244"/>
      <c r="I75" s="243">
        <f>ROUND(E75*H75,2)</f>
        <v>0</v>
      </c>
      <c r="J75" s="244"/>
      <c r="K75" s="243">
        <f>ROUND(E75*J75,2)</f>
        <v>0</v>
      </c>
      <c r="L75" s="243">
        <v>21</v>
      </c>
      <c r="M75" s="243">
        <f>G75*(1+L75/100)</f>
        <v>0</v>
      </c>
      <c r="N75" s="242">
        <v>0</v>
      </c>
      <c r="O75" s="242">
        <f>ROUND(E75*N75,2)</f>
        <v>0</v>
      </c>
      <c r="P75" s="242">
        <v>0</v>
      </c>
      <c r="Q75" s="242">
        <f>ROUND(E75*P75,2)</f>
        <v>0</v>
      </c>
      <c r="R75" s="243" t="s">
        <v>139</v>
      </c>
      <c r="S75" s="243" t="s">
        <v>240</v>
      </c>
      <c r="T75" s="245" t="s">
        <v>240</v>
      </c>
      <c r="U75" s="220">
        <v>0.28499999999999998</v>
      </c>
      <c r="V75" s="220">
        <f>ROUND(E75*U75,2)</f>
        <v>2</v>
      </c>
      <c r="W75" s="220"/>
      <c r="X75" s="220" t="s">
        <v>180</v>
      </c>
      <c r="Y75" s="220" t="s">
        <v>181</v>
      </c>
      <c r="Z75" s="210"/>
      <c r="AA75" s="210"/>
      <c r="AB75" s="210"/>
      <c r="AC75" s="210"/>
      <c r="AD75" s="210"/>
      <c r="AE75" s="210"/>
      <c r="AF75" s="210"/>
      <c r="AG75" s="210" t="s">
        <v>314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ht="20.399999999999999" outlineLevel="1" x14ac:dyDescent="0.25">
      <c r="A76" s="239">
        <v>50</v>
      </c>
      <c r="B76" s="240" t="s">
        <v>411</v>
      </c>
      <c r="C76" s="247" t="s">
        <v>412</v>
      </c>
      <c r="D76" s="241" t="s">
        <v>318</v>
      </c>
      <c r="E76" s="242">
        <v>50</v>
      </c>
      <c r="F76" s="243">
        <f>H76+J76</f>
        <v>0</v>
      </c>
      <c r="G76" s="243">
        <f>ROUND(E76*F76,2)</f>
        <v>0</v>
      </c>
      <c r="H76" s="244"/>
      <c r="I76" s="243">
        <f>ROUND(E76*H76,2)</f>
        <v>0</v>
      </c>
      <c r="J76" s="244"/>
      <c r="K76" s="243">
        <f>ROUND(E76*J76,2)</f>
        <v>0</v>
      </c>
      <c r="L76" s="243">
        <v>21</v>
      </c>
      <c r="M76" s="243">
        <f>G76*(1+L76/100)</f>
        <v>0</v>
      </c>
      <c r="N76" s="242">
        <v>0</v>
      </c>
      <c r="O76" s="242">
        <f>ROUND(E76*N76,2)</f>
        <v>0</v>
      </c>
      <c r="P76" s="242">
        <v>0</v>
      </c>
      <c r="Q76" s="242">
        <f>ROUND(E76*P76,2)</f>
        <v>0</v>
      </c>
      <c r="R76" s="243" t="s">
        <v>137</v>
      </c>
      <c r="S76" s="243" t="s">
        <v>240</v>
      </c>
      <c r="T76" s="245" t="s">
        <v>240</v>
      </c>
      <c r="U76" s="220">
        <v>1.2999999999999999E-2</v>
      </c>
      <c r="V76" s="220">
        <f>ROUND(E76*U76,2)</f>
        <v>0.65</v>
      </c>
      <c r="W76" s="220"/>
      <c r="X76" s="220" t="s">
        <v>180</v>
      </c>
      <c r="Y76" s="220" t="s">
        <v>181</v>
      </c>
      <c r="Z76" s="210"/>
      <c r="AA76" s="210"/>
      <c r="AB76" s="210"/>
      <c r="AC76" s="210"/>
      <c r="AD76" s="210"/>
      <c r="AE76" s="210"/>
      <c r="AF76" s="210"/>
      <c r="AG76" s="210" t="s">
        <v>314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ht="20.399999999999999" outlineLevel="1" x14ac:dyDescent="0.25">
      <c r="A77" s="239">
        <v>51</v>
      </c>
      <c r="B77" s="240" t="s">
        <v>413</v>
      </c>
      <c r="C77" s="247" t="s">
        <v>414</v>
      </c>
      <c r="D77" s="241" t="s">
        <v>318</v>
      </c>
      <c r="E77" s="242">
        <v>100</v>
      </c>
      <c r="F77" s="243">
        <f>H77+J77</f>
        <v>0</v>
      </c>
      <c r="G77" s="243">
        <f>ROUND(E77*F77,2)</f>
        <v>0</v>
      </c>
      <c r="H77" s="244"/>
      <c r="I77" s="243">
        <f>ROUND(E77*H77,2)</f>
        <v>0</v>
      </c>
      <c r="J77" s="244"/>
      <c r="K77" s="243">
        <f>ROUND(E77*J77,2)</f>
        <v>0</v>
      </c>
      <c r="L77" s="243">
        <v>21</v>
      </c>
      <c r="M77" s="243">
        <f>G77*(1+L77/100)</f>
        <v>0</v>
      </c>
      <c r="N77" s="242">
        <v>0</v>
      </c>
      <c r="O77" s="242">
        <f>ROUND(E77*N77,2)</f>
        <v>0</v>
      </c>
      <c r="P77" s="242">
        <v>0</v>
      </c>
      <c r="Q77" s="242">
        <f>ROUND(E77*P77,2)</f>
        <v>0</v>
      </c>
      <c r="R77" s="243" t="s">
        <v>137</v>
      </c>
      <c r="S77" s="243" t="s">
        <v>240</v>
      </c>
      <c r="T77" s="245" t="s">
        <v>240</v>
      </c>
      <c r="U77" s="220">
        <v>1.2999999999999999E-2</v>
      </c>
      <c r="V77" s="220">
        <f>ROUND(E77*U77,2)</f>
        <v>1.3</v>
      </c>
      <c r="W77" s="220"/>
      <c r="X77" s="220" t="s">
        <v>180</v>
      </c>
      <c r="Y77" s="220" t="s">
        <v>181</v>
      </c>
      <c r="Z77" s="210"/>
      <c r="AA77" s="210"/>
      <c r="AB77" s="210"/>
      <c r="AC77" s="210"/>
      <c r="AD77" s="210"/>
      <c r="AE77" s="210"/>
      <c r="AF77" s="210"/>
      <c r="AG77" s="210" t="s">
        <v>314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ht="20.399999999999999" outlineLevel="1" x14ac:dyDescent="0.25">
      <c r="A78" s="239">
        <v>52</v>
      </c>
      <c r="B78" s="240" t="s">
        <v>415</v>
      </c>
      <c r="C78" s="247" t="s">
        <v>416</v>
      </c>
      <c r="D78" s="241" t="s">
        <v>318</v>
      </c>
      <c r="E78" s="242">
        <v>20</v>
      </c>
      <c r="F78" s="243">
        <f>H78+J78</f>
        <v>0</v>
      </c>
      <c r="G78" s="243">
        <f>ROUND(E78*F78,2)</f>
        <v>0</v>
      </c>
      <c r="H78" s="244"/>
      <c r="I78" s="243">
        <f>ROUND(E78*H78,2)</f>
        <v>0</v>
      </c>
      <c r="J78" s="244"/>
      <c r="K78" s="243">
        <f>ROUND(E78*J78,2)</f>
        <v>0</v>
      </c>
      <c r="L78" s="243">
        <v>21</v>
      </c>
      <c r="M78" s="243">
        <f>G78*(1+L78/100)</f>
        <v>0</v>
      </c>
      <c r="N78" s="242">
        <v>0</v>
      </c>
      <c r="O78" s="242">
        <f>ROUND(E78*N78,2)</f>
        <v>0</v>
      </c>
      <c r="P78" s="242">
        <v>0</v>
      </c>
      <c r="Q78" s="242">
        <f>ROUND(E78*P78,2)</f>
        <v>0</v>
      </c>
      <c r="R78" s="243" t="s">
        <v>137</v>
      </c>
      <c r="S78" s="243" t="s">
        <v>240</v>
      </c>
      <c r="T78" s="245" t="s">
        <v>240</v>
      </c>
      <c r="U78" s="220">
        <v>1.2999999999999999E-2</v>
      </c>
      <c r="V78" s="220">
        <f>ROUND(E78*U78,2)</f>
        <v>0.26</v>
      </c>
      <c r="W78" s="220"/>
      <c r="X78" s="220" t="s">
        <v>180</v>
      </c>
      <c r="Y78" s="220" t="s">
        <v>181</v>
      </c>
      <c r="Z78" s="210"/>
      <c r="AA78" s="210"/>
      <c r="AB78" s="210"/>
      <c r="AC78" s="210"/>
      <c r="AD78" s="210"/>
      <c r="AE78" s="210"/>
      <c r="AF78" s="210"/>
      <c r="AG78" s="210" t="s">
        <v>314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ht="20.399999999999999" outlineLevel="1" x14ac:dyDescent="0.25">
      <c r="A79" s="239">
        <v>53</v>
      </c>
      <c r="B79" s="240" t="s">
        <v>417</v>
      </c>
      <c r="C79" s="247" t="s">
        <v>418</v>
      </c>
      <c r="D79" s="241" t="s">
        <v>318</v>
      </c>
      <c r="E79" s="242">
        <v>20</v>
      </c>
      <c r="F79" s="243">
        <f>H79+J79</f>
        <v>0</v>
      </c>
      <c r="G79" s="243">
        <f>ROUND(E79*F79,2)</f>
        <v>0</v>
      </c>
      <c r="H79" s="244"/>
      <c r="I79" s="243">
        <f>ROUND(E79*H79,2)</f>
        <v>0</v>
      </c>
      <c r="J79" s="244"/>
      <c r="K79" s="243">
        <f>ROUND(E79*J79,2)</f>
        <v>0</v>
      </c>
      <c r="L79" s="243">
        <v>21</v>
      </c>
      <c r="M79" s="243">
        <f>G79*(1+L79/100)</f>
        <v>0</v>
      </c>
      <c r="N79" s="242">
        <v>0</v>
      </c>
      <c r="O79" s="242">
        <f>ROUND(E79*N79,2)</f>
        <v>0</v>
      </c>
      <c r="P79" s="242">
        <v>0</v>
      </c>
      <c r="Q79" s="242">
        <f>ROUND(E79*P79,2)</f>
        <v>0</v>
      </c>
      <c r="R79" s="243" t="s">
        <v>137</v>
      </c>
      <c r="S79" s="243" t="s">
        <v>240</v>
      </c>
      <c r="T79" s="245" t="s">
        <v>240</v>
      </c>
      <c r="U79" s="220">
        <v>1.2999999999999999E-2</v>
      </c>
      <c r="V79" s="220">
        <f>ROUND(E79*U79,2)</f>
        <v>0.26</v>
      </c>
      <c r="W79" s="220"/>
      <c r="X79" s="220" t="s">
        <v>180</v>
      </c>
      <c r="Y79" s="220" t="s">
        <v>181</v>
      </c>
      <c r="Z79" s="210"/>
      <c r="AA79" s="210"/>
      <c r="AB79" s="210"/>
      <c r="AC79" s="210"/>
      <c r="AD79" s="210"/>
      <c r="AE79" s="210"/>
      <c r="AF79" s="210"/>
      <c r="AG79" s="210" t="s">
        <v>314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x14ac:dyDescent="0.25">
      <c r="A80" s="222" t="s">
        <v>173</v>
      </c>
      <c r="B80" s="223" t="s">
        <v>139</v>
      </c>
      <c r="C80" s="246" t="s">
        <v>140</v>
      </c>
      <c r="D80" s="224"/>
      <c r="E80" s="225"/>
      <c r="F80" s="226"/>
      <c r="G80" s="226">
        <f>SUMIF(AG81:AG95,"&lt;&gt;NOR",G81:G95)</f>
        <v>0</v>
      </c>
      <c r="H80" s="226"/>
      <c r="I80" s="226">
        <f>SUM(I81:I95)</f>
        <v>0</v>
      </c>
      <c r="J80" s="226"/>
      <c r="K80" s="226">
        <f>SUM(K81:K95)</f>
        <v>0</v>
      </c>
      <c r="L80" s="226"/>
      <c r="M80" s="226">
        <f>SUM(M81:M95)</f>
        <v>0</v>
      </c>
      <c r="N80" s="225"/>
      <c r="O80" s="225">
        <f>SUM(O81:O95)</f>
        <v>0.01</v>
      </c>
      <c r="P80" s="225"/>
      <c r="Q80" s="225">
        <f>SUM(Q81:Q95)</f>
        <v>0</v>
      </c>
      <c r="R80" s="226"/>
      <c r="S80" s="226"/>
      <c r="T80" s="227"/>
      <c r="U80" s="221"/>
      <c r="V80" s="221">
        <f>SUM(V81:V95)</f>
        <v>89.999999999999986</v>
      </c>
      <c r="W80" s="221"/>
      <c r="X80" s="221"/>
      <c r="Y80" s="221"/>
      <c r="AG80" t="s">
        <v>174</v>
      </c>
    </row>
    <row r="81" spans="1:60" outlineLevel="1" x14ac:dyDescent="0.25">
      <c r="A81" s="239">
        <v>54</v>
      </c>
      <c r="B81" s="240" t="s">
        <v>419</v>
      </c>
      <c r="C81" s="247" t="s">
        <v>420</v>
      </c>
      <c r="D81" s="241" t="s">
        <v>318</v>
      </c>
      <c r="E81" s="242">
        <v>145</v>
      </c>
      <c r="F81" s="243">
        <f>H81+J81</f>
        <v>0</v>
      </c>
      <c r="G81" s="243">
        <f>ROUND(E81*F81,2)</f>
        <v>0</v>
      </c>
      <c r="H81" s="244"/>
      <c r="I81" s="243">
        <f>ROUND(E81*H81,2)</f>
        <v>0</v>
      </c>
      <c r="J81" s="244"/>
      <c r="K81" s="243">
        <f>ROUND(E81*J81,2)</f>
        <v>0</v>
      </c>
      <c r="L81" s="243">
        <v>21</v>
      </c>
      <c r="M81" s="243">
        <f>G81*(1+L81/100)</f>
        <v>0</v>
      </c>
      <c r="N81" s="242">
        <v>0</v>
      </c>
      <c r="O81" s="242">
        <f>ROUND(E81*N81,2)</f>
        <v>0</v>
      </c>
      <c r="P81" s="242">
        <v>0</v>
      </c>
      <c r="Q81" s="242">
        <f>ROUND(E81*P81,2)</f>
        <v>0</v>
      </c>
      <c r="R81" s="243" t="s">
        <v>139</v>
      </c>
      <c r="S81" s="243" t="s">
        <v>240</v>
      </c>
      <c r="T81" s="245" t="s">
        <v>240</v>
      </c>
      <c r="U81" s="220">
        <v>0.45</v>
      </c>
      <c r="V81" s="220">
        <f>ROUND(E81*U81,2)</f>
        <v>65.25</v>
      </c>
      <c r="W81" s="220"/>
      <c r="X81" s="220" t="s">
        <v>180</v>
      </c>
      <c r="Y81" s="220" t="s">
        <v>181</v>
      </c>
      <c r="Z81" s="210"/>
      <c r="AA81" s="210"/>
      <c r="AB81" s="210"/>
      <c r="AC81" s="210"/>
      <c r="AD81" s="210"/>
      <c r="AE81" s="210"/>
      <c r="AF81" s="210"/>
      <c r="AG81" s="210" t="s">
        <v>314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5">
      <c r="A82" s="239">
        <v>55</v>
      </c>
      <c r="B82" s="240" t="s">
        <v>421</v>
      </c>
      <c r="C82" s="247" t="s">
        <v>422</v>
      </c>
      <c r="D82" s="241" t="s">
        <v>318</v>
      </c>
      <c r="E82" s="242">
        <v>290</v>
      </c>
      <c r="F82" s="243">
        <f>H82+J82</f>
        <v>0</v>
      </c>
      <c r="G82" s="243">
        <f>ROUND(E82*F82,2)</f>
        <v>0</v>
      </c>
      <c r="H82" s="244"/>
      <c r="I82" s="243">
        <f>ROUND(E82*H82,2)</f>
        <v>0</v>
      </c>
      <c r="J82" s="244"/>
      <c r="K82" s="243">
        <f>ROUND(E82*J82,2)</f>
        <v>0</v>
      </c>
      <c r="L82" s="243">
        <v>21</v>
      </c>
      <c r="M82" s="243">
        <f>G82*(1+L82/100)</f>
        <v>0</v>
      </c>
      <c r="N82" s="242">
        <v>2.0000000000000002E-5</v>
      </c>
      <c r="O82" s="242">
        <f>ROUND(E82*N82,2)</f>
        <v>0.01</v>
      </c>
      <c r="P82" s="242">
        <v>0</v>
      </c>
      <c r="Q82" s="242">
        <f>ROUND(E82*P82,2)</f>
        <v>0</v>
      </c>
      <c r="R82" s="243" t="s">
        <v>137</v>
      </c>
      <c r="S82" s="243" t="s">
        <v>240</v>
      </c>
      <c r="T82" s="245" t="s">
        <v>240</v>
      </c>
      <c r="U82" s="220">
        <v>7.0000000000000007E-2</v>
      </c>
      <c r="V82" s="220">
        <f>ROUND(E82*U82,2)</f>
        <v>20.3</v>
      </c>
      <c r="W82" s="220"/>
      <c r="X82" s="220" t="s">
        <v>180</v>
      </c>
      <c r="Y82" s="220" t="s">
        <v>181</v>
      </c>
      <c r="Z82" s="210"/>
      <c r="AA82" s="210"/>
      <c r="AB82" s="210"/>
      <c r="AC82" s="210"/>
      <c r="AD82" s="210"/>
      <c r="AE82" s="210"/>
      <c r="AF82" s="210"/>
      <c r="AG82" s="210" t="s">
        <v>314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1" x14ac:dyDescent="0.25">
      <c r="A83" s="239">
        <v>56</v>
      </c>
      <c r="B83" s="240" t="s">
        <v>423</v>
      </c>
      <c r="C83" s="247" t="s">
        <v>424</v>
      </c>
      <c r="D83" s="241" t="s">
        <v>322</v>
      </c>
      <c r="E83" s="242">
        <v>101</v>
      </c>
      <c r="F83" s="243">
        <f>H83+J83</f>
        <v>0</v>
      </c>
      <c r="G83" s="243">
        <f>ROUND(E83*F83,2)</f>
        <v>0</v>
      </c>
      <c r="H83" s="244"/>
      <c r="I83" s="243">
        <f>ROUND(E83*H83,2)</f>
        <v>0</v>
      </c>
      <c r="J83" s="244"/>
      <c r="K83" s="243">
        <f>ROUND(E83*J83,2)</f>
        <v>0</v>
      </c>
      <c r="L83" s="243">
        <v>21</v>
      </c>
      <c r="M83" s="243">
        <f>G83*(1+L83/100)</f>
        <v>0</v>
      </c>
      <c r="N83" s="242">
        <v>0</v>
      </c>
      <c r="O83" s="242">
        <f>ROUND(E83*N83,2)</f>
        <v>0</v>
      </c>
      <c r="P83" s="242">
        <v>0</v>
      </c>
      <c r="Q83" s="242">
        <f>ROUND(E83*P83,2)</f>
        <v>0</v>
      </c>
      <c r="R83" s="243"/>
      <c r="S83" s="243" t="s">
        <v>178</v>
      </c>
      <c r="T83" s="245" t="s">
        <v>179</v>
      </c>
      <c r="U83" s="220">
        <v>0</v>
      </c>
      <c r="V83" s="220">
        <f>ROUND(E83*U83,2)</f>
        <v>0</v>
      </c>
      <c r="W83" s="220"/>
      <c r="X83" s="220" t="s">
        <v>180</v>
      </c>
      <c r="Y83" s="220" t="s">
        <v>181</v>
      </c>
      <c r="Z83" s="210"/>
      <c r="AA83" s="210"/>
      <c r="AB83" s="210"/>
      <c r="AC83" s="210"/>
      <c r="AD83" s="210"/>
      <c r="AE83" s="210"/>
      <c r="AF83" s="210"/>
      <c r="AG83" s="210" t="s">
        <v>314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25">
      <c r="A84" s="239">
        <v>57</v>
      </c>
      <c r="B84" s="240" t="s">
        <v>425</v>
      </c>
      <c r="C84" s="247" t="s">
        <v>426</v>
      </c>
      <c r="D84" s="241" t="s">
        <v>322</v>
      </c>
      <c r="E84" s="242">
        <v>15</v>
      </c>
      <c r="F84" s="243">
        <f>H84+J84</f>
        <v>0</v>
      </c>
      <c r="G84" s="243">
        <f>ROUND(E84*F84,2)</f>
        <v>0</v>
      </c>
      <c r="H84" s="244"/>
      <c r="I84" s="243">
        <f>ROUND(E84*H84,2)</f>
        <v>0</v>
      </c>
      <c r="J84" s="244"/>
      <c r="K84" s="243">
        <f>ROUND(E84*J84,2)</f>
        <v>0</v>
      </c>
      <c r="L84" s="243">
        <v>21</v>
      </c>
      <c r="M84" s="243">
        <f>G84*(1+L84/100)</f>
        <v>0</v>
      </c>
      <c r="N84" s="242">
        <v>0</v>
      </c>
      <c r="O84" s="242">
        <f>ROUND(E84*N84,2)</f>
        <v>0</v>
      </c>
      <c r="P84" s="242">
        <v>0</v>
      </c>
      <c r="Q84" s="242">
        <f>ROUND(E84*P84,2)</f>
        <v>0</v>
      </c>
      <c r="R84" s="243"/>
      <c r="S84" s="243" t="s">
        <v>178</v>
      </c>
      <c r="T84" s="245" t="s">
        <v>179</v>
      </c>
      <c r="U84" s="220">
        <v>0</v>
      </c>
      <c r="V84" s="220">
        <f>ROUND(E84*U84,2)</f>
        <v>0</v>
      </c>
      <c r="W84" s="220"/>
      <c r="X84" s="220" t="s">
        <v>180</v>
      </c>
      <c r="Y84" s="220" t="s">
        <v>181</v>
      </c>
      <c r="Z84" s="210"/>
      <c r="AA84" s="210"/>
      <c r="AB84" s="210"/>
      <c r="AC84" s="210"/>
      <c r="AD84" s="210"/>
      <c r="AE84" s="210"/>
      <c r="AF84" s="210"/>
      <c r="AG84" s="210" t="s">
        <v>314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25">
      <c r="A85" s="239">
        <v>58</v>
      </c>
      <c r="B85" s="240" t="s">
        <v>427</v>
      </c>
      <c r="C85" s="247" t="s">
        <v>428</v>
      </c>
      <c r="D85" s="241" t="s">
        <v>322</v>
      </c>
      <c r="E85" s="242">
        <v>1</v>
      </c>
      <c r="F85" s="243">
        <f>H85+J85</f>
        <v>0</v>
      </c>
      <c r="G85" s="243">
        <f>ROUND(E85*F85,2)</f>
        <v>0</v>
      </c>
      <c r="H85" s="244"/>
      <c r="I85" s="243">
        <f>ROUND(E85*H85,2)</f>
        <v>0</v>
      </c>
      <c r="J85" s="244"/>
      <c r="K85" s="243">
        <f>ROUND(E85*J85,2)</f>
        <v>0</v>
      </c>
      <c r="L85" s="243">
        <v>21</v>
      </c>
      <c r="M85" s="243">
        <f>G85*(1+L85/100)</f>
        <v>0</v>
      </c>
      <c r="N85" s="242">
        <v>0</v>
      </c>
      <c r="O85" s="242">
        <f>ROUND(E85*N85,2)</f>
        <v>0</v>
      </c>
      <c r="P85" s="242">
        <v>0</v>
      </c>
      <c r="Q85" s="242">
        <f>ROUND(E85*P85,2)</f>
        <v>0</v>
      </c>
      <c r="R85" s="243"/>
      <c r="S85" s="243" t="s">
        <v>178</v>
      </c>
      <c r="T85" s="245" t="s">
        <v>179</v>
      </c>
      <c r="U85" s="220">
        <v>0</v>
      </c>
      <c r="V85" s="220">
        <f>ROUND(E85*U85,2)</f>
        <v>0</v>
      </c>
      <c r="W85" s="220"/>
      <c r="X85" s="220" t="s">
        <v>180</v>
      </c>
      <c r="Y85" s="220" t="s">
        <v>181</v>
      </c>
      <c r="Z85" s="210"/>
      <c r="AA85" s="210"/>
      <c r="AB85" s="210"/>
      <c r="AC85" s="210"/>
      <c r="AD85" s="210"/>
      <c r="AE85" s="210"/>
      <c r="AF85" s="210"/>
      <c r="AG85" s="210" t="s">
        <v>314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25">
      <c r="A86" s="239">
        <v>59</v>
      </c>
      <c r="B86" s="240" t="s">
        <v>429</v>
      </c>
      <c r="C86" s="247" t="s">
        <v>430</v>
      </c>
      <c r="D86" s="241" t="s">
        <v>322</v>
      </c>
      <c r="E86" s="242">
        <v>6</v>
      </c>
      <c r="F86" s="243">
        <f>H86+J86</f>
        <v>0</v>
      </c>
      <c r="G86" s="243">
        <f>ROUND(E86*F86,2)</f>
        <v>0</v>
      </c>
      <c r="H86" s="244"/>
      <c r="I86" s="243">
        <f>ROUND(E86*H86,2)</f>
        <v>0</v>
      </c>
      <c r="J86" s="244"/>
      <c r="K86" s="243">
        <f>ROUND(E86*J86,2)</f>
        <v>0</v>
      </c>
      <c r="L86" s="243">
        <v>21</v>
      </c>
      <c r="M86" s="243">
        <f>G86*(1+L86/100)</f>
        <v>0</v>
      </c>
      <c r="N86" s="242">
        <v>0</v>
      </c>
      <c r="O86" s="242">
        <f>ROUND(E86*N86,2)</f>
        <v>0</v>
      </c>
      <c r="P86" s="242">
        <v>0</v>
      </c>
      <c r="Q86" s="242">
        <f>ROUND(E86*P86,2)</f>
        <v>0</v>
      </c>
      <c r="R86" s="243"/>
      <c r="S86" s="243" t="s">
        <v>178</v>
      </c>
      <c r="T86" s="245" t="s">
        <v>179</v>
      </c>
      <c r="U86" s="220">
        <v>0</v>
      </c>
      <c r="V86" s="220">
        <f>ROUND(E86*U86,2)</f>
        <v>0</v>
      </c>
      <c r="W86" s="220"/>
      <c r="X86" s="220" t="s">
        <v>180</v>
      </c>
      <c r="Y86" s="220" t="s">
        <v>181</v>
      </c>
      <c r="Z86" s="210"/>
      <c r="AA86" s="210"/>
      <c r="AB86" s="210"/>
      <c r="AC86" s="210"/>
      <c r="AD86" s="210"/>
      <c r="AE86" s="210"/>
      <c r="AF86" s="210"/>
      <c r="AG86" s="210" t="s">
        <v>314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25">
      <c r="A87" s="239">
        <v>60</v>
      </c>
      <c r="B87" s="240" t="s">
        <v>431</v>
      </c>
      <c r="C87" s="247" t="s">
        <v>432</v>
      </c>
      <c r="D87" s="241" t="s">
        <v>322</v>
      </c>
      <c r="E87" s="242">
        <v>8</v>
      </c>
      <c r="F87" s="243">
        <f>H87+J87</f>
        <v>0</v>
      </c>
      <c r="G87" s="243">
        <f>ROUND(E87*F87,2)</f>
        <v>0</v>
      </c>
      <c r="H87" s="244"/>
      <c r="I87" s="243">
        <f>ROUND(E87*H87,2)</f>
        <v>0</v>
      </c>
      <c r="J87" s="244"/>
      <c r="K87" s="243">
        <f>ROUND(E87*J87,2)</f>
        <v>0</v>
      </c>
      <c r="L87" s="243">
        <v>21</v>
      </c>
      <c r="M87" s="243">
        <f>G87*(1+L87/100)</f>
        <v>0</v>
      </c>
      <c r="N87" s="242">
        <v>0</v>
      </c>
      <c r="O87" s="242">
        <f>ROUND(E87*N87,2)</f>
        <v>0</v>
      </c>
      <c r="P87" s="242">
        <v>0</v>
      </c>
      <c r="Q87" s="242">
        <f>ROUND(E87*P87,2)</f>
        <v>0</v>
      </c>
      <c r="R87" s="243"/>
      <c r="S87" s="243" t="s">
        <v>178</v>
      </c>
      <c r="T87" s="245" t="s">
        <v>179</v>
      </c>
      <c r="U87" s="220">
        <v>0</v>
      </c>
      <c r="V87" s="220">
        <f>ROUND(E87*U87,2)</f>
        <v>0</v>
      </c>
      <c r="W87" s="220"/>
      <c r="X87" s="220" t="s">
        <v>180</v>
      </c>
      <c r="Y87" s="220" t="s">
        <v>181</v>
      </c>
      <c r="Z87" s="210"/>
      <c r="AA87" s="210"/>
      <c r="AB87" s="210"/>
      <c r="AC87" s="210"/>
      <c r="AD87" s="210"/>
      <c r="AE87" s="210"/>
      <c r="AF87" s="210"/>
      <c r="AG87" s="210" t="s">
        <v>314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1" x14ac:dyDescent="0.25">
      <c r="A88" s="239">
        <v>61</v>
      </c>
      <c r="B88" s="240" t="s">
        <v>649</v>
      </c>
      <c r="C88" s="247" t="s">
        <v>650</v>
      </c>
      <c r="D88" s="241" t="s">
        <v>322</v>
      </c>
      <c r="E88" s="242">
        <v>2</v>
      </c>
      <c r="F88" s="243">
        <f>H88+J88</f>
        <v>0</v>
      </c>
      <c r="G88" s="243">
        <f>ROUND(E88*F88,2)</f>
        <v>0</v>
      </c>
      <c r="H88" s="244"/>
      <c r="I88" s="243">
        <f>ROUND(E88*H88,2)</f>
        <v>0</v>
      </c>
      <c r="J88" s="244"/>
      <c r="K88" s="243">
        <f>ROUND(E88*J88,2)</f>
        <v>0</v>
      </c>
      <c r="L88" s="243">
        <v>21</v>
      </c>
      <c r="M88" s="243">
        <f>G88*(1+L88/100)</f>
        <v>0</v>
      </c>
      <c r="N88" s="242">
        <v>0</v>
      </c>
      <c r="O88" s="242">
        <f>ROUND(E88*N88,2)</f>
        <v>0</v>
      </c>
      <c r="P88" s="242">
        <v>0</v>
      </c>
      <c r="Q88" s="242">
        <f>ROUND(E88*P88,2)</f>
        <v>0</v>
      </c>
      <c r="R88" s="243"/>
      <c r="S88" s="243" t="s">
        <v>178</v>
      </c>
      <c r="T88" s="245" t="s">
        <v>179</v>
      </c>
      <c r="U88" s="220">
        <v>0</v>
      </c>
      <c r="V88" s="220">
        <f>ROUND(E88*U88,2)</f>
        <v>0</v>
      </c>
      <c r="W88" s="220"/>
      <c r="X88" s="220" t="s">
        <v>180</v>
      </c>
      <c r="Y88" s="220" t="s">
        <v>181</v>
      </c>
      <c r="Z88" s="210"/>
      <c r="AA88" s="210"/>
      <c r="AB88" s="210"/>
      <c r="AC88" s="210"/>
      <c r="AD88" s="210"/>
      <c r="AE88" s="210"/>
      <c r="AF88" s="210"/>
      <c r="AG88" s="210" t="s">
        <v>314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1" x14ac:dyDescent="0.25">
      <c r="A89" s="239">
        <v>62</v>
      </c>
      <c r="B89" s="240" t="s">
        <v>433</v>
      </c>
      <c r="C89" s="247" t="s">
        <v>434</v>
      </c>
      <c r="D89" s="241" t="s">
        <v>322</v>
      </c>
      <c r="E89" s="242">
        <v>2</v>
      </c>
      <c r="F89" s="243">
        <f>H89+J89</f>
        <v>0</v>
      </c>
      <c r="G89" s="243">
        <f>ROUND(E89*F89,2)</f>
        <v>0</v>
      </c>
      <c r="H89" s="244"/>
      <c r="I89" s="243">
        <f>ROUND(E89*H89,2)</f>
        <v>0</v>
      </c>
      <c r="J89" s="244"/>
      <c r="K89" s="243">
        <f>ROUND(E89*J89,2)</f>
        <v>0</v>
      </c>
      <c r="L89" s="243">
        <v>21</v>
      </c>
      <c r="M89" s="243">
        <f>G89*(1+L89/100)</f>
        <v>0</v>
      </c>
      <c r="N89" s="242">
        <v>0</v>
      </c>
      <c r="O89" s="242">
        <f>ROUND(E89*N89,2)</f>
        <v>0</v>
      </c>
      <c r="P89" s="242">
        <v>0</v>
      </c>
      <c r="Q89" s="242">
        <f>ROUND(E89*P89,2)</f>
        <v>0</v>
      </c>
      <c r="R89" s="243"/>
      <c r="S89" s="243" t="s">
        <v>178</v>
      </c>
      <c r="T89" s="245" t="s">
        <v>179</v>
      </c>
      <c r="U89" s="220">
        <v>0</v>
      </c>
      <c r="V89" s="220">
        <f>ROUND(E89*U89,2)</f>
        <v>0</v>
      </c>
      <c r="W89" s="220"/>
      <c r="X89" s="220" t="s">
        <v>180</v>
      </c>
      <c r="Y89" s="220" t="s">
        <v>181</v>
      </c>
      <c r="Z89" s="210"/>
      <c r="AA89" s="210"/>
      <c r="AB89" s="210"/>
      <c r="AC89" s="210"/>
      <c r="AD89" s="210"/>
      <c r="AE89" s="210"/>
      <c r="AF89" s="210"/>
      <c r="AG89" s="210" t="s">
        <v>314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1" x14ac:dyDescent="0.25">
      <c r="A90" s="239">
        <v>63</v>
      </c>
      <c r="B90" s="240" t="s">
        <v>435</v>
      </c>
      <c r="C90" s="247" t="s">
        <v>436</v>
      </c>
      <c r="D90" s="241" t="s">
        <v>322</v>
      </c>
      <c r="E90" s="242">
        <v>8</v>
      </c>
      <c r="F90" s="243">
        <f>H90+J90</f>
        <v>0</v>
      </c>
      <c r="G90" s="243">
        <f>ROUND(E90*F90,2)</f>
        <v>0</v>
      </c>
      <c r="H90" s="244"/>
      <c r="I90" s="243">
        <f>ROUND(E90*H90,2)</f>
        <v>0</v>
      </c>
      <c r="J90" s="244"/>
      <c r="K90" s="243">
        <f>ROUND(E90*J90,2)</f>
        <v>0</v>
      </c>
      <c r="L90" s="243">
        <v>21</v>
      </c>
      <c r="M90" s="243">
        <f>G90*(1+L90/100)</f>
        <v>0</v>
      </c>
      <c r="N90" s="242">
        <v>0</v>
      </c>
      <c r="O90" s="242">
        <f>ROUND(E90*N90,2)</f>
        <v>0</v>
      </c>
      <c r="P90" s="242">
        <v>0</v>
      </c>
      <c r="Q90" s="242">
        <f>ROUND(E90*P90,2)</f>
        <v>0</v>
      </c>
      <c r="R90" s="243"/>
      <c r="S90" s="243" t="s">
        <v>178</v>
      </c>
      <c r="T90" s="245" t="s">
        <v>179</v>
      </c>
      <c r="U90" s="220">
        <v>0</v>
      </c>
      <c r="V90" s="220">
        <f>ROUND(E90*U90,2)</f>
        <v>0</v>
      </c>
      <c r="W90" s="220"/>
      <c r="X90" s="220" t="s">
        <v>180</v>
      </c>
      <c r="Y90" s="220" t="s">
        <v>181</v>
      </c>
      <c r="Z90" s="210"/>
      <c r="AA90" s="210"/>
      <c r="AB90" s="210"/>
      <c r="AC90" s="210"/>
      <c r="AD90" s="210"/>
      <c r="AE90" s="210"/>
      <c r="AF90" s="210"/>
      <c r="AG90" s="210" t="s">
        <v>314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1" x14ac:dyDescent="0.25">
      <c r="A91" s="239">
        <v>64</v>
      </c>
      <c r="B91" s="240" t="s">
        <v>437</v>
      </c>
      <c r="C91" s="247" t="s">
        <v>651</v>
      </c>
      <c r="D91" s="241" t="s">
        <v>318</v>
      </c>
      <c r="E91" s="242">
        <v>2</v>
      </c>
      <c r="F91" s="243">
        <f>H91+J91</f>
        <v>0</v>
      </c>
      <c r="G91" s="243">
        <f>ROUND(E91*F91,2)</f>
        <v>0</v>
      </c>
      <c r="H91" s="244"/>
      <c r="I91" s="243">
        <f>ROUND(E91*H91,2)</f>
        <v>0</v>
      </c>
      <c r="J91" s="244"/>
      <c r="K91" s="243">
        <f>ROUND(E91*J91,2)</f>
        <v>0</v>
      </c>
      <c r="L91" s="243">
        <v>21</v>
      </c>
      <c r="M91" s="243">
        <f>G91*(1+L91/100)</f>
        <v>0</v>
      </c>
      <c r="N91" s="242">
        <v>1.0000000000000001E-5</v>
      </c>
      <c r="O91" s="242">
        <f>ROUND(E91*N91,2)</f>
        <v>0</v>
      </c>
      <c r="P91" s="242">
        <v>0</v>
      </c>
      <c r="Q91" s="242">
        <f>ROUND(E91*P91,2)</f>
        <v>0</v>
      </c>
      <c r="R91" s="243"/>
      <c r="S91" s="243" t="s">
        <v>178</v>
      </c>
      <c r="T91" s="245" t="s">
        <v>179</v>
      </c>
      <c r="U91" s="220">
        <v>0</v>
      </c>
      <c r="V91" s="220">
        <f>ROUND(E91*U91,2)</f>
        <v>0</v>
      </c>
      <c r="W91" s="220"/>
      <c r="X91" s="220" t="s">
        <v>191</v>
      </c>
      <c r="Y91" s="220" t="s">
        <v>181</v>
      </c>
      <c r="Z91" s="210"/>
      <c r="AA91" s="210"/>
      <c r="AB91" s="210"/>
      <c r="AC91" s="210"/>
      <c r="AD91" s="210"/>
      <c r="AE91" s="210"/>
      <c r="AF91" s="210"/>
      <c r="AG91" s="210" t="s">
        <v>323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1" x14ac:dyDescent="0.25">
      <c r="A92" s="239">
        <v>65</v>
      </c>
      <c r="B92" s="240" t="s">
        <v>439</v>
      </c>
      <c r="C92" s="247" t="s">
        <v>440</v>
      </c>
      <c r="D92" s="241" t="s">
        <v>318</v>
      </c>
      <c r="E92" s="242">
        <v>2</v>
      </c>
      <c r="F92" s="243">
        <f>H92+J92</f>
        <v>0</v>
      </c>
      <c r="G92" s="243">
        <f>ROUND(E92*F92,2)</f>
        <v>0</v>
      </c>
      <c r="H92" s="244"/>
      <c r="I92" s="243">
        <f>ROUND(E92*H92,2)</f>
        <v>0</v>
      </c>
      <c r="J92" s="244"/>
      <c r="K92" s="243">
        <f>ROUND(E92*J92,2)</f>
        <v>0</v>
      </c>
      <c r="L92" s="243">
        <v>21</v>
      </c>
      <c r="M92" s="243">
        <f>G92*(1+L92/100)</f>
        <v>0</v>
      </c>
      <c r="N92" s="242">
        <v>1.0000000000000001E-5</v>
      </c>
      <c r="O92" s="242">
        <f>ROUND(E92*N92,2)</f>
        <v>0</v>
      </c>
      <c r="P92" s="242">
        <v>0</v>
      </c>
      <c r="Q92" s="242">
        <f>ROUND(E92*P92,2)</f>
        <v>0</v>
      </c>
      <c r="R92" s="243"/>
      <c r="S92" s="243" t="s">
        <v>178</v>
      </c>
      <c r="T92" s="245" t="s">
        <v>179</v>
      </c>
      <c r="U92" s="220">
        <v>0</v>
      </c>
      <c r="V92" s="220">
        <f>ROUND(E92*U92,2)</f>
        <v>0</v>
      </c>
      <c r="W92" s="220"/>
      <c r="X92" s="220" t="s">
        <v>191</v>
      </c>
      <c r="Y92" s="220" t="s">
        <v>181</v>
      </c>
      <c r="Z92" s="210"/>
      <c r="AA92" s="210"/>
      <c r="AB92" s="210"/>
      <c r="AC92" s="210"/>
      <c r="AD92" s="210"/>
      <c r="AE92" s="210"/>
      <c r="AF92" s="210"/>
      <c r="AG92" s="210" t="s">
        <v>323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1" x14ac:dyDescent="0.25">
      <c r="A93" s="239">
        <v>66</v>
      </c>
      <c r="B93" s="240" t="s">
        <v>441</v>
      </c>
      <c r="C93" s="247" t="s">
        <v>442</v>
      </c>
      <c r="D93" s="241" t="s">
        <v>318</v>
      </c>
      <c r="E93" s="242">
        <v>4</v>
      </c>
      <c r="F93" s="243">
        <f>H93+J93</f>
        <v>0</v>
      </c>
      <c r="G93" s="243">
        <f>ROUND(E93*F93,2)</f>
        <v>0</v>
      </c>
      <c r="H93" s="244"/>
      <c r="I93" s="243">
        <f>ROUND(E93*H93,2)</f>
        <v>0</v>
      </c>
      <c r="J93" s="244"/>
      <c r="K93" s="243">
        <f>ROUND(E93*J93,2)</f>
        <v>0</v>
      </c>
      <c r="L93" s="243">
        <v>21</v>
      </c>
      <c r="M93" s="243">
        <f>G93*(1+L93/100)</f>
        <v>0</v>
      </c>
      <c r="N93" s="242">
        <v>0</v>
      </c>
      <c r="O93" s="242">
        <f>ROUND(E93*N93,2)</f>
        <v>0</v>
      </c>
      <c r="P93" s="242">
        <v>0</v>
      </c>
      <c r="Q93" s="242">
        <f>ROUND(E93*P93,2)</f>
        <v>0</v>
      </c>
      <c r="R93" s="243" t="s">
        <v>139</v>
      </c>
      <c r="S93" s="243" t="s">
        <v>240</v>
      </c>
      <c r="T93" s="245" t="s">
        <v>240</v>
      </c>
      <c r="U93" s="220">
        <v>0.9</v>
      </c>
      <c r="V93" s="220">
        <f>ROUND(E93*U93,2)</f>
        <v>3.6</v>
      </c>
      <c r="W93" s="220"/>
      <c r="X93" s="220" t="s">
        <v>180</v>
      </c>
      <c r="Y93" s="220" t="s">
        <v>181</v>
      </c>
      <c r="Z93" s="210"/>
      <c r="AA93" s="210"/>
      <c r="AB93" s="210"/>
      <c r="AC93" s="210"/>
      <c r="AD93" s="210"/>
      <c r="AE93" s="210"/>
      <c r="AF93" s="210"/>
      <c r="AG93" s="210" t="s">
        <v>314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25">
      <c r="A94" s="239">
        <v>67</v>
      </c>
      <c r="B94" s="240" t="s">
        <v>443</v>
      </c>
      <c r="C94" s="247" t="s">
        <v>444</v>
      </c>
      <c r="D94" s="241" t="s">
        <v>318</v>
      </c>
      <c r="E94" s="242">
        <v>1</v>
      </c>
      <c r="F94" s="243">
        <f>H94+J94</f>
        <v>0</v>
      </c>
      <c r="G94" s="243">
        <f>ROUND(E94*F94,2)</f>
        <v>0</v>
      </c>
      <c r="H94" s="244"/>
      <c r="I94" s="243">
        <f>ROUND(E94*H94,2)</f>
        <v>0</v>
      </c>
      <c r="J94" s="244"/>
      <c r="K94" s="243">
        <f>ROUND(E94*J94,2)</f>
        <v>0</v>
      </c>
      <c r="L94" s="243">
        <v>21</v>
      </c>
      <c r="M94" s="243">
        <f>G94*(1+L94/100)</f>
        <v>0</v>
      </c>
      <c r="N94" s="242">
        <v>1.0000000000000001E-5</v>
      </c>
      <c r="O94" s="242">
        <f>ROUND(E94*N94,2)</f>
        <v>0</v>
      </c>
      <c r="P94" s="242">
        <v>0</v>
      </c>
      <c r="Q94" s="242">
        <f>ROUND(E94*P94,2)</f>
        <v>0</v>
      </c>
      <c r="R94" s="243"/>
      <c r="S94" s="243" t="s">
        <v>178</v>
      </c>
      <c r="T94" s="245" t="s">
        <v>179</v>
      </c>
      <c r="U94" s="220">
        <v>0</v>
      </c>
      <c r="V94" s="220">
        <f>ROUND(E94*U94,2)</f>
        <v>0</v>
      </c>
      <c r="W94" s="220"/>
      <c r="X94" s="220" t="s">
        <v>191</v>
      </c>
      <c r="Y94" s="220" t="s">
        <v>181</v>
      </c>
      <c r="Z94" s="210"/>
      <c r="AA94" s="210"/>
      <c r="AB94" s="210"/>
      <c r="AC94" s="210"/>
      <c r="AD94" s="210"/>
      <c r="AE94" s="210"/>
      <c r="AF94" s="210"/>
      <c r="AG94" s="210" t="s">
        <v>323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1" x14ac:dyDescent="0.25">
      <c r="A95" s="239">
        <v>68</v>
      </c>
      <c r="B95" s="240" t="s">
        <v>445</v>
      </c>
      <c r="C95" s="247" t="s">
        <v>446</v>
      </c>
      <c r="D95" s="241" t="s">
        <v>318</v>
      </c>
      <c r="E95" s="242">
        <v>1</v>
      </c>
      <c r="F95" s="243">
        <f>H95+J95</f>
        <v>0</v>
      </c>
      <c r="G95" s="243">
        <f>ROUND(E95*F95,2)</f>
        <v>0</v>
      </c>
      <c r="H95" s="244"/>
      <c r="I95" s="243">
        <f>ROUND(E95*H95,2)</f>
        <v>0</v>
      </c>
      <c r="J95" s="244"/>
      <c r="K95" s="243">
        <f>ROUND(E95*J95,2)</f>
        <v>0</v>
      </c>
      <c r="L95" s="243">
        <v>21</v>
      </c>
      <c r="M95" s="243">
        <f>G95*(1+L95/100)</f>
        <v>0</v>
      </c>
      <c r="N95" s="242">
        <v>0</v>
      </c>
      <c r="O95" s="242">
        <f>ROUND(E95*N95,2)</f>
        <v>0</v>
      </c>
      <c r="P95" s="242">
        <v>0</v>
      </c>
      <c r="Q95" s="242">
        <f>ROUND(E95*P95,2)</f>
        <v>0</v>
      </c>
      <c r="R95" s="243" t="s">
        <v>139</v>
      </c>
      <c r="S95" s="243" t="s">
        <v>240</v>
      </c>
      <c r="T95" s="245" t="s">
        <v>240</v>
      </c>
      <c r="U95" s="220">
        <v>0.85</v>
      </c>
      <c r="V95" s="220">
        <f>ROUND(E95*U95,2)</f>
        <v>0.85</v>
      </c>
      <c r="W95" s="220"/>
      <c r="X95" s="220" t="s">
        <v>180</v>
      </c>
      <c r="Y95" s="220" t="s">
        <v>181</v>
      </c>
      <c r="Z95" s="210"/>
      <c r="AA95" s="210"/>
      <c r="AB95" s="210"/>
      <c r="AC95" s="210"/>
      <c r="AD95" s="210"/>
      <c r="AE95" s="210"/>
      <c r="AF95" s="210"/>
      <c r="AG95" s="210" t="s">
        <v>314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x14ac:dyDescent="0.25">
      <c r="A96" s="222" t="s">
        <v>173</v>
      </c>
      <c r="B96" s="223" t="s">
        <v>141</v>
      </c>
      <c r="C96" s="246" t="s">
        <v>27</v>
      </c>
      <c r="D96" s="224"/>
      <c r="E96" s="225"/>
      <c r="F96" s="226"/>
      <c r="G96" s="226">
        <f>SUMIF(AG97:AG100,"&lt;&gt;NOR",G97:G100)</f>
        <v>0</v>
      </c>
      <c r="H96" s="226"/>
      <c r="I96" s="226">
        <f>SUM(I97:I100)</f>
        <v>0</v>
      </c>
      <c r="J96" s="226"/>
      <c r="K96" s="226">
        <f>SUM(K97:K100)</f>
        <v>0</v>
      </c>
      <c r="L96" s="226"/>
      <c r="M96" s="226">
        <f>SUM(M97:M100)</f>
        <v>0</v>
      </c>
      <c r="N96" s="225"/>
      <c r="O96" s="225">
        <f>SUM(O97:O100)</f>
        <v>0</v>
      </c>
      <c r="P96" s="225"/>
      <c r="Q96" s="225">
        <f>SUM(Q97:Q100)</f>
        <v>0</v>
      </c>
      <c r="R96" s="226"/>
      <c r="S96" s="226"/>
      <c r="T96" s="227"/>
      <c r="U96" s="221"/>
      <c r="V96" s="221">
        <f>SUM(V97:V100)</f>
        <v>24</v>
      </c>
      <c r="W96" s="221"/>
      <c r="X96" s="221"/>
      <c r="Y96" s="221"/>
      <c r="AG96" t="s">
        <v>174</v>
      </c>
    </row>
    <row r="97" spans="1:60" outlineLevel="1" x14ac:dyDescent="0.25">
      <c r="A97" s="239">
        <v>69</v>
      </c>
      <c r="B97" s="240" t="s">
        <v>447</v>
      </c>
      <c r="C97" s="247" t="s">
        <v>448</v>
      </c>
      <c r="D97" s="241" t="s">
        <v>449</v>
      </c>
      <c r="E97" s="242">
        <v>8</v>
      </c>
      <c r="F97" s="243">
        <f>H97+J97</f>
        <v>0</v>
      </c>
      <c r="G97" s="243">
        <f>ROUND(E97*F97,2)</f>
        <v>0</v>
      </c>
      <c r="H97" s="244"/>
      <c r="I97" s="243">
        <f>ROUND(E97*H97,2)</f>
        <v>0</v>
      </c>
      <c r="J97" s="244"/>
      <c r="K97" s="243">
        <f>ROUND(E97*J97,2)</f>
        <v>0</v>
      </c>
      <c r="L97" s="243">
        <v>21</v>
      </c>
      <c r="M97" s="243">
        <f>G97*(1+L97/100)</f>
        <v>0</v>
      </c>
      <c r="N97" s="242">
        <v>0</v>
      </c>
      <c r="O97" s="242">
        <f>ROUND(E97*N97,2)</f>
        <v>0</v>
      </c>
      <c r="P97" s="242">
        <v>0</v>
      </c>
      <c r="Q97" s="242">
        <f>ROUND(E97*P97,2)</f>
        <v>0</v>
      </c>
      <c r="R97" s="243" t="s">
        <v>450</v>
      </c>
      <c r="S97" s="243" t="s">
        <v>240</v>
      </c>
      <c r="T97" s="245" t="s">
        <v>240</v>
      </c>
      <c r="U97" s="220">
        <v>1</v>
      </c>
      <c r="V97" s="220">
        <f>ROUND(E97*U97,2)</f>
        <v>8</v>
      </c>
      <c r="W97" s="220"/>
      <c r="X97" s="220" t="s">
        <v>451</v>
      </c>
      <c r="Y97" s="220" t="s">
        <v>181</v>
      </c>
      <c r="Z97" s="210"/>
      <c r="AA97" s="210"/>
      <c r="AB97" s="210"/>
      <c r="AC97" s="210"/>
      <c r="AD97" s="210"/>
      <c r="AE97" s="210"/>
      <c r="AF97" s="210"/>
      <c r="AG97" s="210" t="s">
        <v>452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1" x14ac:dyDescent="0.25">
      <c r="A98" s="239">
        <v>70</v>
      </c>
      <c r="B98" s="240" t="s">
        <v>453</v>
      </c>
      <c r="C98" s="247" t="s">
        <v>454</v>
      </c>
      <c r="D98" s="241" t="s">
        <v>449</v>
      </c>
      <c r="E98" s="242">
        <v>16</v>
      </c>
      <c r="F98" s="243">
        <f>H98+J98</f>
        <v>0</v>
      </c>
      <c r="G98" s="243">
        <f>ROUND(E98*F98,2)</f>
        <v>0</v>
      </c>
      <c r="H98" s="244"/>
      <c r="I98" s="243">
        <f>ROUND(E98*H98,2)</f>
        <v>0</v>
      </c>
      <c r="J98" s="244"/>
      <c r="K98" s="243">
        <f>ROUND(E98*J98,2)</f>
        <v>0</v>
      </c>
      <c r="L98" s="243">
        <v>21</v>
      </c>
      <c r="M98" s="243">
        <f>G98*(1+L98/100)</f>
        <v>0</v>
      </c>
      <c r="N98" s="242">
        <v>0</v>
      </c>
      <c r="O98" s="242">
        <f>ROUND(E98*N98,2)</f>
        <v>0</v>
      </c>
      <c r="P98" s="242">
        <v>0</v>
      </c>
      <c r="Q98" s="242">
        <f>ROUND(E98*P98,2)</f>
        <v>0</v>
      </c>
      <c r="R98" s="243"/>
      <c r="S98" s="243" t="s">
        <v>178</v>
      </c>
      <c r="T98" s="245" t="s">
        <v>455</v>
      </c>
      <c r="U98" s="220">
        <v>1</v>
      </c>
      <c r="V98" s="220">
        <f>ROUND(E98*U98,2)</f>
        <v>16</v>
      </c>
      <c r="W98" s="220"/>
      <c r="X98" s="220" t="s">
        <v>451</v>
      </c>
      <c r="Y98" s="220" t="s">
        <v>181</v>
      </c>
      <c r="Z98" s="210"/>
      <c r="AA98" s="210"/>
      <c r="AB98" s="210"/>
      <c r="AC98" s="210"/>
      <c r="AD98" s="210"/>
      <c r="AE98" s="210"/>
      <c r="AF98" s="210"/>
      <c r="AG98" s="210" t="s">
        <v>452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1" x14ac:dyDescent="0.25">
      <c r="A99" s="232">
        <v>71</v>
      </c>
      <c r="B99" s="233" t="s">
        <v>652</v>
      </c>
      <c r="C99" s="248" t="s">
        <v>653</v>
      </c>
      <c r="D99" s="234" t="s">
        <v>177</v>
      </c>
      <c r="E99" s="235">
        <v>1</v>
      </c>
      <c r="F99" s="236">
        <f>H99+J99</f>
        <v>0</v>
      </c>
      <c r="G99" s="236">
        <f>ROUND(E99*F99,2)</f>
        <v>0</v>
      </c>
      <c r="H99" s="237"/>
      <c r="I99" s="236">
        <f>ROUND(E99*H99,2)</f>
        <v>0</v>
      </c>
      <c r="J99" s="237"/>
      <c r="K99" s="236">
        <f>ROUND(E99*J99,2)</f>
        <v>0</v>
      </c>
      <c r="L99" s="236">
        <v>21</v>
      </c>
      <c r="M99" s="236">
        <f>G99*(1+L99/100)</f>
        <v>0</v>
      </c>
      <c r="N99" s="235">
        <v>0</v>
      </c>
      <c r="O99" s="235">
        <f>ROUND(E99*N99,2)</f>
        <v>0</v>
      </c>
      <c r="P99" s="235">
        <v>0</v>
      </c>
      <c r="Q99" s="235">
        <f>ROUND(E99*P99,2)</f>
        <v>0</v>
      </c>
      <c r="R99" s="236"/>
      <c r="S99" s="236" t="s">
        <v>240</v>
      </c>
      <c r="T99" s="238" t="s">
        <v>179</v>
      </c>
      <c r="U99" s="220">
        <v>0</v>
      </c>
      <c r="V99" s="220">
        <f>ROUND(E99*U99,2)</f>
        <v>0</v>
      </c>
      <c r="W99" s="220"/>
      <c r="X99" s="220" t="s">
        <v>350</v>
      </c>
      <c r="Y99" s="220" t="s">
        <v>181</v>
      </c>
      <c r="Z99" s="210"/>
      <c r="AA99" s="210"/>
      <c r="AB99" s="210"/>
      <c r="AC99" s="210"/>
      <c r="AD99" s="210"/>
      <c r="AE99" s="210"/>
      <c r="AF99" s="210"/>
      <c r="AG99" s="210" t="s">
        <v>654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2" x14ac:dyDescent="0.25">
      <c r="A100" s="217"/>
      <c r="B100" s="218"/>
      <c r="C100" s="261" t="s">
        <v>655</v>
      </c>
      <c r="D100" s="259"/>
      <c r="E100" s="259"/>
      <c r="F100" s="259"/>
      <c r="G100" s="259"/>
      <c r="H100" s="220"/>
      <c r="I100" s="220"/>
      <c r="J100" s="220"/>
      <c r="K100" s="220"/>
      <c r="L100" s="220"/>
      <c r="M100" s="220"/>
      <c r="N100" s="219"/>
      <c r="O100" s="219"/>
      <c r="P100" s="219"/>
      <c r="Q100" s="219"/>
      <c r="R100" s="220"/>
      <c r="S100" s="220"/>
      <c r="T100" s="220"/>
      <c r="U100" s="220"/>
      <c r="V100" s="220"/>
      <c r="W100" s="220"/>
      <c r="X100" s="220"/>
      <c r="Y100" s="220"/>
      <c r="Z100" s="210"/>
      <c r="AA100" s="210"/>
      <c r="AB100" s="210"/>
      <c r="AC100" s="210"/>
      <c r="AD100" s="210"/>
      <c r="AE100" s="210"/>
      <c r="AF100" s="210"/>
      <c r="AG100" s="210" t="s">
        <v>329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54" t="str">
        <f>C100</f>
        <v>Náklady zhotovitele, které vzniknou v souvislosti s povinnostmi zhotovitele při předání a převzetí díla.</v>
      </c>
      <c r="BB100" s="210"/>
      <c r="BC100" s="210"/>
      <c r="BD100" s="210"/>
      <c r="BE100" s="210"/>
      <c r="BF100" s="210"/>
      <c r="BG100" s="210"/>
      <c r="BH100" s="210"/>
    </row>
    <row r="101" spans="1:60" x14ac:dyDescent="0.25">
      <c r="A101" s="3"/>
      <c r="B101" s="4"/>
      <c r="C101" s="249"/>
      <c r="D101" s="6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AE101">
        <v>15</v>
      </c>
      <c r="AF101">
        <v>21</v>
      </c>
      <c r="AG101" t="s">
        <v>159</v>
      </c>
    </row>
    <row r="102" spans="1:60" x14ac:dyDescent="0.25">
      <c r="A102" s="213"/>
      <c r="B102" s="214" t="s">
        <v>29</v>
      </c>
      <c r="C102" s="250"/>
      <c r="D102" s="215"/>
      <c r="E102" s="216"/>
      <c r="F102" s="216"/>
      <c r="G102" s="231">
        <f>G8+G13+G17+G27+G30+G45+G58+G80+G96</f>
        <v>0</v>
      </c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AE102">
        <f>SUMIF(L7:L100,AE101,G7:G100)</f>
        <v>0</v>
      </c>
      <c r="AF102">
        <f>SUMIF(L7:L100,AF101,G7:G100)</f>
        <v>0</v>
      </c>
      <c r="AG102" t="s">
        <v>233</v>
      </c>
    </row>
    <row r="103" spans="1:60" x14ac:dyDescent="0.25">
      <c r="C103" s="251"/>
      <c r="D103" s="10"/>
      <c r="AG103" t="s">
        <v>234</v>
      </c>
    </row>
    <row r="104" spans="1:60" x14ac:dyDescent="0.25">
      <c r="D104" s="10"/>
    </row>
    <row r="105" spans="1:60" x14ac:dyDescent="0.25">
      <c r="D105" s="10"/>
    </row>
    <row r="106" spans="1:60" x14ac:dyDescent="0.25">
      <c r="D106" s="10"/>
    </row>
    <row r="107" spans="1:60" x14ac:dyDescent="0.25">
      <c r="D107" s="10"/>
    </row>
    <row r="108" spans="1:60" x14ac:dyDescent="0.25">
      <c r="D108" s="10"/>
    </row>
    <row r="109" spans="1:60" x14ac:dyDescent="0.25">
      <c r="D109" s="10"/>
    </row>
    <row r="110" spans="1:60" x14ac:dyDescent="0.25">
      <c r="D110" s="10"/>
    </row>
    <row r="111" spans="1:60" x14ac:dyDescent="0.25">
      <c r="D111" s="10"/>
    </row>
    <row r="112" spans="1:60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P3OhFXVV+/uNd+mCBhuCUtZWZcYrpqircc+yuowV5xG/+CLALTKuhiJ+VJLBfzkJyvuLhAQdpgJ+RjhUvvJYCQ==" saltValue="P6GR4ZdybasE82rPJ9GVlg==" spinCount="100000" sheet="1" formatRows="0"/>
  <mergeCells count="17">
    <mergeCell ref="C29:G29"/>
    <mergeCell ref="C33:G33"/>
    <mergeCell ref="C48:G48"/>
    <mergeCell ref="C71:G71"/>
    <mergeCell ref="C100:G100"/>
    <mergeCell ref="C15:G15"/>
    <mergeCell ref="C19:G19"/>
    <mergeCell ref="C20:G20"/>
    <mergeCell ref="C22:G22"/>
    <mergeCell ref="C24:G24"/>
    <mergeCell ref="C26:G26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BF91D4-54C6-4F48-9204-CC61551013B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 x14ac:dyDescent="0.25"/>
  <cols>
    <col min="1" max="1" width="3.44140625" customWidth="1"/>
    <col min="2" max="2" width="12.6640625" style="174" customWidth="1"/>
    <col min="3" max="3" width="63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12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5" t="s">
        <v>235</v>
      </c>
      <c r="B1" s="195"/>
      <c r="C1" s="195"/>
      <c r="D1" s="195"/>
      <c r="E1" s="195"/>
      <c r="F1" s="195"/>
      <c r="G1" s="195"/>
      <c r="AG1" t="s">
        <v>144</v>
      </c>
    </row>
    <row r="2" spans="1:60" ht="25.05" customHeight="1" x14ac:dyDescent="0.25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145</v>
      </c>
    </row>
    <row r="3" spans="1:60" ht="25.05" customHeight="1" x14ac:dyDescent="0.25">
      <c r="A3" s="196" t="s">
        <v>8</v>
      </c>
      <c r="B3" s="49" t="s">
        <v>59</v>
      </c>
      <c r="C3" s="199" t="s">
        <v>60</v>
      </c>
      <c r="D3" s="197"/>
      <c r="E3" s="197"/>
      <c r="F3" s="197"/>
      <c r="G3" s="198"/>
      <c r="AC3" s="174" t="s">
        <v>145</v>
      </c>
      <c r="AG3" t="s">
        <v>149</v>
      </c>
    </row>
    <row r="4" spans="1:60" ht="25.05" customHeight="1" x14ac:dyDescent="0.25">
      <c r="A4" s="200" t="s">
        <v>9</v>
      </c>
      <c r="B4" s="201" t="s">
        <v>57</v>
      </c>
      <c r="C4" s="202" t="s">
        <v>58</v>
      </c>
      <c r="D4" s="203"/>
      <c r="E4" s="203"/>
      <c r="F4" s="203"/>
      <c r="G4" s="204"/>
      <c r="AG4" t="s">
        <v>150</v>
      </c>
    </row>
    <row r="5" spans="1:60" x14ac:dyDescent="0.25">
      <c r="D5" s="10"/>
    </row>
    <row r="6" spans="1:60" ht="39.6" x14ac:dyDescent="0.25">
      <c r="A6" s="206" t="s">
        <v>151</v>
      </c>
      <c r="B6" s="208" t="s">
        <v>152</v>
      </c>
      <c r="C6" s="208" t="s">
        <v>153</v>
      </c>
      <c r="D6" s="207" t="s">
        <v>154</v>
      </c>
      <c r="E6" s="206" t="s">
        <v>155</v>
      </c>
      <c r="F6" s="205" t="s">
        <v>156</v>
      </c>
      <c r="G6" s="206" t="s">
        <v>29</v>
      </c>
      <c r="H6" s="209" t="s">
        <v>30</v>
      </c>
      <c r="I6" s="209" t="s">
        <v>157</v>
      </c>
      <c r="J6" s="209" t="s">
        <v>31</v>
      </c>
      <c r="K6" s="209" t="s">
        <v>158</v>
      </c>
      <c r="L6" s="209" t="s">
        <v>159</v>
      </c>
      <c r="M6" s="209" t="s">
        <v>160</v>
      </c>
      <c r="N6" s="209" t="s">
        <v>161</v>
      </c>
      <c r="O6" s="209" t="s">
        <v>162</v>
      </c>
      <c r="P6" s="209" t="s">
        <v>163</v>
      </c>
      <c r="Q6" s="209" t="s">
        <v>164</v>
      </c>
      <c r="R6" s="209" t="s">
        <v>165</v>
      </c>
      <c r="S6" s="209" t="s">
        <v>166</v>
      </c>
      <c r="T6" s="209" t="s">
        <v>167</v>
      </c>
      <c r="U6" s="209" t="s">
        <v>168</v>
      </c>
      <c r="V6" s="209" t="s">
        <v>169</v>
      </c>
      <c r="W6" s="209" t="s">
        <v>170</v>
      </c>
      <c r="X6" s="209" t="s">
        <v>171</v>
      </c>
      <c r="Y6" s="209" t="s">
        <v>172</v>
      </c>
    </row>
    <row r="7" spans="1:60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5">
      <c r="A8" s="222" t="s">
        <v>173</v>
      </c>
      <c r="B8" s="223" t="s">
        <v>94</v>
      </c>
      <c r="C8" s="246" t="s">
        <v>95</v>
      </c>
      <c r="D8" s="224"/>
      <c r="E8" s="225"/>
      <c r="F8" s="226"/>
      <c r="G8" s="226">
        <f>SUMIF(AG9:AG30,"&lt;&gt;NOR",G9:G30)</f>
        <v>0</v>
      </c>
      <c r="H8" s="226"/>
      <c r="I8" s="226">
        <f>SUM(I9:I30)</f>
        <v>0</v>
      </c>
      <c r="J8" s="226"/>
      <c r="K8" s="226">
        <f>SUM(K9:K30)</f>
        <v>0</v>
      </c>
      <c r="L8" s="226"/>
      <c r="M8" s="226">
        <f>SUM(M9:M30)</f>
        <v>0</v>
      </c>
      <c r="N8" s="225"/>
      <c r="O8" s="225">
        <f>SUM(O9:O30)</f>
        <v>0</v>
      </c>
      <c r="P8" s="225"/>
      <c r="Q8" s="225">
        <f>SUM(Q9:Q30)</f>
        <v>0</v>
      </c>
      <c r="R8" s="226"/>
      <c r="S8" s="226"/>
      <c r="T8" s="227"/>
      <c r="U8" s="221"/>
      <c r="V8" s="221">
        <f>SUM(V9:V30)</f>
        <v>0</v>
      </c>
      <c r="W8" s="221"/>
      <c r="X8" s="221"/>
      <c r="Y8" s="221"/>
      <c r="AG8" t="s">
        <v>174</v>
      </c>
    </row>
    <row r="9" spans="1:60" outlineLevel="1" x14ac:dyDescent="0.25">
      <c r="A9" s="239">
        <v>1</v>
      </c>
      <c r="B9" s="240" t="s">
        <v>457</v>
      </c>
      <c r="C9" s="247" t="s">
        <v>458</v>
      </c>
      <c r="D9" s="241" t="s">
        <v>322</v>
      </c>
      <c r="E9" s="242">
        <v>45</v>
      </c>
      <c r="F9" s="243">
        <f>H9+J9</f>
        <v>0</v>
      </c>
      <c r="G9" s="243">
        <f>ROUND(E9*F9,2)</f>
        <v>0</v>
      </c>
      <c r="H9" s="244"/>
      <c r="I9" s="243">
        <f>ROUND(E9*H9,2)</f>
        <v>0</v>
      </c>
      <c r="J9" s="244"/>
      <c r="K9" s="243">
        <f>ROUND(E9*J9,2)</f>
        <v>0</v>
      </c>
      <c r="L9" s="243">
        <v>21</v>
      </c>
      <c r="M9" s="243">
        <f>G9*(1+L9/100)</f>
        <v>0</v>
      </c>
      <c r="N9" s="242">
        <v>0</v>
      </c>
      <c r="O9" s="242">
        <f>ROUND(E9*N9,2)</f>
        <v>0</v>
      </c>
      <c r="P9" s="242">
        <v>0</v>
      </c>
      <c r="Q9" s="242">
        <f>ROUND(E9*P9,2)</f>
        <v>0</v>
      </c>
      <c r="R9" s="243"/>
      <c r="S9" s="243" t="s">
        <v>178</v>
      </c>
      <c r="T9" s="245" t="s">
        <v>179</v>
      </c>
      <c r="U9" s="220">
        <v>0</v>
      </c>
      <c r="V9" s="220">
        <f>ROUND(E9*U9,2)</f>
        <v>0</v>
      </c>
      <c r="W9" s="220"/>
      <c r="X9" s="220" t="s">
        <v>191</v>
      </c>
      <c r="Y9" s="220" t="s">
        <v>181</v>
      </c>
      <c r="Z9" s="210"/>
      <c r="AA9" s="210"/>
      <c r="AB9" s="210"/>
      <c r="AC9" s="210"/>
      <c r="AD9" s="210"/>
      <c r="AE9" s="210"/>
      <c r="AF9" s="210"/>
      <c r="AG9" s="210" t="s">
        <v>192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5">
      <c r="A10" s="239">
        <v>2</v>
      </c>
      <c r="B10" s="240" t="s">
        <v>459</v>
      </c>
      <c r="C10" s="247" t="s">
        <v>460</v>
      </c>
      <c r="D10" s="241" t="s">
        <v>322</v>
      </c>
      <c r="E10" s="242">
        <v>45</v>
      </c>
      <c r="F10" s="243">
        <f>H10+J10</f>
        <v>0</v>
      </c>
      <c r="G10" s="243">
        <f>ROUND(E10*F10,2)</f>
        <v>0</v>
      </c>
      <c r="H10" s="244"/>
      <c r="I10" s="243">
        <f>ROUND(E10*H10,2)</f>
        <v>0</v>
      </c>
      <c r="J10" s="244"/>
      <c r="K10" s="243">
        <f>ROUND(E10*J10,2)</f>
        <v>0</v>
      </c>
      <c r="L10" s="243">
        <v>21</v>
      </c>
      <c r="M10" s="243">
        <f>G10*(1+L10/100)</f>
        <v>0</v>
      </c>
      <c r="N10" s="242">
        <v>0</v>
      </c>
      <c r="O10" s="242">
        <f>ROUND(E10*N10,2)</f>
        <v>0</v>
      </c>
      <c r="P10" s="242">
        <v>0</v>
      </c>
      <c r="Q10" s="242">
        <f>ROUND(E10*P10,2)</f>
        <v>0</v>
      </c>
      <c r="R10" s="243"/>
      <c r="S10" s="243" t="s">
        <v>178</v>
      </c>
      <c r="T10" s="245" t="s">
        <v>179</v>
      </c>
      <c r="U10" s="220">
        <v>0</v>
      </c>
      <c r="V10" s="220">
        <f>ROUND(E10*U10,2)</f>
        <v>0</v>
      </c>
      <c r="W10" s="220"/>
      <c r="X10" s="220" t="s">
        <v>180</v>
      </c>
      <c r="Y10" s="220" t="s">
        <v>181</v>
      </c>
      <c r="Z10" s="210"/>
      <c r="AA10" s="210"/>
      <c r="AB10" s="210"/>
      <c r="AC10" s="210"/>
      <c r="AD10" s="210"/>
      <c r="AE10" s="210"/>
      <c r="AF10" s="210"/>
      <c r="AG10" s="210" t="s">
        <v>182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5">
      <c r="A11" s="239">
        <v>3</v>
      </c>
      <c r="B11" s="240" t="s">
        <v>461</v>
      </c>
      <c r="C11" s="247" t="s">
        <v>462</v>
      </c>
      <c r="D11" s="241" t="s">
        <v>322</v>
      </c>
      <c r="E11" s="242">
        <v>180</v>
      </c>
      <c r="F11" s="243">
        <f>H11+J11</f>
        <v>0</v>
      </c>
      <c r="G11" s="243">
        <f>ROUND(E11*F11,2)</f>
        <v>0</v>
      </c>
      <c r="H11" s="244"/>
      <c r="I11" s="243">
        <f>ROUND(E11*H11,2)</f>
        <v>0</v>
      </c>
      <c r="J11" s="244"/>
      <c r="K11" s="243">
        <f>ROUND(E11*J11,2)</f>
        <v>0</v>
      </c>
      <c r="L11" s="243">
        <v>21</v>
      </c>
      <c r="M11" s="243">
        <f>G11*(1+L11/100)</f>
        <v>0</v>
      </c>
      <c r="N11" s="242">
        <v>0</v>
      </c>
      <c r="O11" s="242">
        <f>ROUND(E11*N11,2)</f>
        <v>0</v>
      </c>
      <c r="P11" s="242">
        <v>0</v>
      </c>
      <c r="Q11" s="242">
        <f>ROUND(E11*P11,2)</f>
        <v>0</v>
      </c>
      <c r="R11" s="243"/>
      <c r="S11" s="243" t="s">
        <v>178</v>
      </c>
      <c r="T11" s="245" t="s">
        <v>179</v>
      </c>
      <c r="U11" s="220">
        <v>0</v>
      </c>
      <c r="V11" s="220">
        <f>ROUND(E11*U11,2)</f>
        <v>0</v>
      </c>
      <c r="W11" s="220"/>
      <c r="X11" s="220" t="s">
        <v>180</v>
      </c>
      <c r="Y11" s="220" t="s">
        <v>181</v>
      </c>
      <c r="Z11" s="210"/>
      <c r="AA11" s="210"/>
      <c r="AB11" s="210"/>
      <c r="AC11" s="210"/>
      <c r="AD11" s="210"/>
      <c r="AE11" s="210"/>
      <c r="AF11" s="210"/>
      <c r="AG11" s="210" t="s">
        <v>182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5">
      <c r="A12" s="239">
        <v>4</v>
      </c>
      <c r="B12" s="240" t="s">
        <v>463</v>
      </c>
      <c r="C12" s="247" t="s">
        <v>464</v>
      </c>
      <c r="D12" s="241" t="s">
        <v>322</v>
      </c>
      <c r="E12" s="242">
        <v>90</v>
      </c>
      <c r="F12" s="243">
        <f>H12+J12</f>
        <v>0</v>
      </c>
      <c r="G12" s="243">
        <f>ROUND(E12*F12,2)</f>
        <v>0</v>
      </c>
      <c r="H12" s="244"/>
      <c r="I12" s="243">
        <f>ROUND(E12*H12,2)</f>
        <v>0</v>
      </c>
      <c r="J12" s="244"/>
      <c r="K12" s="243">
        <f>ROUND(E12*J12,2)</f>
        <v>0</v>
      </c>
      <c r="L12" s="243">
        <v>21</v>
      </c>
      <c r="M12" s="243">
        <f>G12*(1+L12/100)</f>
        <v>0</v>
      </c>
      <c r="N12" s="242">
        <v>0</v>
      </c>
      <c r="O12" s="242">
        <f>ROUND(E12*N12,2)</f>
        <v>0</v>
      </c>
      <c r="P12" s="242">
        <v>0</v>
      </c>
      <c r="Q12" s="242">
        <f>ROUND(E12*P12,2)</f>
        <v>0</v>
      </c>
      <c r="R12" s="243"/>
      <c r="S12" s="243" t="s">
        <v>178</v>
      </c>
      <c r="T12" s="245" t="s">
        <v>179</v>
      </c>
      <c r="U12" s="220">
        <v>0</v>
      </c>
      <c r="V12" s="220">
        <f>ROUND(E12*U12,2)</f>
        <v>0</v>
      </c>
      <c r="W12" s="220"/>
      <c r="X12" s="220" t="s">
        <v>180</v>
      </c>
      <c r="Y12" s="220" t="s">
        <v>181</v>
      </c>
      <c r="Z12" s="210"/>
      <c r="AA12" s="210"/>
      <c r="AB12" s="210"/>
      <c r="AC12" s="210"/>
      <c r="AD12" s="210"/>
      <c r="AE12" s="210"/>
      <c r="AF12" s="210"/>
      <c r="AG12" s="210" t="s">
        <v>182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5">
      <c r="A13" s="239">
        <v>5</v>
      </c>
      <c r="B13" s="240" t="s">
        <v>470</v>
      </c>
      <c r="C13" s="247" t="s">
        <v>471</v>
      </c>
      <c r="D13" s="241" t="s">
        <v>322</v>
      </c>
      <c r="E13" s="242">
        <v>12</v>
      </c>
      <c r="F13" s="243">
        <f>H13+J13</f>
        <v>0</v>
      </c>
      <c r="G13" s="243">
        <f>ROUND(E13*F13,2)</f>
        <v>0</v>
      </c>
      <c r="H13" s="244"/>
      <c r="I13" s="243">
        <f>ROUND(E13*H13,2)</f>
        <v>0</v>
      </c>
      <c r="J13" s="244"/>
      <c r="K13" s="243">
        <f>ROUND(E13*J13,2)</f>
        <v>0</v>
      </c>
      <c r="L13" s="243">
        <v>21</v>
      </c>
      <c r="M13" s="243">
        <f>G13*(1+L13/100)</f>
        <v>0</v>
      </c>
      <c r="N13" s="242">
        <v>0</v>
      </c>
      <c r="O13" s="242">
        <f>ROUND(E13*N13,2)</f>
        <v>0</v>
      </c>
      <c r="P13" s="242">
        <v>0</v>
      </c>
      <c r="Q13" s="242">
        <f>ROUND(E13*P13,2)</f>
        <v>0</v>
      </c>
      <c r="R13" s="243"/>
      <c r="S13" s="243" t="s">
        <v>178</v>
      </c>
      <c r="T13" s="245" t="s">
        <v>179</v>
      </c>
      <c r="U13" s="220">
        <v>0</v>
      </c>
      <c r="V13" s="220">
        <f>ROUND(E13*U13,2)</f>
        <v>0</v>
      </c>
      <c r="W13" s="220"/>
      <c r="X13" s="220" t="s">
        <v>191</v>
      </c>
      <c r="Y13" s="220" t="s">
        <v>181</v>
      </c>
      <c r="Z13" s="210"/>
      <c r="AA13" s="210"/>
      <c r="AB13" s="210"/>
      <c r="AC13" s="210"/>
      <c r="AD13" s="210"/>
      <c r="AE13" s="210"/>
      <c r="AF13" s="210"/>
      <c r="AG13" s="210" t="s">
        <v>192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5">
      <c r="A14" s="239">
        <v>6</v>
      </c>
      <c r="B14" s="240" t="s">
        <v>472</v>
      </c>
      <c r="C14" s="247" t="s">
        <v>473</v>
      </c>
      <c r="D14" s="241" t="s">
        <v>467</v>
      </c>
      <c r="E14" s="242">
        <v>3</v>
      </c>
      <c r="F14" s="243">
        <f>H14+J14</f>
        <v>0</v>
      </c>
      <c r="G14" s="243">
        <f>ROUND(E14*F14,2)</f>
        <v>0</v>
      </c>
      <c r="H14" s="244"/>
      <c r="I14" s="243">
        <f>ROUND(E14*H14,2)</f>
        <v>0</v>
      </c>
      <c r="J14" s="244"/>
      <c r="K14" s="243">
        <f>ROUND(E14*J14,2)</f>
        <v>0</v>
      </c>
      <c r="L14" s="243">
        <v>21</v>
      </c>
      <c r="M14" s="243">
        <f>G14*(1+L14/100)</f>
        <v>0</v>
      </c>
      <c r="N14" s="242">
        <v>0</v>
      </c>
      <c r="O14" s="242">
        <f>ROUND(E14*N14,2)</f>
        <v>0</v>
      </c>
      <c r="P14" s="242">
        <v>0</v>
      </c>
      <c r="Q14" s="242">
        <f>ROUND(E14*P14,2)</f>
        <v>0</v>
      </c>
      <c r="R14" s="243"/>
      <c r="S14" s="243" t="s">
        <v>178</v>
      </c>
      <c r="T14" s="245" t="s">
        <v>179</v>
      </c>
      <c r="U14" s="220">
        <v>0</v>
      </c>
      <c r="V14" s="220">
        <f>ROUND(E14*U14,2)</f>
        <v>0</v>
      </c>
      <c r="W14" s="220"/>
      <c r="X14" s="220" t="s">
        <v>191</v>
      </c>
      <c r="Y14" s="220" t="s">
        <v>181</v>
      </c>
      <c r="Z14" s="210"/>
      <c r="AA14" s="210"/>
      <c r="AB14" s="210"/>
      <c r="AC14" s="210"/>
      <c r="AD14" s="210"/>
      <c r="AE14" s="210"/>
      <c r="AF14" s="210"/>
      <c r="AG14" s="210" t="s">
        <v>192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5">
      <c r="A15" s="239">
        <v>7</v>
      </c>
      <c r="B15" s="240" t="s">
        <v>474</v>
      </c>
      <c r="C15" s="247" t="s">
        <v>475</v>
      </c>
      <c r="D15" s="241" t="s">
        <v>322</v>
      </c>
      <c r="E15" s="242">
        <v>15</v>
      </c>
      <c r="F15" s="243">
        <f>H15+J15</f>
        <v>0</v>
      </c>
      <c r="G15" s="243">
        <f>ROUND(E15*F15,2)</f>
        <v>0</v>
      </c>
      <c r="H15" s="244"/>
      <c r="I15" s="243">
        <f>ROUND(E15*H15,2)</f>
        <v>0</v>
      </c>
      <c r="J15" s="244"/>
      <c r="K15" s="243">
        <f>ROUND(E15*J15,2)</f>
        <v>0</v>
      </c>
      <c r="L15" s="243">
        <v>21</v>
      </c>
      <c r="M15" s="243">
        <f>G15*(1+L15/100)</f>
        <v>0</v>
      </c>
      <c r="N15" s="242">
        <v>0</v>
      </c>
      <c r="O15" s="242">
        <f>ROUND(E15*N15,2)</f>
        <v>0</v>
      </c>
      <c r="P15" s="242">
        <v>0</v>
      </c>
      <c r="Q15" s="242">
        <f>ROUND(E15*P15,2)</f>
        <v>0</v>
      </c>
      <c r="R15" s="243"/>
      <c r="S15" s="243" t="s">
        <v>178</v>
      </c>
      <c r="T15" s="245" t="s">
        <v>179</v>
      </c>
      <c r="U15" s="220">
        <v>0</v>
      </c>
      <c r="V15" s="220">
        <f>ROUND(E15*U15,2)</f>
        <v>0</v>
      </c>
      <c r="W15" s="220"/>
      <c r="X15" s="220" t="s">
        <v>180</v>
      </c>
      <c r="Y15" s="220" t="s">
        <v>181</v>
      </c>
      <c r="Z15" s="210"/>
      <c r="AA15" s="210"/>
      <c r="AB15" s="210"/>
      <c r="AC15" s="210"/>
      <c r="AD15" s="210"/>
      <c r="AE15" s="210"/>
      <c r="AF15" s="210"/>
      <c r="AG15" s="210" t="s">
        <v>182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5">
      <c r="A16" s="239">
        <v>8</v>
      </c>
      <c r="B16" s="240" t="s">
        <v>476</v>
      </c>
      <c r="C16" s="247" t="s">
        <v>477</v>
      </c>
      <c r="D16" s="241" t="s">
        <v>322</v>
      </c>
      <c r="E16" s="242">
        <v>800</v>
      </c>
      <c r="F16" s="243">
        <f>H16+J16</f>
        <v>0</v>
      </c>
      <c r="G16" s="243">
        <f>ROUND(E16*F16,2)</f>
        <v>0</v>
      </c>
      <c r="H16" s="244"/>
      <c r="I16" s="243">
        <f>ROUND(E16*H16,2)</f>
        <v>0</v>
      </c>
      <c r="J16" s="244"/>
      <c r="K16" s="243">
        <f>ROUND(E16*J16,2)</f>
        <v>0</v>
      </c>
      <c r="L16" s="243">
        <v>21</v>
      </c>
      <c r="M16" s="243">
        <f>G16*(1+L16/100)</f>
        <v>0</v>
      </c>
      <c r="N16" s="242">
        <v>0</v>
      </c>
      <c r="O16" s="242">
        <f>ROUND(E16*N16,2)</f>
        <v>0</v>
      </c>
      <c r="P16" s="242">
        <v>0</v>
      </c>
      <c r="Q16" s="242">
        <f>ROUND(E16*P16,2)</f>
        <v>0</v>
      </c>
      <c r="R16" s="243"/>
      <c r="S16" s="243" t="s">
        <v>178</v>
      </c>
      <c r="T16" s="245" t="s">
        <v>179</v>
      </c>
      <c r="U16" s="220">
        <v>0</v>
      </c>
      <c r="V16" s="220">
        <f>ROUND(E16*U16,2)</f>
        <v>0</v>
      </c>
      <c r="W16" s="220"/>
      <c r="X16" s="220" t="s">
        <v>191</v>
      </c>
      <c r="Y16" s="220" t="s">
        <v>181</v>
      </c>
      <c r="Z16" s="210"/>
      <c r="AA16" s="210"/>
      <c r="AB16" s="210"/>
      <c r="AC16" s="210"/>
      <c r="AD16" s="210"/>
      <c r="AE16" s="210"/>
      <c r="AF16" s="210"/>
      <c r="AG16" s="210" t="s">
        <v>192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5">
      <c r="A17" s="239">
        <v>9</v>
      </c>
      <c r="B17" s="240" t="s">
        <v>478</v>
      </c>
      <c r="C17" s="247" t="s">
        <v>479</v>
      </c>
      <c r="D17" s="241" t="s">
        <v>332</v>
      </c>
      <c r="E17" s="242">
        <v>800</v>
      </c>
      <c r="F17" s="243">
        <f>H17+J17</f>
        <v>0</v>
      </c>
      <c r="G17" s="243">
        <f>ROUND(E17*F17,2)</f>
        <v>0</v>
      </c>
      <c r="H17" s="244"/>
      <c r="I17" s="243">
        <f>ROUND(E17*H17,2)</f>
        <v>0</v>
      </c>
      <c r="J17" s="244"/>
      <c r="K17" s="243">
        <f>ROUND(E17*J17,2)</f>
        <v>0</v>
      </c>
      <c r="L17" s="243">
        <v>21</v>
      </c>
      <c r="M17" s="243">
        <f>G17*(1+L17/100)</f>
        <v>0</v>
      </c>
      <c r="N17" s="242">
        <v>0</v>
      </c>
      <c r="O17" s="242">
        <f>ROUND(E17*N17,2)</f>
        <v>0</v>
      </c>
      <c r="P17" s="242">
        <v>0</v>
      </c>
      <c r="Q17" s="242">
        <f>ROUND(E17*P17,2)</f>
        <v>0</v>
      </c>
      <c r="R17" s="243"/>
      <c r="S17" s="243" t="s">
        <v>178</v>
      </c>
      <c r="T17" s="245" t="s">
        <v>179</v>
      </c>
      <c r="U17" s="220">
        <v>0</v>
      </c>
      <c r="V17" s="220">
        <f>ROUND(E17*U17,2)</f>
        <v>0</v>
      </c>
      <c r="W17" s="220"/>
      <c r="X17" s="220" t="s">
        <v>180</v>
      </c>
      <c r="Y17" s="220" t="s">
        <v>181</v>
      </c>
      <c r="Z17" s="210"/>
      <c r="AA17" s="210"/>
      <c r="AB17" s="210"/>
      <c r="AC17" s="210"/>
      <c r="AD17" s="210"/>
      <c r="AE17" s="210"/>
      <c r="AF17" s="210"/>
      <c r="AG17" s="210" t="s">
        <v>182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5">
      <c r="A18" s="239">
        <v>10</v>
      </c>
      <c r="B18" s="240" t="s">
        <v>480</v>
      </c>
      <c r="C18" s="247" t="s">
        <v>481</v>
      </c>
      <c r="D18" s="241" t="s">
        <v>322</v>
      </c>
      <c r="E18" s="242">
        <v>20</v>
      </c>
      <c r="F18" s="243">
        <f>H18+J18</f>
        <v>0</v>
      </c>
      <c r="G18" s="243">
        <f>ROUND(E18*F18,2)</f>
        <v>0</v>
      </c>
      <c r="H18" s="244"/>
      <c r="I18" s="243">
        <f>ROUND(E18*H18,2)</f>
        <v>0</v>
      </c>
      <c r="J18" s="244"/>
      <c r="K18" s="243">
        <f>ROUND(E18*J18,2)</f>
        <v>0</v>
      </c>
      <c r="L18" s="243">
        <v>21</v>
      </c>
      <c r="M18" s="243">
        <f>G18*(1+L18/100)</f>
        <v>0</v>
      </c>
      <c r="N18" s="242">
        <v>0</v>
      </c>
      <c r="O18" s="242">
        <f>ROUND(E18*N18,2)</f>
        <v>0</v>
      </c>
      <c r="P18" s="242">
        <v>0</v>
      </c>
      <c r="Q18" s="242">
        <f>ROUND(E18*P18,2)</f>
        <v>0</v>
      </c>
      <c r="R18" s="243"/>
      <c r="S18" s="243" t="s">
        <v>178</v>
      </c>
      <c r="T18" s="245" t="s">
        <v>179</v>
      </c>
      <c r="U18" s="220">
        <v>0</v>
      </c>
      <c r="V18" s="220">
        <f>ROUND(E18*U18,2)</f>
        <v>0</v>
      </c>
      <c r="W18" s="220"/>
      <c r="X18" s="220" t="s">
        <v>191</v>
      </c>
      <c r="Y18" s="220" t="s">
        <v>181</v>
      </c>
      <c r="Z18" s="210"/>
      <c r="AA18" s="210"/>
      <c r="AB18" s="210"/>
      <c r="AC18" s="210"/>
      <c r="AD18" s="210"/>
      <c r="AE18" s="210"/>
      <c r="AF18" s="210"/>
      <c r="AG18" s="210" t="s">
        <v>192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5">
      <c r="A19" s="239">
        <v>11</v>
      </c>
      <c r="B19" s="240" t="s">
        <v>482</v>
      </c>
      <c r="C19" s="247" t="s">
        <v>483</v>
      </c>
      <c r="D19" s="241" t="s">
        <v>322</v>
      </c>
      <c r="E19" s="242">
        <v>150</v>
      </c>
      <c r="F19" s="243">
        <f>H19+J19</f>
        <v>0</v>
      </c>
      <c r="G19" s="243">
        <f>ROUND(E19*F19,2)</f>
        <v>0</v>
      </c>
      <c r="H19" s="244"/>
      <c r="I19" s="243">
        <f>ROUND(E19*H19,2)</f>
        <v>0</v>
      </c>
      <c r="J19" s="244"/>
      <c r="K19" s="243">
        <f>ROUND(E19*J19,2)</f>
        <v>0</v>
      </c>
      <c r="L19" s="243">
        <v>21</v>
      </c>
      <c r="M19" s="243">
        <f>G19*(1+L19/100)</f>
        <v>0</v>
      </c>
      <c r="N19" s="242">
        <v>0</v>
      </c>
      <c r="O19" s="242">
        <f>ROUND(E19*N19,2)</f>
        <v>0</v>
      </c>
      <c r="P19" s="242">
        <v>0</v>
      </c>
      <c r="Q19" s="242">
        <f>ROUND(E19*P19,2)</f>
        <v>0</v>
      </c>
      <c r="R19" s="243"/>
      <c r="S19" s="243" t="s">
        <v>178</v>
      </c>
      <c r="T19" s="245" t="s">
        <v>179</v>
      </c>
      <c r="U19" s="220">
        <v>0</v>
      </c>
      <c r="V19" s="220">
        <f>ROUND(E19*U19,2)</f>
        <v>0</v>
      </c>
      <c r="W19" s="220"/>
      <c r="X19" s="220" t="s">
        <v>191</v>
      </c>
      <c r="Y19" s="220" t="s">
        <v>181</v>
      </c>
      <c r="Z19" s="210"/>
      <c r="AA19" s="210"/>
      <c r="AB19" s="210"/>
      <c r="AC19" s="210"/>
      <c r="AD19" s="210"/>
      <c r="AE19" s="210"/>
      <c r="AF19" s="210"/>
      <c r="AG19" s="210" t="s">
        <v>192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5">
      <c r="A20" s="239">
        <v>12</v>
      </c>
      <c r="B20" s="240" t="s">
        <v>484</v>
      </c>
      <c r="C20" s="247" t="s">
        <v>485</v>
      </c>
      <c r="D20" s="241" t="s">
        <v>322</v>
      </c>
      <c r="E20" s="242">
        <v>20</v>
      </c>
      <c r="F20" s="243">
        <f>H20+J20</f>
        <v>0</v>
      </c>
      <c r="G20" s="243">
        <f>ROUND(E20*F20,2)</f>
        <v>0</v>
      </c>
      <c r="H20" s="244"/>
      <c r="I20" s="243">
        <f>ROUND(E20*H20,2)</f>
        <v>0</v>
      </c>
      <c r="J20" s="244"/>
      <c r="K20" s="243">
        <f>ROUND(E20*J20,2)</f>
        <v>0</v>
      </c>
      <c r="L20" s="243">
        <v>21</v>
      </c>
      <c r="M20" s="243">
        <f>G20*(1+L20/100)</f>
        <v>0</v>
      </c>
      <c r="N20" s="242">
        <v>0</v>
      </c>
      <c r="O20" s="242">
        <f>ROUND(E20*N20,2)</f>
        <v>0</v>
      </c>
      <c r="P20" s="242">
        <v>0</v>
      </c>
      <c r="Q20" s="242">
        <f>ROUND(E20*P20,2)</f>
        <v>0</v>
      </c>
      <c r="R20" s="243"/>
      <c r="S20" s="243" t="s">
        <v>178</v>
      </c>
      <c r="T20" s="245" t="s">
        <v>179</v>
      </c>
      <c r="U20" s="220">
        <v>0</v>
      </c>
      <c r="V20" s="220">
        <f>ROUND(E20*U20,2)</f>
        <v>0</v>
      </c>
      <c r="W20" s="220"/>
      <c r="X20" s="220" t="s">
        <v>191</v>
      </c>
      <c r="Y20" s="220" t="s">
        <v>181</v>
      </c>
      <c r="Z20" s="210"/>
      <c r="AA20" s="210"/>
      <c r="AB20" s="210"/>
      <c r="AC20" s="210"/>
      <c r="AD20" s="210"/>
      <c r="AE20" s="210"/>
      <c r="AF20" s="210"/>
      <c r="AG20" s="210" t="s">
        <v>192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5">
      <c r="A21" s="239">
        <v>13</v>
      </c>
      <c r="B21" s="240" t="s">
        <v>486</v>
      </c>
      <c r="C21" s="247" t="s">
        <v>487</v>
      </c>
      <c r="D21" s="241" t="s">
        <v>322</v>
      </c>
      <c r="E21" s="242">
        <v>20</v>
      </c>
      <c r="F21" s="243">
        <f>H21+J21</f>
        <v>0</v>
      </c>
      <c r="G21" s="243">
        <f>ROUND(E21*F21,2)</f>
        <v>0</v>
      </c>
      <c r="H21" s="244"/>
      <c r="I21" s="243">
        <f>ROUND(E21*H21,2)</f>
        <v>0</v>
      </c>
      <c r="J21" s="244"/>
      <c r="K21" s="243">
        <f>ROUND(E21*J21,2)</f>
        <v>0</v>
      </c>
      <c r="L21" s="243">
        <v>21</v>
      </c>
      <c r="M21" s="243">
        <f>G21*(1+L21/100)</f>
        <v>0</v>
      </c>
      <c r="N21" s="242">
        <v>0</v>
      </c>
      <c r="O21" s="242">
        <f>ROUND(E21*N21,2)</f>
        <v>0</v>
      </c>
      <c r="P21" s="242">
        <v>0</v>
      </c>
      <c r="Q21" s="242">
        <f>ROUND(E21*P21,2)</f>
        <v>0</v>
      </c>
      <c r="R21" s="243"/>
      <c r="S21" s="243" t="s">
        <v>178</v>
      </c>
      <c r="T21" s="245" t="s">
        <v>179</v>
      </c>
      <c r="U21" s="220">
        <v>0</v>
      </c>
      <c r="V21" s="220">
        <f>ROUND(E21*U21,2)</f>
        <v>0</v>
      </c>
      <c r="W21" s="220"/>
      <c r="X21" s="220" t="s">
        <v>191</v>
      </c>
      <c r="Y21" s="220" t="s">
        <v>181</v>
      </c>
      <c r="Z21" s="210"/>
      <c r="AA21" s="210"/>
      <c r="AB21" s="210"/>
      <c r="AC21" s="210"/>
      <c r="AD21" s="210"/>
      <c r="AE21" s="210"/>
      <c r="AF21" s="210"/>
      <c r="AG21" s="210" t="s">
        <v>192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5">
      <c r="A22" s="239">
        <v>14</v>
      </c>
      <c r="B22" s="240" t="s">
        <v>488</v>
      </c>
      <c r="C22" s="247" t="s">
        <v>489</v>
      </c>
      <c r="D22" s="241" t="s">
        <v>332</v>
      </c>
      <c r="E22" s="242">
        <v>750</v>
      </c>
      <c r="F22" s="243">
        <f>H22+J22</f>
        <v>0</v>
      </c>
      <c r="G22" s="243">
        <f>ROUND(E22*F22,2)</f>
        <v>0</v>
      </c>
      <c r="H22" s="244"/>
      <c r="I22" s="243">
        <f>ROUND(E22*H22,2)</f>
        <v>0</v>
      </c>
      <c r="J22" s="244"/>
      <c r="K22" s="243">
        <f>ROUND(E22*J22,2)</f>
        <v>0</v>
      </c>
      <c r="L22" s="243">
        <v>21</v>
      </c>
      <c r="M22" s="243">
        <f>G22*(1+L22/100)</f>
        <v>0</v>
      </c>
      <c r="N22" s="242">
        <v>0</v>
      </c>
      <c r="O22" s="242">
        <f>ROUND(E22*N22,2)</f>
        <v>0</v>
      </c>
      <c r="P22" s="242">
        <v>0</v>
      </c>
      <c r="Q22" s="242">
        <f>ROUND(E22*P22,2)</f>
        <v>0</v>
      </c>
      <c r="R22" s="243"/>
      <c r="S22" s="243" t="s">
        <v>178</v>
      </c>
      <c r="T22" s="245" t="s">
        <v>179</v>
      </c>
      <c r="U22" s="220">
        <v>0</v>
      </c>
      <c r="V22" s="220">
        <f>ROUND(E22*U22,2)</f>
        <v>0</v>
      </c>
      <c r="W22" s="220"/>
      <c r="X22" s="220" t="s">
        <v>191</v>
      </c>
      <c r="Y22" s="220" t="s">
        <v>181</v>
      </c>
      <c r="Z22" s="210"/>
      <c r="AA22" s="210"/>
      <c r="AB22" s="210"/>
      <c r="AC22" s="210"/>
      <c r="AD22" s="210"/>
      <c r="AE22" s="210"/>
      <c r="AF22" s="210"/>
      <c r="AG22" s="210" t="s">
        <v>192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5">
      <c r="A23" s="239">
        <v>15</v>
      </c>
      <c r="B23" s="240" t="s">
        <v>490</v>
      </c>
      <c r="C23" s="247" t="s">
        <v>491</v>
      </c>
      <c r="D23" s="241" t="s">
        <v>332</v>
      </c>
      <c r="E23" s="242">
        <v>750</v>
      </c>
      <c r="F23" s="243">
        <f>H23+J23</f>
        <v>0</v>
      </c>
      <c r="G23" s="243">
        <f>ROUND(E23*F23,2)</f>
        <v>0</v>
      </c>
      <c r="H23" s="244"/>
      <c r="I23" s="243">
        <f>ROUND(E23*H23,2)</f>
        <v>0</v>
      </c>
      <c r="J23" s="244"/>
      <c r="K23" s="243">
        <f>ROUND(E23*J23,2)</f>
        <v>0</v>
      </c>
      <c r="L23" s="243">
        <v>21</v>
      </c>
      <c r="M23" s="243">
        <f>G23*(1+L23/100)</f>
        <v>0</v>
      </c>
      <c r="N23" s="242">
        <v>0</v>
      </c>
      <c r="O23" s="242">
        <f>ROUND(E23*N23,2)</f>
        <v>0</v>
      </c>
      <c r="P23" s="242">
        <v>0</v>
      </c>
      <c r="Q23" s="242">
        <f>ROUND(E23*P23,2)</f>
        <v>0</v>
      </c>
      <c r="R23" s="243"/>
      <c r="S23" s="243" t="s">
        <v>178</v>
      </c>
      <c r="T23" s="245" t="s">
        <v>179</v>
      </c>
      <c r="U23" s="220">
        <v>0</v>
      </c>
      <c r="V23" s="220">
        <f>ROUND(E23*U23,2)</f>
        <v>0</v>
      </c>
      <c r="W23" s="220"/>
      <c r="X23" s="220" t="s">
        <v>180</v>
      </c>
      <c r="Y23" s="220" t="s">
        <v>181</v>
      </c>
      <c r="Z23" s="210"/>
      <c r="AA23" s="210"/>
      <c r="AB23" s="210"/>
      <c r="AC23" s="210"/>
      <c r="AD23" s="210"/>
      <c r="AE23" s="210"/>
      <c r="AF23" s="210"/>
      <c r="AG23" s="210" t="s">
        <v>182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5">
      <c r="A24" s="239">
        <v>16</v>
      </c>
      <c r="B24" s="240" t="s">
        <v>492</v>
      </c>
      <c r="C24" s="247" t="s">
        <v>493</v>
      </c>
      <c r="D24" s="241" t="s">
        <v>332</v>
      </c>
      <c r="E24" s="242">
        <v>750</v>
      </c>
      <c r="F24" s="243">
        <f>H24+J24</f>
        <v>0</v>
      </c>
      <c r="G24" s="243">
        <f>ROUND(E24*F24,2)</f>
        <v>0</v>
      </c>
      <c r="H24" s="244"/>
      <c r="I24" s="243">
        <f>ROUND(E24*H24,2)</f>
        <v>0</v>
      </c>
      <c r="J24" s="244"/>
      <c r="K24" s="243">
        <f>ROUND(E24*J24,2)</f>
        <v>0</v>
      </c>
      <c r="L24" s="243">
        <v>21</v>
      </c>
      <c r="M24" s="243">
        <f>G24*(1+L24/100)</f>
        <v>0</v>
      </c>
      <c r="N24" s="242">
        <v>0</v>
      </c>
      <c r="O24" s="242">
        <f>ROUND(E24*N24,2)</f>
        <v>0</v>
      </c>
      <c r="P24" s="242">
        <v>0</v>
      </c>
      <c r="Q24" s="242">
        <f>ROUND(E24*P24,2)</f>
        <v>0</v>
      </c>
      <c r="R24" s="243"/>
      <c r="S24" s="243" t="s">
        <v>178</v>
      </c>
      <c r="T24" s="245" t="s">
        <v>179</v>
      </c>
      <c r="U24" s="220">
        <v>0</v>
      </c>
      <c r="V24" s="220">
        <f>ROUND(E24*U24,2)</f>
        <v>0</v>
      </c>
      <c r="W24" s="220"/>
      <c r="X24" s="220" t="s">
        <v>191</v>
      </c>
      <c r="Y24" s="220" t="s">
        <v>181</v>
      </c>
      <c r="Z24" s="210"/>
      <c r="AA24" s="210"/>
      <c r="AB24" s="210"/>
      <c r="AC24" s="210"/>
      <c r="AD24" s="210"/>
      <c r="AE24" s="210"/>
      <c r="AF24" s="210"/>
      <c r="AG24" s="210" t="s">
        <v>192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5">
      <c r="A25" s="239">
        <v>17</v>
      </c>
      <c r="B25" s="240" t="s">
        <v>494</v>
      </c>
      <c r="C25" s="247" t="s">
        <v>495</v>
      </c>
      <c r="D25" s="241" t="s">
        <v>332</v>
      </c>
      <c r="E25" s="242">
        <v>40</v>
      </c>
      <c r="F25" s="243">
        <f>H25+J25</f>
        <v>0</v>
      </c>
      <c r="G25" s="243">
        <f>ROUND(E25*F25,2)</f>
        <v>0</v>
      </c>
      <c r="H25" s="244"/>
      <c r="I25" s="243">
        <f>ROUND(E25*H25,2)</f>
        <v>0</v>
      </c>
      <c r="J25" s="244"/>
      <c r="K25" s="243">
        <f>ROUND(E25*J25,2)</f>
        <v>0</v>
      </c>
      <c r="L25" s="243">
        <v>21</v>
      </c>
      <c r="M25" s="243">
        <f>G25*(1+L25/100)</f>
        <v>0</v>
      </c>
      <c r="N25" s="242">
        <v>0</v>
      </c>
      <c r="O25" s="242">
        <f>ROUND(E25*N25,2)</f>
        <v>0</v>
      </c>
      <c r="P25" s="242">
        <v>0</v>
      </c>
      <c r="Q25" s="242">
        <f>ROUND(E25*P25,2)</f>
        <v>0</v>
      </c>
      <c r="R25" s="243"/>
      <c r="S25" s="243" t="s">
        <v>178</v>
      </c>
      <c r="T25" s="245" t="s">
        <v>179</v>
      </c>
      <c r="U25" s="220">
        <v>0</v>
      </c>
      <c r="V25" s="220">
        <f>ROUND(E25*U25,2)</f>
        <v>0</v>
      </c>
      <c r="W25" s="220"/>
      <c r="X25" s="220" t="s">
        <v>191</v>
      </c>
      <c r="Y25" s="220" t="s">
        <v>181</v>
      </c>
      <c r="Z25" s="210"/>
      <c r="AA25" s="210"/>
      <c r="AB25" s="210"/>
      <c r="AC25" s="210"/>
      <c r="AD25" s="210"/>
      <c r="AE25" s="210"/>
      <c r="AF25" s="210"/>
      <c r="AG25" s="210" t="s">
        <v>192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5">
      <c r="A26" s="239">
        <v>18</v>
      </c>
      <c r="B26" s="240" t="s">
        <v>496</v>
      </c>
      <c r="C26" s="247" t="s">
        <v>497</v>
      </c>
      <c r="D26" s="241" t="s">
        <v>332</v>
      </c>
      <c r="E26" s="242">
        <v>25</v>
      </c>
      <c r="F26" s="243">
        <f>H26+J26</f>
        <v>0</v>
      </c>
      <c r="G26" s="243">
        <f>ROUND(E26*F26,2)</f>
        <v>0</v>
      </c>
      <c r="H26" s="244"/>
      <c r="I26" s="243">
        <f>ROUND(E26*H26,2)</f>
        <v>0</v>
      </c>
      <c r="J26" s="244"/>
      <c r="K26" s="243">
        <f>ROUND(E26*J26,2)</f>
        <v>0</v>
      </c>
      <c r="L26" s="243">
        <v>21</v>
      </c>
      <c r="M26" s="243">
        <f>G26*(1+L26/100)</f>
        <v>0</v>
      </c>
      <c r="N26" s="242">
        <v>0</v>
      </c>
      <c r="O26" s="242">
        <f>ROUND(E26*N26,2)</f>
        <v>0</v>
      </c>
      <c r="P26" s="242">
        <v>0</v>
      </c>
      <c r="Q26" s="242">
        <f>ROUND(E26*P26,2)</f>
        <v>0</v>
      </c>
      <c r="R26" s="243"/>
      <c r="S26" s="243" t="s">
        <v>178</v>
      </c>
      <c r="T26" s="245" t="s">
        <v>179</v>
      </c>
      <c r="U26" s="220">
        <v>0</v>
      </c>
      <c r="V26" s="220">
        <f>ROUND(E26*U26,2)</f>
        <v>0</v>
      </c>
      <c r="W26" s="220"/>
      <c r="X26" s="220" t="s">
        <v>191</v>
      </c>
      <c r="Y26" s="220" t="s">
        <v>181</v>
      </c>
      <c r="Z26" s="210"/>
      <c r="AA26" s="210"/>
      <c r="AB26" s="210"/>
      <c r="AC26" s="210"/>
      <c r="AD26" s="210"/>
      <c r="AE26" s="210"/>
      <c r="AF26" s="210"/>
      <c r="AG26" s="210" t="s">
        <v>192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5">
      <c r="A27" s="239">
        <v>19</v>
      </c>
      <c r="B27" s="240" t="s">
        <v>498</v>
      </c>
      <c r="C27" s="247" t="s">
        <v>499</v>
      </c>
      <c r="D27" s="241" t="s">
        <v>322</v>
      </c>
      <c r="E27" s="242">
        <v>40</v>
      </c>
      <c r="F27" s="243">
        <f>H27+J27</f>
        <v>0</v>
      </c>
      <c r="G27" s="243">
        <f>ROUND(E27*F27,2)</f>
        <v>0</v>
      </c>
      <c r="H27" s="244"/>
      <c r="I27" s="243">
        <f>ROUND(E27*H27,2)</f>
        <v>0</v>
      </c>
      <c r="J27" s="244"/>
      <c r="K27" s="243">
        <f>ROUND(E27*J27,2)</f>
        <v>0</v>
      </c>
      <c r="L27" s="243">
        <v>21</v>
      </c>
      <c r="M27" s="243">
        <f>G27*(1+L27/100)</f>
        <v>0</v>
      </c>
      <c r="N27" s="242">
        <v>0</v>
      </c>
      <c r="O27" s="242">
        <f>ROUND(E27*N27,2)</f>
        <v>0</v>
      </c>
      <c r="P27" s="242">
        <v>0</v>
      </c>
      <c r="Q27" s="242">
        <f>ROUND(E27*P27,2)</f>
        <v>0</v>
      </c>
      <c r="R27" s="243"/>
      <c r="S27" s="243" t="s">
        <v>178</v>
      </c>
      <c r="T27" s="245" t="s">
        <v>179</v>
      </c>
      <c r="U27" s="220">
        <v>0</v>
      </c>
      <c r="V27" s="220">
        <f>ROUND(E27*U27,2)</f>
        <v>0</v>
      </c>
      <c r="W27" s="220"/>
      <c r="X27" s="220" t="s">
        <v>191</v>
      </c>
      <c r="Y27" s="220" t="s">
        <v>181</v>
      </c>
      <c r="Z27" s="210"/>
      <c r="AA27" s="210"/>
      <c r="AB27" s="210"/>
      <c r="AC27" s="210"/>
      <c r="AD27" s="210"/>
      <c r="AE27" s="210"/>
      <c r="AF27" s="210"/>
      <c r="AG27" s="210" t="s">
        <v>192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5">
      <c r="A28" s="239">
        <v>20</v>
      </c>
      <c r="B28" s="240" t="s">
        <v>500</v>
      </c>
      <c r="C28" s="247" t="s">
        <v>501</v>
      </c>
      <c r="D28" s="241" t="s">
        <v>322</v>
      </c>
      <c r="E28" s="242">
        <v>40</v>
      </c>
      <c r="F28" s="243">
        <f>H28+J28</f>
        <v>0</v>
      </c>
      <c r="G28" s="243">
        <f>ROUND(E28*F28,2)</f>
        <v>0</v>
      </c>
      <c r="H28" s="244"/>
      <c r="I28" s="243">
        <f>ROUND(E28*H28,2)</f>
        <v>0</v>
      </c>
      <c r="J28" s="244"/>
      <c r="K28" s="243">
        <f>ROUND(E28*J28,2)</f>
        <v>0</v>
      </c>
      <c r="L28" s="243">
        <v>21</v>
      </c>
      <c r="M28" s="243">
        <f>G28*(1+L28/100)</f>
        <v>0</v>
      </c>
      <c r="N28" s="242">
        <v>0</v>
      </c>
      <c r="O28" s="242">
        <f>ROUND(E28*N28,2)</f>
        <v>0</v>
      </c>
      <c r="P28" s="242">
        <v>0</v>
      </c>
      <c r="Q28" s="242">
        <f>ROUND(E28*P28,2)</f>
        <v>0</v>
      </c>
      <c r="R28" s="243"/>
      <c r="S28" s="243" t="s">
        <v>178</v>
      </c>
      <c r="T28" s="245" t="s">
        <v>179</v>
      </c>
      <c r="U28" s="220">
        <v>0</v>
      </c>
      <c r="V28" s="220">
        <f>ROUND(E28*U28,2)</f>
        <v>0</v>
      </c>
      <c r="W28" s="220"/>
      <c r="X28" s="220" t="s">
        <v>180</v>
      </c>
      <c r="Y28" s="220" t="s">
        <v>181</v>
      </c>
      <c r="Z28" s="210"/>
      <c r="AA28" s="210"/>
      <c r="AB28" s="210"/>
      <c r="AC28" s="210"/>
      <c r="AD28" s="210"/>
      <c r="AE28" s="210"/>
      <c r="AF28" s="210"/>
      <c r="AG28" s="210" t="s">
        <v>182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5">
      <c r="A29" s="239">
        <v>21</v>
      </c>
      <c r="B29" s="240" t="s">
        <v>502</v>
      </c>
      <c r="C29" s="247" t="s">
        <v>503</v>
      </c>
      <c r="D29" s="241" t="s">
        <v>504</v>
      </c>
      <c r="E29" s="242">
        <v>80</v>
      </c>
      <c r="F29" s="243">
        <f>H29+J29</f>
        <v>0</v>
      </c>
      <c r="G29" s="243">
        <f>ROUND(E29*F29,2)</f>
        <v>0</v>
      </c>
      <c r="H29" s="244"/>
      <c r="I29" s="243">
        <f>ROUND(E29*H29,2)</f>
        <v>0</v>
      </c>
      <c r="J29" s="244"/>
      <c r="K29" s="243">
        <f>ROUND(E29*J29,2)</f>
        <v>0</v>
      </c>
      <c r="L29" s="243">
        <v>21</v>
      </c>
      <c r="M29" s="243">
        <f>G29*(1+L29/100)</f>
        <v>0</v>
      </c>
      <c r="N29" s="242">
        <v>0</v>
      </c>
      <c r="O29" s="242">
        <f>ROUND(E29*N29,2)</f>
        <v>0</v>
      </c>
      <c r="P29" s="242">
        <v>0</v>
      </c>
      <c r="Q29" s="242">
        <f>ROUND(E29*P29,2)</f>
        <v>0</v>
      </c>
      <c r="R29" s="243"/>
      <c r="S29" s="243" t="s">
        <v>178</v>
      </c>
      <c r="T29" s="245" t="s">
        <v>179</v>
      </c>
      <c r="U29" s="220">
        <v>0</v>
      </c>
      <c r="V29" s="220">
        <f>ROUND(E29*U29,2)</f>
        <v>0</v>
      </c>
      <c r="W29" s="220"/>
      <c r="X29" s="220" t="s">
        <v>191</v>
      </c>
      <c r="Y29" s="220" t="s">
        <v>181</v>
      </c>
      <c r="Z29" s="210"/>
      <c r="AA29" s="210"/>
      <c r="AB29" s="210"/>
      <c r="AC29" s="210"/>
      <c r="AD29" s="210"/>
      <c r="AE29" s="210"/>
      <c r="AF29" s="210"/>
      <c r="AG29" s="210" t="s">
        <v>192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5">
      <c r="A30" s="239">
        <v>22</v>
      </c>
      <c r="B30" s="240" t="s">
        <v>505</v>
      </c>
      <c r="C30" s="247" t="s">
        <v>506</v>
      </c>
      <c r="D30" s="241" t="s">
        <v>507</v>
      </c>
      <c r="E30" s="242">
        <v>16</v>
      </c>
      <c r="F30" s="243">
        <f>H30+J30</f>
        <v>0</v>
      </c>
      <c r="G30" s="243">
        <f>ROUND(E30*F30,2)</f>
        <v>0</v>
      </c>
      <c r="H30" s="244"/>
      <c r="I30" s="243">
        <f>ROUND(E30*H30,2)</f>
        <v>0</v>
      </c>
      <c r="J30" s="244"/>
      <c r="K30" s="243">
        <f>ROUND(E30*J30,2)</f>
        <v>0</v>
      </c>
      <c r="L30" s="243">
        <v>21</v>
      </c>
      <c r="M30" s="243">
        <f>G30*(1+L30/100)</f>
        <v>0</v>
      </c>
      <c r="N30" s="242">
        <v>0</v>
      </c>
      <c r="O30" s="242">
        <f>ROUND(E30*N30,2)</f>
        <v>0</v>
      </c>
      <c r="P30" s="242">
        <v>0</v>
      </c>
      <c r="Q30" s="242">
        <f>ROUND(E30*P30,2)</f>
        <v>0</v>
      </c>
      <c r="R30" s="243"/>
      <c r="S30" s="243" t="s">
        <v>178</v>
      </c>
      <c r="T30" s="245" t="s">
        <v>179</v>
      </c>
      <c r="U30" s="220">
        <v>0</v>
      </c>
      <c r="V30" s="220">
        <f>ROUND(E30*U30,2)</f>
        <v>0</v>
      </c>
      <c r="W30" s="220"/>
      <c r="X30" s="220" t="s">
        <v>180</v>
      </c>
      <c r="Y30" s="220" t="s">
        <v>181</v>
      </c>
      <c r="Z30" s="210"/>
      <c r="AA30" s="210"/>
      <c r="AB30" s="210"/>
      <c r="AC30" s="210"/>
      <c r="AD30" s="210"/>
      <c r="AE30" s="210"/>
      <c r="AF30" s="210"/>
      <c r="AG30" s="210" t="s">
        <v>182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x14ac:dyDescent="0.25">
      <c r="A31" s="213" t="s">
        <v>173</v>
      </c>
      <c r="B31" s="214" t="s">
        <v>98</v>
      </c>
      <c r="C31" s="250" t="s">
        <v>99</v>
      </c>
      <c r="D31" s="228"/>
      <c r="E31" s="229"/>
      <c r="F31" s="230"/>
      <c r="G31" s="230">
        <f>SUMIF(AG32:AG38,"&lt;&gt;NOR",G32:G38)</f>
        <v>0</v>
      </c>
      <c r="H31" s="230"/>
      <c r="I31" s="230">
        <f>SUM(I32:I38)</f>
        <v>0</v>
      </c>
      <c r="J31" s="230"/>
      <c r="K31" s="230">
        <f>SUM(K32:K38)</f>
        <v>0</v>
      </c>
      <c r="L31" s="230"/>
      <c r="M31" s="230">
        <f>SUM(M32:M38)</f>
        <v>0</v>
      </c>
      <c r="N31" s="229"/>
      <c r="O31" s="229">
        <f>SUM(O32:O38)</f>
        <v>0</v>
      </c>
      <c r="P31" s="229"/>
      <c r="Q31" s="229">
        <f>SUM(Q32:Q38)</f>
        <v>0</v>
      </c>
      <c r="R31" s="230"/>
      <c r="S31" s="230"/>
      <c r="T31" s="231"/>
      <c r="U31" s="221"/>
      <c r="V31" s="221">
        <f>SUM(V32:V38)</f>
        <v>0</v>
      </c>
      <c r="W31" s="221"/>
      <c r="X31" s="221"/>
      <c r="Y31" s="221"/>
      <c r="AG31" t="s">
        <v>174</v>
      </c>
    </row>
    <row r="32" spans="1:60" outlineLevel="1" x14ac:dyDescent="0.25">
      <c r="A32" s="217"/>
      <c r="B32" s="218"/>
      <c r="C32" s="261" t="s">
        <v>519</v>
      </c>
      <c r="D32" s="259"/>
      <c r="E32" s="259"/>
      <c r="F32" s="259"/>
      <c r="G32" s="259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10"/>
      <c r="AA32" s="210"/>
      <c r="AB32" s="210"/>
      <c r="AC32" s="210"/>
      <c r="AD32" s="210"/>
      <c r="AE32" s="210"/>
      <c r="AF32" s="210"/>
      <c r="AG32" s="210" t="s">
        <v>329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5">
      <c r="A33" s="239">
        <v>23</v>
      </c>
      <c r="B33" s="240" t="s">
        <v>520</v>
      </c>
      <c r="C33" s="247" t="s">
        <v>521</v>
      </c>
      <c r="D33" s="241" t="s">
        <v>322</v>
      </c>
      <c r="E33" s="242">
        <v>20</v>
      </c>
      <c r="F33" s="243">
        <f>H33+J33</f>
        <v>0</v>
      </c>
      <c r="G33" s="243">
        <f>ROUND(E33*F33,2)</f>
        <v>0</v>
      </c>
      <c r="H33" s="244"/>
      <c r="I33" s="243">
        <f>ROUND(E33*H33,2)</f>
        <v>0</v>
      </c>
      <c r="J33" s="244"/>
      <c r="K33" s="243">
        <f>ROUND(E33*J33,2)</f>
        <v>0</v>
      </c>
      <c r="L33" s="243">
        <v>21</v>
      </c>
      <c r="M33" s="243">
        <f>G33*(1+L33/100)</f>
        <v>0</v>
      </c>
      <c r="N33" s="242">
        <v>0</v>
      </c>
      <c r="O33" s="242">
        <f>ROUND(E33*N33,2)</f>
        <v>0</v>
      </c>
      <c r="P33" s="242">
        <v>0</v>
      </c>
      <c r="Q33" s="242">
        <f>ROUND(E33*P33,2)</f>
        <v>0</v>
      </c>
      <c r="R33" s="243"/>
      <c r="S33" s="243" t="s">
        <v>178</v>
      </c>
      <c r="T33" s="245" t="s">
        <v>179</v>
      </c>
      <c r="U33" s="220">
        <v>0</v>
      </c>
      <c r="V33" s="220">
        <f>ROUND(E33*U33,2)</f>
        <v>0</v>
      </c>
      <c r="W33" s="220"/>
      <c r="X33" s="220" t="s">
        <v>191</v>
      </c>
      <c r="Y33" s="220" t="s">
        <v>181</v>
      </c>
      <c r="Z33" s="210"/>
      <c r="AA33" s="210"/>
      <c r="AB33" s="210"/>
      <c r="AC33" s="210"/>
      <c r="AD33" s="210"/>
      <c r="AE33" s="210"/>
      <c r="AF33" s="210"/>
      <c r="AG33" s="210" t="s">
        <v>192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5">
      <c r="A34" s="239">
        <v>24</v>
      </c>
      <c r="B34" s="240" t="s">
        <v>522</v>
      </c>
      <c r="C34" s="247" t="s">
        <v>523</v>
      </c>
      <c r="D34" s="241" t="s">
        <v>322</v>
      </c>
      <c r="E34" s="242">
        <v>20</v>
      </c>
      <c r="F34" s="243">
        <f>H34+J34</f>
        <v>0</v>
      </c>
      <c r="G34" s="243">
        <f>ROUND(E34*F34,2)</f>
        <v>0</v>
      </c>
      <c r="H34" s="244"/>
      <c r="I34" s="243">
        <f>ROUND(E34*H34,2)</f>
        <v>0</v>
      </c>
      <c r="J34" s="244"/>
      <c r="K34" s="243">
        <f>ROUND(E34*J34,2)</f>
        <v>0</v>
      </c>
      <c r="L34" s="243">
        <v>21</v>
      </c>
      <c r="M34" s="243">
        <f>G34*(1+L34/100)</f>
        <v>0</v>
      </c>
      <c r="N34" s="242">
        <v>0</v>
      </c>
      <c r="O34" s="242">
        <f>ROUND(E34*N34,2)</f>
        <v>0</v>
      </c>
      <c r="P34" s="242">
        <v>0</v>
      </c>
      <c r="Q34" s="242">
        <f>ROUND(E34*P34,2)</f>
        <v>0</v>
      </c>
      <c r="R34" s="243"/>
      <c r="S34" s="243" t="s">
        <v>178</v>
      </c>
      <c r="T34" s="245" t="s">
        <v>179</v>
      </c>
      <c r="U34" s="220">
        <v>0</v>
      </c>
      <c r="V34" s="220">
        <f>ROUND(E34*U34,2)</f>
        <v>0</v>
      </c>
      <c r="W34" s="220"/>
      <c r="X34" s="220" t="s">
        <v>180</v>
      </c>
      <c r="Y34" s="220" t="s">
        <v>181</v>
      </c>
      <c r="Z34" s="210"/>
      <c r="AA34" s="210"/>
      <c r="AB34" s="210"/>
      <c r="AC34" s="210"/>
      <c r="AD34" s="210"/>
      <c r="AE34" s="210"/>
      <c r="AF34" s="210"/>
      <c r="AG34" s="210" t="s">
        <v>182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5">
      <c r="A35" s="239">
        <v>25</v>
      </c>
      <c r="B35" s="240" t="s">
        <v>524</v>
      </c>
      <c r="C35" s="247" t="s">
        <v>525</v>
      </c>
      <c r="D35" s="241" t="s">
        <v>322</v>
      </c>
      <c r="E35" s="242">
        <v>20</v>
      </c>
      <c r="F35" s="243">
        <f>H35+J35</f>
        <v>0</v>
      </c>
      <c r="G35" s="243">
        <f>ROUND(E35*F35,2)</f>
        <v>0</v>
      </c>
      <c r="H35" s="244"/>
      <c r="I35" s="243">
        <f>ROUND(E35*H35,2)</f>
        <v>0</v>
      </c>
      <c r="J35" s="244"/>
      <c r="K35" s="243">
        <f>ROUND(E35*J35,2)</f>
        <v>0</v>
      </c>
      <c r="L35" s="243">
        <v>21</v>
      </c>
      <c r="M35" s="243">
        <f>G35*(1+L35/100)</f>
        <v>0</v>
      </c>
      <c r="N35" s="242">
        <v>0</v>
      </c>
      <c r="O35" s="242">
        <f>ROUND(E35*N35,2)</f>
        <v>0</v>
      </c>
      <c r="P35" s="242">
        <v>0</v>
      </c>
      <c r="Q35" s="242">
        <f>ROUND(E35*P35,2)</f>
        <v>0</v>
      </c>
      <c r="R35" s="243"/>
      <c r="S35" s="243" t="s">
        <v>178</v>
      </c>
      <c r="T35" s="245" t="s">
        <v>179</v>
      </c>
      <c r="U35" s="220">
        <v>0</v>
      </c>
      <c r="V35" s="220">
        <f>ROUND(E35*U35,2)</f>
        <v>0</v>
      </c>
      <c r="W35" s="220"/>
      <c r="X35" s="220" t="s">
        <v>191</v>
      </c>
      <c r="Y35" s="220" t="s">
        <v>181</v>
      </c>
      <c r="Z35" s="210"/>
      <c r="AA35" s="210"/>
      <c r="AB35" s="210"/>
      <c r="AC35" s="210"/>
      <c r="AD35" s="210"/>
      <c r="AE35" s="210"/>
      <c r="AF35" s="210"/>
      <c r="AG35" s="210" t="s">
        <v>192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5">
      <c r="A36" s="239">
        <v>26</v>
      </c>
      <c r="B36" s="240" t="s">
        <v>526</v>
      </c>
      <c r="C36" s="247" t="s">
        <v>527</v>
      </c>
      <c r="D36" s="241" t="s">
        <v>322</v>
      </c>
      <c r="E36" s="242">
        <v>2</v>
      </c>
      <c r="F36" s="243">
        <f>H36+J36</f>
        <v>0</v>
      </c>
      <c r="G36" s="243">
        <f>ROUND(E36*F36,2)</f>
        <v>0</v>
      </c>
      <c r="H36" s="244"/>
      <c r="I36" s="243">
        <f>ROUND(E36*H36,2)</f>
        <v>0</v>
      </c>
      <c r="J36" s="244"/>
      <c r="K36" s="243">
        <f>ROUND(E36*J36,2)</f>
        <v>0</v>
      </c>
      <c r="L36" s="243">
        <v>21</v>
      </c>
      <c r="M36" s="243">
        <f>G36*(1+L36/100)</f>
        <v>0</v>
      </c>
      <c r="N36" s="242">
        <v>0</v>
      </c>
      <c r="O36" s="242">
        <f>ROUND(E36*N36,2)</f>
        <v>0</v>
      </c>
      <c r="P36" s="242">
        <v>0</v>
      </c>
      <c r="Q36" s="242">
        <f>ROUND(E36*P36,2)</f>
        <v>0</v>
      </c>
      <c r="R36" s="243"/>
      <c r="S36" s="243" t="s">
        <v>178</v>
      </c>
      <c r="T36" s="245" t="s">
        <v>179</v>
      </c>
      <c r="U36" s="220">
        <v>0</v>
      </c>
      <c r="V36" s="220">
        <f>ROUND(E36*U36,2)</f>
        <v>0</v>
      </c>
      <c r="W36" s="220"/>
      <c r="X36" s="220" t="s">
        <v>191</v>
      </c>
      <c r="Y36" s="220" t="s">
        <v>181</v>
      </c>
      <c r="Z36" s="210"/>
      <c r="AA36" s="210"/>
      <c r="AB36" s="210"/>
      <c r="AC36" s="210"/>
      <c r="AD36" s="210"/>
      <c r="AE36" s="210"/>
      <c r="AF36" s="210"/>
      <c r="AG36" s="210" t="s">
        <v>192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5">
      <c r="A37" s="239">
        <v>27</v>
      </c>
      <c r="B37" s="240" t="s">
        <v>528</v>
      </c>
      <c r="C37" s="247" t="s">
        <v>529</v>
      </c>
      <c r="D37" s="241" t="s">
        <v>322</v>
      </c>
      <c r="E37" s="242">
        <v>2</v>
      </c>
      <c r="F37" s="243">
        <f>H37+J37</f>
        <v>0</v>
      </c>
      <c r="G37" s="243">
        <f>ROUND(E37*F37,2)</f>
        <v>0</v>
      </c>
      <c r="H37" s="244"/>
      <c r="I37" s="243">
        <f>ROUND(E37*H37,2)</f>
        <v>0</v>
      </c>
      <c r="J37" s="244"/>
      <c r="K37" s="243">
        <f>ROUND(E37*J37,2)</f>
        <v>0</v>
      </c>
      <c r="L37" s="243">
        <v>21</v>
      </c>
      <c r="M37" s="243">
        <f>G37*(1+L37/100)</f>
        <v>0</v>
      </c>
      <c r="N37" s="242">
        <v>0</v>
      </c>
      <c r="O37" s="242">
        <f>ROUND(E37*N37,2)</f>
        <v>0</v>
      </c>
      <c r="P37" s="242">
        <v>0</v>
      </c>
      <c r="Q37" s="242">
        <f>ROUND(E37*P37,2)</f>
        <v>0</v>
      </c>
      <c r="R37" s="243"/>
      <c r="S37" s="243" t="s">
        <v>178</v>
      </c>
      <c r="T37" s="245" t="s">
        <v>179</v>
      </c>
      <c r="U37" s="220">
        <v>0</v>
      </c>
      <c r="V37" s="220">
        <f>ROUND(E37*U37,2)</f>
        <v>0</v>
      </c>
      <c r="W37" s="220"/>
      <c r="X37" s="220" t="s">
        <v>191</v>
      </c>
      <c r="Y37" s="220" t="s">
        <v>181</v>
      </c>
      <c r="Z37" s="210"/>
      <c r="AA37" s="210"/>
      <c r="AB37" s="210"/>
      <c r="AC37" s="210"/>
      <c r="AD37" s="210"/>
      <c r="AE37" s="210"/>
      <c r="AF37" s="210"/>
      <c r="AG37" s="210" t="s">
        <v>192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5">
      <c r="A38" s="239">
        <v>28</v>
      </c>
      <c r="B38" s="240" t="s">
        <v>532</v>
      </c>
      <c r="C38" s="247" t="s">
        <v>533</v>
      </c>
      <c r="D38" s="241" t="s">
        <v>322</v>
      </c>
      <c r="E38" s="242">
        <v>1</v>
      </c>
      <c r="F38" s="243">
        <f>H38+J38</f>
        <v>0</v>
      </c>
      <c r="G38" s="243">
        <f>ROUND(E38*F38,2)</f>
        <v>0</v>
      </c>
      <c r="H38" s="244"/>
      <c r="I38" s="243">
        <f>ROUND(E38*H38,2)</f>
        <v>0</v>
      </c>
      <c r="J38" s="244"/>
      <c r="K38" s="243">
        <f>ROUND(E38*J38,2)</f>
        <v>0</v>
      </c>
      <c r="L38" s="243">
        <v>21</v>
      </c>
      <c r="M38" s="243">
        <f>G38*(1+L38/100)</f>
        <v>0</v>
      </c>
      <c r="N38" s="242">
        <v>0</v>
      </c>
      <c r="O38" s="242">
        <f>ROUND(E38*N38,2)</f>
        <v>0</v>
      </c>
      <c r="P38" s="242">
        <v>0</v>
      </c>
      <c r="Q38" s="242">
        <f>ROUND(E38*P38,2)</f>
        <v>0</v>
      </c>
      <c r="R38" s="243"/>
      <c r="S38" s="243" t="s">
        <v>178</v>
      </c>
      <c r="T38" s="245" t="s">
        <v>179</v>
      </c>
      <c r="U38" s="220">
        <v>0</v>
      </c>
      <c r="V38" s="220">
        <f>ROUND(E38*U38,2)</f>
        <v>0</v>
      </c>
      <c r="W38" s="220"/>
      <c r="X38" s="220" t="s">
        <v>191</v>
      </c>
      <c r="Y38" s="220" t="s">
        <v>181</v>
      </c>
      <c r="Z38" s="210"/>
      <c r="AA38" s="210"/>
      <c r="AB38" s="210"/>
      <c r="AC38" s="210"/>
      <c r="AD38" s="210"/>
      <c r="AE38" s="210"/>
      <c r="AF38" s="210"/>
      <c r="AG38" s="210" t="s">
        <v>192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x14ac:dyDescent="0.25">
      <c r="A39" s="222" t="s">
        <v>173</v>
      </c>
      <c r="B39" s="223" t="s">
        <v>100</v>
      </c>
      <c r="C39" s="246" t="s">
        <v>101</v>
      </c>
      <c r="D39" s="224"/>
      <c r="E39" s="225"/>
      <c r="F39" s="226"/>
      <c r="G39" s="226">
        <f>SUMIF(AG40:AG49,"&lt;&gt;NOR",G40:G49)</f>
        <v>0</v>
      </c>
      <c r="H39" s="226"/>
      <c r="I39" s="226">
        <f>SUM(I40:I49)</f>
        <v>0</v>
      </c>
      <c r="J39" s="226"/>
      <c r="K39" s="226">
        <f>SUM(K40:K49)</f>
        <v>0</v>
      </c>
      <c r="L39" s="226"/>
      <c r="M39" s="226">
        <f>SUM(M40:M49)</f>
        <v>0</v>
      </c>
      <c r="N39" s="225"/>
      <c r="O39" s="225">
        <f>SUM(O40:O49)</f>
        <v>0</v>
      </c>
      <c r="P39" s="225"/>
      <c r="Q39" s="225">
        <f>SUM(Q40:Q49)</f>
        <v>0</v>
      </c>
      <c r="R39" s="226"/>
      <c r="S39" s="226"/>
      <c r="T39" s="227"/>
      <c r="U39" s="221"/>
      <c r="V39" s="221">
        <f>SUM(V40:V49)</f>
        <v>0</v>
      </c>
      <c r="W39" s="221"/>
      <c r="X39" s="221"/>
      <c r="Y39" s="221"/>
      <c r="AG39" t="s">
        <v>174</v>
      </c>
    </row>
    <row r="40" spans="1:60" outlineLevel="1" x14ac:dyDescent="0.25">
      <c r="A40" s="239">
        <v>29</v>
      </c>
      <c r="B40" s="240" t="s">
        <v>534</v>
      </c>
      <c r="C40" s="247" t="s">
        <v>535</v>
      </c>
      <c r="D40" s="241" t="s">
        <v>322</v>
      </c>
      <c r="E40" s="242">
        <v>3</v>
      </c>
      <c r="F40" s="243">
        <f>H40+J40</f>
        <v>0</v>
      </c>
      <c r="G40" s="243">
        <f>ROUND(E40*F40,2)</f>
        <v>0</v>
      </c>
      <c r="H40" s="244"/>
      <c r="I40" s="243">
        <f>ROUND(E40*H40,2)</f>
        <v>0</v>
      </c>
      <c r="J40" s="244"/>
      <c r="K40" s="243">
        <f>ROUND(E40*J40,2)</f>
        <v>0</v>
      </c>
      <c r="L40" s="243">
        <v>21</v>
      </c>
      <c r="M40" s="243">
        <f>G40*(1+L40/100)</f>
        <v>0</v>
      </c>
      <c r="N40" s="242">
        <v>0</v>
      </c>
      <c r="O40" s="242">
        <f>ROUND(E40*N40,2)</f>
        <v>0</v>
      </c>
      <c r="P40" s="242">
        <v>0</v>
      </c>
      <c r="Q40" s="242">
        <f>ROUND(E40*P40,2)</f>
        <v>0</v>
      </c>
      <c r="R40" s="243"/>
      <c r="S40" s="243" t="s">
        <v>178</v>
      </c>
      <c r="T40" s="245" t="s">
        <v>179</v>
      </c>
      <c r="U40" s="220">
        <v>0</v>
      </c>
      <c r="V40" s="220">
        <f>ROUND(E40*U40,2)</f>
        <v>0</v>
      </c>
      <c r="W40" s="220"/>
      <c r="X40" s="220" t="s">
        <v>191</v>
      </c>
      <c r="Y40" s="220" t="s">
        <v>181</v>
      </c>
      <c r="Z40" s="210"/>
      <c r="AA40" s="210"/>
      <c r="AB40" s="210"/>
      <c r="AC40" s="210"/>
      <c r="AD40" s="210"/>
      <c r="AE40" s="210"/>
      <c r="AF40" s="210"/>
      <c r="AG40" s="210" t="s">
        <v>192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5">
      <c r="A41" s="239">
        <v>30</v>
      </c>
      <c r="B41" s="240" t="s">
        <v>536</v>
      </c>
      <c r="C41" s="247" t="s">
        <v>537</v>
      </c>
      <c r="D41" s="241" t="s">
        <v>322</v>
      </c>
      <c r="E41" s="242">
        <v>3</v>
      </c>
      <c r="F41" s="243">
        <f>H41+J41</f>
        <v>0</v>
      </c>
      <c r="G41" s="243">
        <f>ROUND(E41*F41,2)</f>
        <v>0</v>
      </c>
      <c r="H41" s="244"/>
      <c r="I41" s="243">
        <f>ROUND(E41*H41,2)</f>
        <v>0</v>
      </c>
      <c r="J41" s="244"/>
      <c r="K41" s="243">
        <f>ROUND(E41*J41,2)</f>
        <v>0</v>
      </c>
      <c r="L41" s="243">
        <v>21</v>
      </c>
      <c r="M41" s="243">
        <f>G41*(1+L41/100)</f>
        <v>0</v>
      </c>
      <c r="N41" s="242">
        <v>0</v>
      </c>
      <c r="O41" s="242">
        <f>ROUND(E41*N41,2)</f>
        <v>0</v>
      </c>
      <c r="P41" s="242">
        <v>0</v>
      </c>
      <c r="Q41" s="242">
        <f>ROUND(E41*P41,2)</f>
        <v>0</v>
      </c>
      <c r="R41" s="243"/>
      <c r="S41" s="243" t="s">
        <v>178</v>
      </c>
      <c r="T41" s="245" t="s">
        <v>179</v>
      </c>
      <c r="U41" s="220">
        <v>0</v>
      </c>
      <c r="V41" s="220">
        <f>ROUND(E41*U41,2)</f>
        <v>0</v>
      </c>
      <c r="W41" s="220"/>
      <c r="X41" s="220" t="s">
        <v>180</v>
      </c>
      <c r="Y41" s="220" t="s">
        <v>181</v>
      </c>
      <c r="Z41" s="210"/>
      <c r="AA41" s="210"/>
      <c r="AB41" s="210"/>
      <c r="AC41" s="210"/>
      <c r="AD41" s="210"/>
      <c r="AE41" s="210"/>
      <c r="AF41" s="210"/>
      <c r="AG41" s="210" t="s">
        <v>182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5">
      <c r="A42" s="239">
        <v>31</v>
      </c>
      <c r="B42" s="240" t="s">
        <v>538</v>
      </c>
      <c r="C42" s="247" t="s">
        <v>539</v>
      </c>
      <c r="D42" s="241" t="s">
        <v>322</v>
      </c>
      <c r="E42" s="242">
        <v>3</v>
      </c>
      <c r="F42" s="243">
        <f>H42+J42</f>
        <v>0</v>
      </c>
      <c r="G42" s="243">
        <f>ROUND(E42*F42,2)</f>
        <v>0</v>
      </c>
      <c r="H42" s="244"/>
      <c r="I42" s="243">
        <f>ROUND(E42*H42,2)</f>
        <v>0</v>
      </c>
      <c r="J42" s="244"/>
      <c r="K42" s="243">
        <f>ROUND(E42*J42,2)</f>
        <v>0</v>
      </c>
      <c r="L42" s="243">
        <v>21</v>
      </c>
      <c r="M42" s="243">
        <f>G42*(1+L42/100)</f>
        <v>0</v>
      </c>
      <c r="N42" s="242">
        <v>0</v>
      </c>
      <c r="O42" s="242">
        <f>ROUND(E42*N42,2)</f>
        <v>0</v>
      </c>
      <c r="P42" s="242">
        <v>0</v>
      </c>
      <c r="Q42" s="242">
        <f>ROUND(E42*P42,2)</f>
        <v>0</v>
      </c>
      <c r="R42" s="243"/>
      <c r="S42" s="243" t="s">
        <v>178</v>
      </c>
      <c r="T42" s="245" t="s">
        <v>179</v>
      </c>
      <c r="U42" s="220">
        <v>0</v>
      </c>
      <c r="V42" s="220">
        <f>ROUND(E42*U42,2)</f>
        <v>0</v>
      </c>
      <c r="W42" s="220"/>
      <c r="X42" s="220" t="s">
        <v>180</v>
      </c>
      <c r="Y42" s="220" t="s">
        <v>181</v>
      </c>
      <c r="Z42" s="210"/>
      <c r="AA42" s="210"/>
      <c r="AB42" s="210"/>
      <c r="AC42" s="210"/>
      <c r="AD42" s="210"/>
      <c r="AE42" s="210"/>
      <c r="AF42" s="210"/>
      <c r="AG42" s="210" t="s">
        <v>182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5">
      <c r="A43" s="239">
        <v>32</v>
      </c>
      <c r="B43" s="240" t="s">
        <v>540</v>
      </c>
      <c r="C43" s="247" t="s">
        <v>541</v>
      </c>
      <c r="D43" s="241" t="s">
        <v>322</v>
      </c>
      <c r="E43" s="242">
        <v>110</v>
      </c>
      <c r="F43" s="243">
        <f>H43+J43</f>
        <v>0</v>
      </c>
      <c r="G43" s="243">
        <f>ROUND(E43*F43,2)</f>
        <v>0</v>
      </c>
      <c r="H43" s="244"/>
      <c r="I43" s="243">
        <f>ROUND(E43*H43,2)</f>
        <v>0</v>
      </c>
      <c r="J43" s="244"/>
      <c r="K43" s="243">
        <f>ROUND(E43*J43,2)</f>
        <v>0</v>
      </c>
      <c r="L43" s="243">
        <v>21</v>
      </c>
      <c r="M43" s="243">
        <f>G43*(1+L43/100)</f>
        <v>0</v>
      </c>
      <c r="N43" s="242">
        <v>0</v>
      </c>
      <c r="O43" s="242">
        <f>ROUND(E43*N43,2)</f>
        <v>0</v>
      </c>
      <c r="P43" s="242">
        <v>0</v>
      </c>
      <c r="Q43" s="242">
        <f>ROUND(E43*P43,2)</f>
        <v>0</v>
      </c>
      <c r="R43" s="243"/>
      <c r="S43" s="243" t="s">
        <v>178</v>
      </c>
      <c r="T43" s="245" t="s">
        <v>179</v>
      </c>
      <c r="U43" s="220">
        <v>0</v>
      </c>
      <c r="V43" s="220">
        <f>ROUND(E43*U43,2)</f>
        <v>0</v>
      </c>
      <c r="W43" s="220"/>
      <c r="X43" s="220" t="s">
        <v>191</v>
      </c>
      <c r="Y43" s="220" t="s">
        <v>181</v>
      </c>
      <c r="Z43" s="210"/>
      <c r="AA43" s="210"/>
      <c r="AB43" s="210"/>
      <c r="AC43" s="210"/>
      <c r="AD43" s="210"/>
      <c r="AE43" s="210"/>
      <c r="AF43" s="210"/>
      <c r="AG43" s="210" t="s">
        <v>192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5">
      <c r="A44" s="239">
        <v>33</v>
      </c>
      <c r="B44" s="240" t="s">
        <v>542</v>
      </c>
      <c r="C44" s="247" t="s">
        <v>543</v>
      </c>
      <c r="D44" s="241" t="s">
        <v>332</v>
      </c>
      <c r="E44" s="242">
        <v>110</v>
      </c>
      <c r="F44" s="243">
        <f>H44+J44</f>
        <v>0</v>
      </c>
      <c r="G44" s="243">
        <f>ROUND(E44*F44,2)</f>
        <v>0</v>
      </c>
      <c r="H44" s="244"/>
      <c r="I44" s="243">
        <f>ROUND(E44*H44,2)</f>
        <v>0</v>
      </c>
      <c r="J44" s="244"/>
      <c r="K44" s="243">
        <f>ROUND(E44*J44,2)</f>
        <v>0</v>
      </c>
      <c r="L44" s="243">
        <v>21</v>
      </c>
      <c r="M44" s="243">
        <f>G44*(1+L44/100)</f>
        <v>0</v>
      </c>
      <c r="N44" s="242">
        <v>0</v>
      </c>
      <c r="O44" s="242">
        <f>ROUND(E44*N44,2)</f>
        <v>0</v>
      </c>
      <c r="P44" s="242">
        <v>0</v>
      </c>
      <c r="Q44" s="242">
        <f>ROUND(E44*P44,2)</f>
        <v>0</v>
      </c>
      <c r="R44" s="243"/>
      <c r="S44" s="243" t="s">
        <v>178</v>
      </c>
      <c r="T44" s="245" t="s">
        <v>179</v>
      </c>
      <c r="U44" s="220">
        <v>0</v>
      </c>
      <c r="V44" s="220">
        <f>ROUND(E44*U44,2)</f>
        <v>0</v>
      </c>
      <c r="W44" s="220"/>
      <c r="X44" s="220" t="s">
        <v>180</v>
      </c>
      <c r="Y44" s="220" t="s">
        <v>181</v>
      </c>
      <c r="Z44" s="210"/>
      <c r="AA44" s="210"/>
      <c r="AB44" s="210"/>
      <c r="AC44" s="210"/>
      <c r="AD44" s="210"/>
      <c r="AE44" s="210"/>
      <c r="AF44" s="210"/>
      <c r="AG44" s="210" t="s">
        <v>182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5">
      <c r="A45" s="239">
        <v>34</v>
      </c>
      <c r="B45" s="240" t="s">
        <v>544</v>
      </c>
      <c r="C45" s="247" t="s">
        <v>483</v>
      </c>
      <c r="D45" s="241" t="s">
        <v>322</v>
      </c>
      <c r="E45" s="242">
        <v>12</v>
      </c>
      <c r="F45" s="243">
        <f>H45+J45</f>
        <v>0</v>
      </c>
      <c r="G45" s="243">
        <f>ROUND(E45*F45,2)</f>
        <v>0</v>
      </c>
      <c r="H45" s="244"/>
      <c r="I45" s="243">
        <f>ROUND(E45*H45,2)</f>
        <v>0</v>
      </c>
      <c r="J45" s="244"/>
      <c r="K45" s="243">
        <f>ROUND(E45*J45,2)</f>
        <v>0</v>
      </c>
      <c r="L45" s="243">
        <v>21</v>
      </c>
      <c r="M45" s="243">
        <f>G45*(1+L45/100)</f>
        <v>0</v>
      </c>
      <c r="N45" s="242">
        <v>0</v>
      </c>
      <c r="O45" s="242">
        <f>ROUND(E45*N45,2)</f>
        <v>0</v>
      </c>
      <c r="P45" s="242">
        <v>0</v>
      </c>
      <c r="Q45" s="242">
        <f>ROUND(E45*P45,2)</f>
        <v>0</v>
      </c>
      <c r="R45" s="243"/>
      <c r="S45" s="243" t="s">
        <v>178</v>
      </c>
      <c r="T45" s="245" t="s">
        <v>179</v>
      </c>
      <c r="U45" s="220">
        <v>0</v>
      </c>
      <c r="V45" s="220">
        <f>ROUND(E45*U45,2)</f>
        <v>0</v>
      </c>
      <c r="W45" s="220"/>
      <c r="X45" s="220" t="s">
        <v>191</v>
      </c>
      <c r="Y45" s="220" t="s">
        <v>181</v>
      </c>
      <c r="Z45" s="210"/>
      <c r="AA45" s="210"/>
      <c r="AB45" s="210"/>
      <c r="AC45" s="210"/>
      <c r="AD45" s="210"/>
      <c r="AE45" s="210"/>
      <c r="AF45" s="210"/>
      <c r="AG45" s="210" t="s">
        <v>192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5">
      <c r="A46" s="239">
        <v>35</v>
      </c>
      <c r="B46" s="240" t="s">
        <v>545</v>
      </c>
      <c r="C46" s="247" t="s">
        <v>546</v>
      </c>
      <c r="D46" s="241" t="s">
        <v>332</v>
      </c>
      <c r="E46" s="242">
        <v>80</v>
      </c>
      <c r="F46" s="243">
        <f>H46+J46</f>
        <v>0</v>
      </c>
      <c r="G46" s="243">
        <f>ROUND(E46*F46,2)</f>
        <v>0</v>
      </c>
      <c r="H46" s="244"/>
      <c r="I46" s="243">
        <f>ROUND(E46*H46,2)</f>
        <v>0</v>
      </c>
      <c r="J46" s="244"/>
      <c r="K46" s="243">
        <f>ROUND(E46*J46,2)</f>
        <v>0</v>
      </c>
      <c r="L46" s="243">
        <v>21</v>
      </c>
      <c r="M46" s="243">
        <f>G46*(1+L46/100)</f>
        <v>0</v>
      </c>
      <c r="N46" s="242">
        <v>0</v>
      </c>
      <c r="O46" s="242">
        <f>ROUND(E46*N46,2)</f>
        <v>0</v>
      </c>
      <c r="P46" s="242">
        <v>0</v>
      </c>
      <c r="Q46" s="242">
        <f>ROUND(E46*P46,2)</f>
        <v>0</v>
      </c>
      <c r="R46" s="243"/>
      <c r="S46" s="243" t="s">
        <v>178</v>
      </c>
      <c r="T46" s="245" t="s">
        <v>179</v>
      </c>
      <c r="U46" s="220">
        <v>0</v>
      </c>
      <c r="V46" s="220">
        <f>ROUND(E46*U46,2)</f>
        <v>0</v>
      </c>
      <c r="W46" s="220"/>
      <c r="X46" s="220" t="s">
        <v>191</v>
      </c>
      <c r="Y46" s="220" t="s">
        <v>181</v>
      </c>
      <c r="Z46" s="210"/>
      <c r="AA46" s="210"/>
      <c r="AB46" s="210"/>
      <c r="AC46" s="210"/>
      <c r="AD46" s="210"/>
      <c r="AE46" s="210"/>
      <c r="AF46" s="210"/>
      <c r="AG46" s="210" t="s">
        <v>192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5">
      <c r="A47" s="239">
        <v>36</v>
      </c>
      <c r="B47" s="240" t="s">
        <v>547</v>
      </c>
      <c r="C47" s="247" t="s">
        <v>548</v>
      </c>
      <c r="D47" s="241" t="s">
        <v>332</v>
      </c>
      <c r="E47" s="242">
        <v>80</v>
      </c>
      <c r="F47" s="243">
        <f>H47+J47</f>
        <v>0</v>
      </c>
      <c r="G47" s="243">
        <f>ROUND(E47*F47,2)</f>
        <v>0</v>
      </c>
      <c r="H47" s="244"/>
      <c r="I47" s="243">
        <f>ROUND(E47*H47,2)</f>
        <v>0</v>
      </c>
      <c r="J47" s="244"/>
      <c r="K47" s="243">
        <f>ROUND(E47*J47,2)</f>
        <v>0</v>
      </c>
      <c r="L47" s="243">
        <v>21</v>
      </c>
      <c r="M47" s="243">
        <f>G47*(1+L47/100)</f>
        <v>0</v>
      </c>
      <c r="N47" s="242">
        <v>0</v>
      </c>
      <c r="O47" s="242">
        <f>ROUND(E47*N47,2)</f>
        <v>0</v>
      </c>
      <c r="P47" s="242">
        <v>0</v>
      </c>
      <c r="Q47" s="242">
        <f>ROUND(E47*P47,2)</f>
        <v>0</v>
      </c>
      <c r="R47" s="243"/>
      <c r="S47" s="243" t="s">
        <v>178</v>
      </c>
      <c r="T47" s="245" t="s">
        <v>179</v>
      </c>
      <c r="U47" s="220">
        <v>0</v>
      </c>
      <c r="V47" s="220">
        <f>ROUND(E47*U47,2)</f>
        <v>0</v>
      </c>
      <c r="W47" s="220"/>
      <c r="X47" s="220" t="s">
        <v>180</v>
      </c>
      <c r="Y47" s="220" t="s">
        <v>181</v>
      </c>
      <c r="Z47" s="210"/>
      <c r="AA47" s="210"/>
      <c r="AB47" s="210"/>
      <c r="AC47" s="210"/>
      <c r="AD47" s="210"/>
      <c r="AE47" s="210"/>
      <c r="AF47" s="210"/>
      <c r="AG47" s="210" t="s">
        <v>182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5">
      <c r="A48" s="239">
        <v>37</v>
      </c>
      <c r="B48" s="240" t="s">
        <v>549</v>
      </c>
      <c r="C48" s="247" t="s">
        <v>493</v>
      </c>
      <c r="D48" s="241" t="s">
        <v>332</v>
      </c>
      <c r="E48" s="242">
        <v>80</v>
      </c>
      <c r="F48" s="243">
        <f>H48+J48</f>
        <v>0</v>
      </c>
      <c r="G48" s="243">
        <f>ROUND(E48*F48,2)</f>
        <v>0</v>
      </c>
      <c r="H48" s="244"/>
      <c r="I48" s="243">
        <f>ROUND(E48*H48,2)</f>
        <v>0</v>
      </c>
      <c r="J48" s="244"/>
      <c r="K48" s="243">
        <f>ROUND(E48*J48,2)</f>
        <v>0</v>
      </c>
      <c r="L48" s="243">
        <v>21</v>
      </c>
      <c r="M48" s="243">
        <f>G48*(1+L48/100)</f>
        <v>0</v>
      </c>
      <c r="N48" s="242">
        <v>0</v>
      </c>
      <c r="O48" s="242">
        <f>ROUND(E48*N48,2)</f>
        <v>0</v>
      </c>
      <c r="P48" s="242">
        <v>0</v>
      </c>
      <c r="Q48" s="242">
        <f>ROUND(E48*P48,2)</f>
        <v>0</v>
      </c>
      <c r="R48" s="243"/>
      <c r="S48" s="243" t="s">
        <v>178</v>
      </c>
      <c r="T48" s="245" t="s">
        <v>179</v>
      </c>
      <c r="U48" s="220">
        <v>0</v>
      </c>
      <c r="V48" s="220">
        <f>ROUND(E48*U48,2)</f>
        <v>0</v>
      </c>
      <c r="W48" s="220"/>
      <c r="X48" s="220" t="s">
        <v>191</v>
      </c>
      <c r="Y48" s="220" t="s">
        <v>181</v>
      </c>
      <c r="Z48" s="210"/>
      <c r="AA48" s="210"/>
      <c r="AB48" s="210"/>
      <c r="AC48" s="210"/>
      <c r="AD48" s="210"/>
      <c r="AE48" s="210"/>
      <c r="AF48" s="210"/>
      <c r="AG48" s="210" t="s">
        <v>192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5">
      <c r="A49" s="239">
        <v>38</v>
      </c>
      <c r="B49" s="240" t="s">
        <v>550</v>
      </c>
      <c r="C49" s="247" t="s">
        <v>533</v>
      </c>
      <c r="D49" s="241" t="s">
        <v>467</v>
      </c>
      <c r="E49" s="242">
        <v>1</v>
      </c>
      <c r="F49" s="243">
        <f>H49+J49</f>
        <v>0</v>
      </c>
      <c r="G49" s="243">
        <f>ROUND(E49*F49,2)</f>
        <v>0</v>
      </c>
      <c r="H49" s="244"/>
      <c r="I49" s="243">
        <f>ROUND(E49*H49,2)</f>
        <v>0</v>
      </c>
      <c r="J49" s="244"/>
      <c r="K49" s="243">
        <f>ROUND(E49*J49,2)</f>
        <v>0</v>
      </c>
      <c r="L49" s="243">
        <v>21</v>
      </c>
      <c r="M49" s="243">
        <f>G49*(1+L49/100)</f>
        <v>0</v>
      </c>
      <c r="N49" s="242">
        <v>0</v>
      </c>
      <c r="O49" s="242">
        <f>ROUND(E49*N49,2)</f>
        <v>0</v>
      </c>
      <c r="P49" s="242">
        <v>0</v>
      </c>
      <c r="Q49" s="242">
        <f>ROUND(E49*P49,2)</f>
        <v>0</v>
      </c>
      <c r="R49" s="243"/>
      <c r="S49" s="243" t="s">
        <v>178</v>
      </c>
      <c r="T49" s="245" t="s">
        <v>179</v>
      </c>
      <c r="U49" s="220">
        <v>0</v>
      </c>
      <c r="V49" s="220">
        <f>ROUND(E49*U49,2)</f>
        <v>0</v>
      </c>
      <c r="W49" s="220"/>
      <c r="X49" s="220" t="s">
        <v>191</v>
      </c>
      <c r="Y49" s="220" t="s">
        <v>181</v>
      </c>
      <c r="Z49" s="210"/>
      <c r="AA49" s="210"/>
      <c r="AB49" s="210"/>
      <c r="AC49" s="210"/>
      <c r="AD49" s="210"/>
      <c r="AE49" s="210"/>
      <c r="AF49" s="210"/>
      <c r="AG49" s="210" t="s">
        <v>192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x14ac:dyDescent="0.25">
      <c r="A50" s="222" t="s">
        <v>173</v>
      </c>
      <c r="B50" s="223" t="s">
        <v>102</v>
      </c>
      <c r="C50" s="246" t="s">
        <v>103</v>
      </c>
      <c r="D50" s="224"/>
      <c r="E50" s="225"/>
      <c r="F50" s="226"/>
      <c r="G50" s="226">
        <f>SUMIF(AG51:AG58,"&lt;&gt;NOR",G51:G58)</f>
        <v>0</v>
      </c>
      <c r="H50" s="226"/>
      <c r="I50" s="226">
        <f>SUM(I51:I58)</f>
        <v>0</v>
      </c>
      <c r="J50" s="226"/>
      <c r="K50" s="226">
        <f>SUM(K51:K58)</f>
        <v>0</v>
      </c>
      <c r="L50" s="226"/>
      <c r="M50" s="226">
        <f>SUM(M51:M58)</f>
        <v>0</v>
      </c>
      <c r="N50" s="225"/>
      <c r="O50" s="225">
        <f>SUM(O51:O58)</f>
        <v>0</v>
      </c>
      <c r="P50" s="225"/>
      <c r="Q50" s="225">
        <f>SUM(Q51:Q58)</f>
        <v>0</v>
      </c>
      <c r="R50" s="226"/>
      <c r="S50" s="226"/>
      <c r="T50" s="227"/>
      <c r="U50" s="221"/>
      <c r="V50" s="221">
        <f>SUM(V51:V58)</f>
        <v>0</v>
      </c>
      <c r="W50" s="221"/>
      <c r="X50" s="221"/>
      <c r="Y50" s="221"/>
      <c r="AG50" t="s">
        <v>174</v>
      </c>
    </row>
    <row r="51" spans="1:60" ht="20.399999999999999" outlineLevel="1" x14ac:dyDescent="0.25">
      <c r="A51" s="239">
        <v>39</v>
      </c>
      <c r="B51" s="240" t="s">
        <v>558</v>
      </c>
      <c r="C51" s="247" t="s">
        <v>559</v>
      </c>
      <c r="D51" s="241" t="s">
        <v>322</v>
      </c>
      <c r="E51" s="242">
        <v>4</v>
      </c>
      <c r="F51" s="243">
        <f>H51+J51</f>
        <v>0</v>
      </c>
      <c r="G51" s="243">
        <f>ROUND(E51*F51,2)</f>
        <v>0</v>
      </c>
      <c r="H51" s="244"/>
      <c r="I51" s="243">
        <f>ROUND(E51*H51,2)</f>
        <v>0</v>
      </c>
      <c r="J51" s="244"/>
      <c r="K51" s="243">
        <f>ROUND(E51*J51,2)</f>
        <v>0</v>
      </c>
      <c r="L51" s="243">
        <v>21</v>
      </c>
      <c r="M51" s="243">
        <f>G51*(1+L51/100)</f>
        <v>0</v>
      </c>
      <c r="N51" s="242">
        <v>0</v>
      </c>
      <c r="O51" s="242">
        <f>ROUND(E51*N51,2)</f>
        <v>0</v>
      </c>
      <c r="P51" s="242">
        <v>0</v>
      </c>
      <c r="Q51" s="242">
        <f>ROUND(E51*P51,2)</f>
        <v>0</v>
      </c>
      <c r="R51" s="243"/>
      <c r="S51" s="243" t="s">
        <v>178</v>
      </c>
      <c r="T51" s="245" t="s">
        <v>179</v>
      </c>
      <c r="U51" s="220">
        <v>0</v>
      </c>
      <c r="V51" s="220">
        <f>ROUND(E51*U51,2)</f>
        <v>0</v>
      </c>
      <c r="W51" s="220"/>
      <c r="X51" s="220" t="s">
        <v>191</v>
      </c>
      <c r="Y51" s="220" t="s">
        <v>181</v>
      </c>
      <c r="Z51" s="210"/>
      <c r="AA51" s="210"/>
      <c r="AB51" s="210"/>
      <c r="AC51" s="210"/>
      <c r="AD51" s="210"/>
      <c r="AE51" s="210"/>
      <c r="AF51" s="210"/>
      <c r="AG51" s="210" t="s">
        <v>192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5">
      <c r="A52" s="239">
        <v>40</v>
      </c>
      <c r="B52" s="240" t="s">
        <v>560</v>
      </c>
      <c r="C52" s="247" t="s">
        <v>561</v>
      </c>
      <c r="D52" s="241" t="s">
        <v>322</v>
      </c>
      <c r="E52" s="242">
        <v>24</v>
      </c>
      <c r="F52" s="243">
        <f>H52+J52</f>
        <v>0</v>
      </c>
      <c r="G52" s="243">
        <f>ROUND(E52*F52,2)</f>
        <v>0</v>
      </c>
      <c r="H52" s="244"/>
      <c r="I52" s="243">
        <f>ROUND(E52*H52,2)</f>
        <v>0</v>
      </c>
      <c r="J52" s="244"/>
      <c r="K52" s="243">
        <f>ROUND(E52*J52,2)</f>
        <v>0</v>
      </c>
      <c r="L52" s="243">
        <v>21</v>
      </c>
      <c r="M52" s="243">
        <f>G52*(1+L52/100)</f>
        <v>0</v>
      </c>
      <c r="N52" s="242">
        <v>0</v>
      </c>
      <c r="O52" s="242">
        <f>ROUND(E52*N52,2)</f>
        <v>0</v>
      </c>
      <c r="P52" s="242">
        <v>0</v>
      </c>
      <c r="Q52" s="242">
        <f>ROUND(E52*P52,2)</f>
        <v>0</v>
      </c>
      <c r="R52" s="243"/>
      <c r="S52" s="243" t="s">
        <v>178</v>
      </c>
      <c r="T52" s="245" t="s">
        <v>179</v>
      </c>
      <c r="U52" s="220">
        <v>0</v>
      </c>
      <c r="V52" s="220">
        <f>ROUND(E52*U52,2)</f>
        <v>0</v>
      </c>
      <c r="W52" s="220"/>
      <c r="X52" s="220" t="s">
        <v>191</v>
      </c>
      <c r="Y52" s="220" t="s">
        <v>181</v>
      </c>
      <c r="Z52" s="210"/>
      <c r="AA52" s="210"/>
      <c r="AB52" s="210"/>
      <c r="AC52" s="210"/>
      <c r="AD52" s="210"/>
      <c r="AE52" s="210"/>
      <c r="AF52" s="210"/>
      <c r="AG52" s="210" t="s">
        <v>192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5">
      <c r="A53" s="239">
        <v>41</v>
      </c>
      <c r="B53" s="240" t="s">
        <v>562</v>
      </c>
      <c r="C53" s="247" t="s">
        <v>563</v>
      </c>
      <c r="D53" s="241" t="s">
        <v>322</v>
      </c>
      <c r="E53" s="242">
        <v>28</v>
      </c>
      <c r="F53" s="243">
        <f>H53+J53</f>
        <v>0</v>
      </c>
      <c r="G53" s="243">
        <f>ROUND(E53*F53,2)</f>
        <v>0</v>
      </c>
      <c r="H53" s="244"/>
      <c r="I53" s="243">
        <f>ROUND(E53*H53,2)</f>
        <v>0</v>
      </c>
      <c r="J53" s="244"/>
      <c r="K53" s="243">
        <f>ROUND(E53*J53,2)</f>
        <v>0</v>
      </c>
      <c r="L53" s="243">
        <v>21</v>
      </c>
      <c r="M53" s="243">
        <f>G53*(1+L53/100)</f>
        <v>0</v>
      </c>
      <c r="N53" s="242">
        <v>0</v>
      </c>
      <c r="O53" s="242">
        <f>ROUND(E53*N53,2)</f>
        <v>0</v>
      </c>
      <c r="P53" s="242">
        <v>0</v>
      </c>
      <c r="Q53" s="242">
        <f>ROUND(E53*P53,2)</f>
        <v>0</v>
      </c>
      <c r="R53" s="243"/>
      <c r="S53" s="243" t="s">
        <v>178</v>
      </c>
      <c r="T53" s="245" t="s">
        <v>179</v>
      </c>
      <c r="U53" s="220">
        <v>0</v>
      </c>
      <c r="V53" s="220">
        <f>ROUND(E53*U53,2)</f>
        <v>0</v>
      </c>
      <c r="W53" s="220"/>
      <c r="X53" s="220" t="s">
        <v>180</v>
      </c>
      <c r="Y53" s="220" t="s">
        <v>181</v>
      </c>
      <c r="Z53" s="210"/>
      <c r="AA53" s="210"/>
      <c r="AB53" s="210"/>
      <c r="AC53" s="210"/>
      <c r="AD53" s="210"/>
      <c r="AE53" s="210"/>
      <c r="AF53" s="210"/>
      <c r="AG53" s="210" t="s">
        <v>182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5">
      <c r="A54" s="239">
        <v>42</v>
      </c>
      <c r="B54" s="240" t="s">
        <v>564</v>
      </c>
      <c r="C54" s="247" t="s">
        <v>565</v>
      </c>
      <c r="D54" s="241" t="s">
        <v>322</v>
      </c>
      <c r="E54" s="242">
        <v>4</v>
      </c>
      <c r="F54" s="243">
        <f>H54+J54</f>
        <v>0</v>
      </c>
      <c r="G54" s="243">
        <f>ROUND(E54*F54,2)</f>
        <v>0</v>
      </c>
      <c r="H54" s="244"/>
      <c r="I54" s="243">
        <f>ROUND(E54*H54,2)</f>
        <v>0</v>
      </c>
      <c r="J54" s="244"/>
      <c r="K54" s="243">
        <f>ROUND(E54*J54,2)</f>
        <v>0</v>
      </c>
      <c r="L54" s="243">
        <v>21</v>
      </c>
      <c r="M54" s="243">
        <f>G54*(1+L54/100)</f>
        <v>0</v>
      </c>
      <c r="N54" s="242">
        <v>0</v>
      </c>
      <c r="O54" s="242">
        <f>ROUND(E54*N54,2)</f>
        <v>0</v>
      </c>
      <c r="P54" s="242">
        <v>0</v>
      </c>
      <c r="Q54" s="242">
        <f>ROUND(E54*P54,2)</f>
        <v>0</v>
      </c>
      <c r="R54" s="243"/>
      <c r="S54" s="243" t="s">
        <v>178</v>
      </c>
      <c r="T54" s="245" t="s">
        <v>179</v>
      </c>
      <c r="U54" s="220">
        <v>0</v>
      </c>
      <c r="V54" s="220">
        <f>ROUND(E54*U54,2)</f>
        <v>0</v>
      </c>
      <c r="W54" s="220"/>
      <c r="X54" s="220" t="s">
        <v>191</v>
      </c>
      <c r="Y54" s="220" t="s">
        <v>181</v>
      </c>
      <c r="Z54" s="210"/>
      <c r="AA54" s="210"/>
      <c r="AB54" s="210"/>
      <c r="AC54" s="210"/>
      <c r="AD54" s="210"/>
      <c r="AE54" s="210"/>
      <c r="AF54" s="210"/>
      <c r="AG54" s="210" t="s">
        <v>192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5">
      <c r="A55" s="239">
        <v>43</v>
      </c>
      <c r="B55" s="240" t="s">
        <v>566</v>
      </c>
      <c r="C55" s="247" t="s">
        <v>567</v>
      </c>
      <c r="D55" s="241" t="s">
        <v>322</v>
      </c>
      <c r="E55" s="242">
        <v>505</v>
      </c>
      <c r="F55" s="243">
        <f>H55+J55</f>
        <v>0</v>
      </c>
      <c r="G55" s="243">
        <f>ROUND(E55*F55,2)</f>
        <v>0</v>
      </c>
      <c r="H55" s="244"/>
      <c r="I55" s="243">
        <f>ROUND(E55*H55,2)</f>
        <v>0</v>
      </c>
      <c r="J55" s="244"/>
      <c r="K55" s="243">
        <f>ROUND(E55*J55,2)</f>
        <v>0</v>
      </c>
      <c r="L55" s="243">
        <v>21</v>
      </c>
      <c r="M55" s="243">
        <f>G55*(1+L55/100)</f>
        <v>0</v>
      </c>
      <c r="N55" s="242">
        <v>0</v>
      </c>
      <c r="O55" s="242">
        <f>ROUND(E55*N55,2)</f>
        <v>0</v>
      </c>
      <c r="P55" s="242">
        <v>0</v>
      </c>
      <c r="Q55" s="242">
        <f>ROUND(E55*P55,2)</f>
        <v>0</v>
      </c>
      <c r="R55" s="243"/>
      <c r="S55" s="243" t="s">
        <v>178</v>
      </c>
      <c r="T55" s="245" t="s">
        <v>179</v>
      </c>
      <c r="U55" s="220">
        <v>0</v>
      </c>
      <c r="V55" s="220">
        <f>ROUND(E55*U55,2)</f>
        <v>0</v>
      </c>
      <c r="W55" s="220"/>
      <c r="X55" s="220" t="s">
        <v>191</v>
      </c>
      <c r="Y55" s="220" t="s">
        <v>181</v>
      </c>
      <c r="Z55" s="210"/>
      <c r="AA55" s="210"/>
      <c r="AB55" s="210"/>
      <c r="AC55" s="210"/>
      <c r="AD55" s="210"/>
      <c r="AE55" s="210"/>
      <c r="AF55" s="210"/>
      <c r="AG55" s="210" t="s">
        <v>192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5">
      <c r="A56" s="239">
        <v>44</v>
      </c>
      <c r="B56" s="240" t="s">
        <v>568</v>
      </c>
      <c r="C56" s="247" t="s">
        <v>569</v>
      </c>
      <c r="D56" s="241" t="s">
        <v>322</v>
      </c>
      <c r="E56" s="242">
        <v>505</v>
      </c>
      <c r="F56" s="243">
        <f>H56+J56</f>
        <v>0</v>
      </c>
      <c r="G56" s="243">
        <f>ROUND(E56*F56,2)</f>
        <v>0</v>
      </c>
      <c r="H56" s="244"/>
      <c r="I56" s="243">
        <f>ROUND(E56*H56,2)</f>
        <v>0</v>
      </c>
      <c r="J56" s="244"/>
      <c r="K56" s="243">
        <f>ROUND(E56*J56,2)</f>
        <v>0</v>
      </c>
      <c r="L56" s="243">
        <v>21</v>
      </c>
      <c r="M56" s="243">
        <f>G56*(1+L56/100)</f>
        <v>0</v>
      </c>
      <c r="N56" s="242">
        <v>0</v>
      </c>
      <c r="O56" s="242">
        <f>ROUND(E56*N56,2)</f>
        <v>0</v>
      </c>
      <c r="P56" s="242">
        <v>0</v>
      </c>
      <c r="Q56" s="242">
        <f>ROUND(E56*P56,2)</f>
        <v>0</v>
      </c>
      <c r="R56" s="243"/>
      <c r="S56" s="243" t="s">
        <v>178</v>
      </c>
      <c r="T56" s="245" t="s">
        <v>179</v>
      </c>
      <c r="U56" s="220">
        <v>0</v>
      </c>
      <c r="V56" s="220">
        <f>ROUND(E56*U56,2)</f>
        <v>0</v>
      </c>
      <c r="W56" s="220"/>
      <c r="X56" s="220" t="s">
        <v>180</v>
      </c>
      <c r="Y56" s="220" t="s">
        <v>181</v>
      </c>
      <c r="Z56" s="210"/>
      <c r="AA56" s="210"/>
      <c r="AB56" s="210"/>
      <c r="AC56" s="210"/>
      <c r="AD56" s="210"/>
      <c r="AE56" s="210"/>
      <c r="AF56" s="210"/>
      <c r="AG56" s="210" t="s">
        <v>182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5">
      <c r="A57" s="239">
        <v>45</v>
      </c>
      <c r="B57" s="240" t="s">
        <v>570</v>
      </c>
      <c r="C57" s="247" t="s">
        <v>571</v>
      </c>
      <c r="D57" s="241" t="s">
        <v>322</v>
      </c>
      <c r="E57" s="242">
        <v>28</v>
      </c>
      <c r="F57" s="243">
        <f>H57+J57</f>
        <v>0</v>
      </c>
      <c r="G57" s="243">
        <f>ROUND(E57*F57,2)</f>
        <v>0</v>
      </c>
      <c r="H57" s="244"/>
      <c r="I57" s="243">
        <f>ROUND(E57*H57,2)</f>
        <v>0</v>
      </c>
      <c r="J57" s="244"/>
      <c r="K57" s="243">
        <f>ROUND(E57*J57,2)</f>
        <v>0</v>
      </c>
      <c r="L57" s="243">
        <v>21</v>
      </c>
      <c r="M57" s="243">
        <f>G57*(1+L57/100)</f>
        <v>0</v>
      </c>
      <c r="N57" s="242">
        <v>0</v>
      </c>
      <c r="O57" s="242">
        <f>ROUND(E57*N57,2)</f>
        <v>0</v>
      </c>
      <c r="P57" s="242">
        <v>0</v>
      </c>
      <c r="Q57" s="242">
        <f>ROUND(E57*P57,2)</f>
        <v>0</v>
      </c>
      <c r="R57" s="243"/>
      <c r="S57" s="243" t="s">
        <v>178</v>
      </c>
      <c r="T57" s="245" t="s">
        <v>179</v>
      </c>
      <c r="U57" s="220">
        <v>0</v>
      </c>
      <c r="V57" s="220">
        <f>ROUND(E57*U57,2)</f>
        <v>0</v>
      </c>
      <c r="W57" s="220"/>
      <c r="X57" s="220" t="s">
        <v>191</v>
      </c>
      <c r="Y57" s="220" t="s">
        <v>181</v>
      </c>
      <c r="Z57" s="210"/>
      <c r="AA57" s="210"/>
      <c r="AB57" s="210"/>
      <c r="AC57" s="210"/>
      <c r="AD57" s="210"/>
      <c r="AE57" s="210"/>
      <c r="AF57" s="210"/>
      <c r="AG57" s="210" t="s">
        <v>192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5">
      <c r="A58" s="239">
        <v>46</v>
      </c>
      <c r="B58" s="240" t="s">
        <v>584</v>
      </c>
      <c r="C58" s="247" t="s">
        <v>585</v>
      </c>
      <c r="D58" s="241" t="s">
        <v>322</v>
      </c>
      <c r="E58" s="242">
        <v>28</v>
      </c>
      <c r="F58" s="243">
        <f>H58+J58</f>
        <v>0</v>
      </c>
      <c r="G58" s="243">
        <f>ROUND(E58*F58,2)</f>
        <v>0</v>
      </c>
      <c r="H58" s="244"/>
      <c r="I58" s="243">
        <f>ROUND(E58*H58,2)</f>
        <v>0</v>
      </c>
      <c r="J58" s="244"/>
      <c r="K58" s="243">
        <f>ROUND(E58*J58,2)</f>
        <v>0</v>
      </c>
      <c r="L58" s="243">
        <v>21</v>
      </c>
      <c r="M58" s="243">
        <f>G58*(1+L58/100)</f>
        <v>0</v>
      </c>
      <c r="N58" s="242">
        <v>0</v>
      </c>
      <c r="O58" s="242">
        <f>ROUND(E58*N58,2)</f>
        <v>0</v>
      </c>
      <c r="P58" s="242">
        <v>0</v>
      </c>
      <c r="Q58" s="242">
        <f>ROUND(E58*P58,2)</f>
        <v>0</v>
      </c>
      <c r="R58" s="243"/>
      <c r="S58" s="243" t="s">
        <v>178</v>
      </c>
      <c r="T58" s="245" t="s">
        <v>179</v>
      </c>
      <c r="U58" s="220">
        <v>0</v>
      </c>
      <c r="V58" s="220">
        <f>ROUND(E58*U58,2)</f>
        <v>0</v>
      </c>
      <c r="W58" s="220"/>
      <c r="X58" s="220" t="s">
        <v>191</v>
      </c>
      <c r="Y58" s="220" t="s">
        <v>181</v>
      </c>
      <c r="Z58" s="210"/>
      <c r="AA58" s="210"/>
      <c r="AB58" s="210"/>
      <c r="AC58" s="210"/>
      <c r="AD58" s="210"/>
      <c r="AE58" s="210"/>
      <c r="AF58" s="210"/>
      <c r="AG58" s="210" t="s">
        <v>192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x14ac:dyDescent="0.25">
      <c r="A59" s="222" t="s">
        <v>173</v>
      </c>
      <c r="B59" s="223" t="s">
        <v>104</v>
      </c>
      <c r="C59" s="246" t="s">
        <v>105</v>
      </c>
      <c r="D59" s="224"/>
      <c r="E59" s="225"/>
      <c r="F59" s="226"/>
      <c r="G59" s="226">
        <f>SUMIF(AG60:AG68,"&lt;&gt;NOR",G60:G68)</f>
        <v>0</v>
      </c>
      <c r="H59" s="226"/>
      <c r="I59" s="226">
        <f>SUM(I60:I68)</f>
        <v>0</v>
      </c>
      <c r="J59" s="226"/>
      <c r="K59" s="226">
        <f>SUM(K60:K68)</f>
        <v>0</v>
      </c>
      <c r="L59" s="226"/>
      <c r="M59" s="226">
        <f>SUM(M60:M68)</f>
        <v>0</v>
      </c>
      <c r="N59" s="225"/>
      <c r="O59" s="225">
        <f>SUM(O60:O68)</f>
        <v>0</v>
      </c>
      <c r="P59" s="225"/>
      <c r="Q59" s="225">
        <f>SUM(Q60:Q68)</f>
        <v>0</v>
      </c>
      <c r="R59" s="226"/>
      <c r="S59" s="226"/>
      <c r="T59" s="227"/>
      <c r="U59" s="221"/>
      <c r="V59" s="221">
        <f>SUM(V60:V68)</f>
        <v>0</v>
      </c>
      <c r="W59" s="221"/>
      <c r="X59" s="221"/>
      <c r="Y59" s="221"/>
      <c r="AG59" t="s">
        <v>174</v>
      </c>
    </row>
    <row r="60" spans="1:60" outlineLevel="1" x14ac:dyDescent="0.25">
      <c r="A60" s="239">
        <v>47</v>
      </c>
      <c r="B60" s="240" t="s">
        <v>593</v>
      </c>
      <c r="C60" s="247" t="s">
        <v>594</v>
      </c>
      <c r="D60" s="241" t="s">
        <v>322</v>
      </c>
      <c r="E60" s="242">
        <v>2</v>
      </c>
      <c r="F60" s="243">
        <f>H60+J60</f>
        <v>0</v>
      </c>
      <c r="G60" s="243">
        <f>ROUND(E60*F60,2)</f>
        <v>0</v>
      </c>
      <c r="H60" s="244"/>
      <c r="I60" s="243">
        <f>ROUND(E60*H60,2)</f>
        <v>0</v>
      </c>
      <c r="J60" s="244"/>
      <c r="K60" s="243">
        <f>ROUND(E60*J60,2)</f>
        <v>0</v>
      </c>
      <c r="L60" s="243">
        <v>21</v>
      </c>
      <c r="M60" s="243">
        <f>G60*(1+L60/100)</f>
        <v>0</v>
      </c>
      <c r="N60" s="242">
        <v>0</v>
      </c>
      <c r="O60" s="242">
        <f>ROUND(E60*N60,2)</f>
        <v>0</v>
      </c>
      <c r="P60" s="242">
        <v>0</v>
      </c>
      <c r="Q60" s="242">
        <f>ROUND(E60*P60,2)</f>
        <v>0</v>
      </c>
      <c r="R60" s="243"/>
      <c r="S60" s="243" t="s">
        <v>178</v>
      </c>
      <c r="T60" s="245" t="s">
        <v>179</v>
      </c>
      <c r="U60" s="220">
        <v>0</v>
      </c>
      <c r="V60" s="220">
        <f>ROUND(E60*U60,2)</f>
        <v>0</v>
      </c>
      <c r="W60" s="220"/>
      <c r="X60" s="220" t="s">
        <v>191</v>
      </c>
      <c r="Y60" s="220" t="s">
        <v>181</v>
      </c>
      <c r="Z60" s="210"/>
      <c r="AA60" s="210"/>
      <c r="AB60" s="210"/>
      <c r="AC60" s="210"/>
      <c r="AD60" s="210"/>
      <c r="AE60" s="210"/>
      <c r="AF60" s="210"/>
      <c r="AG60" s="210" t="s">
        <v>192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5">
      <c r="A61" s="239">
        <v>48</v>
      </c>
      <c r="B61" s="240" t="s">
        <v>595</v>
      </c>
      <c r="C61" s="247" t="s">
        <v>596</v>
      </c>
      <c r="D61" s="241" t="s">
        <v>322</v>
      </c>
      <c r="E61" s="242">
        <v>2</v>
      </c>
      <c r="F61" s="243">
        <f>H61+J61</f>
        <v>0</v>
      </c>
      <c r="G61" s="243">
        <f>ROUND(E61*F61,2)</f>
        <v>0</v>
      </c>
      <c r="H61" s="244"/>
      <c r="I61" s="243">
        <f>ROUND(E61*H61,2)</f>
        <v>0</v>
      </c>
      <c r="J61" s="244"/>
      <c r="K61" s="243">
        <f>ROUND(E61*J61,2)</f>
        <v>0</v>
      </c>
      <c r="L61" s="243">
        <v>21</v>
      </c>
      <c r="M61" s="243">
        <f>G61*(1+L61/100)</f>
        <v>0</v>
      </c>
      <c r="N61" s="242">
        <v>0</v>
      </c>
      <c r="O61" s="242">
        <f>ROUND(E61*N61,2)</f>
        <v>0</v>
      </c>
      <c r="P61" s="242">
        <v>0</v>
      </c>
      <c r="Q61" s="242">
        <f>ROUND(E61*P61,2)</f>
        <v>0</v>
      </c>
      <c r="R61" s="243"/>
      <c r="S61" s="243" t="s">
        <v>178</v>
      </c>
      <c r="T61" s="245" t="s">
        <v>179</v>
      </c>
      <c r="U61" s="220">
        <v>0</v>
      </c>
      <c r="V61" s="220">
        <f>ROUND(E61*U61,2)</f>
        <v>0</v>
      </c>
      <c r="W61" s="220"/>
      <c r="X61" s="220" t="s">
        <v>191</v>
      </c>
      <c r="Y61" s="220" t="s">
        <v>181</v>
      </c>
      <c r="Z61" s="210"/>
      <c r="AA61" s="210"/>
      <c r="AB61" s="210"/>
      <c r="AC61" s="210"/>
      <c r="AD61" s="210"/>
      <c r="AE61" s="210"/>
      <c r="AF61" s="210"/>
      <c r="AG61" s="210" t="s">
        <v>192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5">
      <c r="A62" s="239">
        <v>49</v>
      </c>
      <c r="B62" s="240" t="s">
        <v>597</v>
      </c>
      <c r="C62" s="247" t="s">
        <v>598</v>
      </c>
      <c r="D62" s="241" t="s">
        <v>322</v>
      </c>
      <c r="E62" s="242">
        <v>2</v>
      </c>
      <c r="F62" s="243">
        <f>H62+J62</f>
        <v>0</v>
      </c>
      <c r="G62" s="243">
        <f>ROUND(E62*F62,2)</f>
        <v>0</v>
      </c>
      <c r="H62" s="244"/>
      <c r="I62" s="243">
        <f>ROUND(E62*H62,2)</f>
        <v>0</v>
      </c>
      <c r="J62" s="244"/>
      <c r="K62" s="243">
        <f>ROUND(E62*J62,2)</f>
        <v>0</v>
      </c>
      <c r="L62" s="243">
        <v>21</v>
      </c>
      <c r="M62" s="243">
        <f>G62*(1+L62/100)</f>
        <v>0</v>
      </c>
      <c r="N62" s="242">
        <v>0</v>
      </c>
      <c r="O62" s="242">
        <f>ROUND(E62*N62,2)</f>
        <v>0</v>
      </c>
      <c r="P62" s="242">
        <v>0</v>
      </c>
      <c r="Q62" s="242">
        <f>ROUND(E62*P62,2)</f>
        <v>0</v>
      </c>
      <c r="R62" s="243"/>
      <c r="S62" s="243" t="s">
        <v>178</v>
      </c>
      <c r="T62" s="245" t="s">
        <v>179</v>
      </c>
      <c r="U62" s="220">
        <v>0</v>
      </c>
      <c r="V62" s="220">
        <f>ROUND(E62*U62,2)</f>
        <v>0</v>
      </c>
      <c r="W62" s="220"/>
      <c r="X62" s="220" t="s">
        <v>191</v>
      </c>
      <c r="Y62" s="220" t="s">
        <v>181</v>
      </c>
      <c r="Z62" s="210"/>
      <c r="AA62" s="210"/>
      <c r="AB62" s="210"/>
      <c r="AC62" s="210"/>
      <c r="AD62" s="210"/>
      <c r="AE62" s="210"/>
      <c r="AF62" s="210"/>
      <c r="AG62" s="210" t="s">
        <v>192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5">
      <c r="A63" s="239">
        <v>50</v>
      </c>
      <c r="B63" s="240" t="s">
        <v>599</v>
      </c>
      <c r="C63" s="247" t="s">
        <v>600</v>
      </c>
      <c r="D63" s="241" t="s">
        <v>332</v>
      </c>
      <c r="E63" s="242">
        <v>90</v>
      </c>
      <c r="F63" s="243">
        <f>H63+J63</f>
        <v>0</v>
      </c>
      <c r="G63" s="243">
        <f>ROUND(E63*F63,2)</f>
        <v>0</v>
      </c>
      <c r="H63" s="244"/>
      <c r="I63" s="243">
        <f>ROUND(E63*H63,2)</f>
        <v>0</v>
      </c>
      <c r="J63" s="244"/>
      <c r="K63" s="243">
        <f>ROUND(E63*J63,2)</f>
        <v>0</v>
      </c>
      <c r="L63" s="243">
        <v>21</v>
      </c>
      <c r="M63" s="243">
        <f>G63*(1+L63/100)</f>
        <v>0</v>
      </c>
      <c r="N63" s="242">
        <v>0</v>
      </c>
      <c r="O63" s="242">
        <f>ROUND(E63*N63,2)</f>
        <v>0</v>
      </c>
      <c r="P63" s="242">
        <v>0</v>
      </c>
      <c r="Q63" s="242">
        <f>ROUND(E63*P63,2)</f>
        <v>0</v>
      </c>
      <c r="R63" s="243"/>
      <c r="S63" s="243" t="s">
        <v>178</v>
      </c>
      <c r="T63" s="245" t="s">
        <v>179</v>
      </c>
      <c r="U63" s="220">
        <v>0</v>
      </c>
      <c r="V63" s="220">
        <f>ROUND(E63*U63,2)</f>
        <v>0</v>
      </c>
      <c r="W63" s="220"/>
      <c r="X63" s="220" t="s">
        <v>191</v>
      </c>
      <c r="Y63" s="220" t="s">
        <v>181</v>
      </c>
      <c r="Z63" s="210"/>
      <c r="AA63" s="210"/>
      <c r="AB63" s="210"/>
      <c r="AC63" s="210"/>
      <c r="AD63" s="210"/>
      <c r="AE63" s="210"/>
      <c r="AF63" s="210"/>
      <c r="AG63" s="210" t="s">
        <v>192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5">
      <c r="A64" s="239">
        <v>51</v>
      </c>
      <c r="B64" s="240" t="s">
        <v>601</v>
      </c>
      <c r="C64" s="247" t="s">
        <v>602</v>
      </c>
      <c r="D64" s="241" t="s">
        <v>332</v>
      </c>
      <c r="E64" s="242">
        <v>90</v>
      </c>
      <c r="F64" s="243">
        <f>H64+J64</f>
        <v>0</v>
      </c>
      <c r="G64" s="243">
        <f>ROUND(E64*F64,2)</f>
        <v>0</v>
      </c>
      <c r="H64" s="244"/>
      <c r="I64" s="243">
        <f>ROUND(E64*H64,2)</f>
        <v>0</v>
      </c>
      <c r="J64" s="244"/>
      <c r="K64" s="243">
        <f>ROUND(E64*J64,2)</f>
        <v>0</v>
      </c>
      <c r="L64" s="243">
        <v>21</v>
      </c>
      <c r="M64" s="243">
        <f>G64*(1+L64/100)</f>
        <v>0</v>
      </c>
      <c r="N64" s="242">
        <v>0</v>
      </c>
      <c r="O64" s="242">
        <f>ROUND(E64*N64,2)</f>
        <v>0</v>
      </c>
      <c r="P64" s="242">
        <v>0</v>
      </c>
      <c r="Q64" s="242">
        <f>ROUND(E64*P64,2)</f>
        <v>0</v>
      </c>
      <c r="R64" s="243"/>
      <c r="S64" s="243" t="s">
        <v>178</v>
      </c>
      <c r="T64" s="245" t="s">
        <v>179</v>
      </c>
      <c r="U64" s="220">
        <v>0</v>
      </c>
      <c r="V64" s="220">
        <f>ROUND(E64*U64,2)</f>
        <v>0</v>
      </c>
      <c r="W64" s="220"/>
      <c r="X64" s="220" t="s">
        <v>180</v>
      </c>
      <c r="Y64" s="220" t="s">
        <v>181</v>
      </c>
      <c r="Z64" s="210"/>
      <c r="AA64" s="210"/>
      <c r="AB64" s="210"/>
      <c r="AC64" s="210"/>
      <c r="AD64" s="210"/>
      <c r="AE64" s="210"/>
      <c r="AF64" s="210"/>
      <c r="AG64" s="210" t="s">
        <v>182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5">
      <c r="A65" s="239">
        <v>52</v>
      </c>
      <c r="B65" s="240" t="s">
        <v>603</v>
      </c>
      <c r="C65" s="247" t="s">
        <v>604</v>
      </c>
      <c r="D65" s="241" t="s">
        <v>332</v>
      </c>
      <c r="E65" s="242">
        <v>90</v>
      </c>
      <c r="F65" s="243">
        <f>H65+J65</f>
        <v>0</v>
      </c>
      <c r="G65" s="243">
        <f>ROUND(E65*F65,2)</f>
        <v>0</v>
      </c>
      <c r="H65" s="244"/>
      <c r="I65" s="243">
        <f>ROUND(E65*H65,2)</f>
        <v>0</v>
      </c>
      <c r="J65" s="244"/>
      <c r="K65" s="243">
        <f>ROUND(E65*J65,2)</f>
        <v>0</v>
      </c>
      <c r="L65" s="243">
        <v>21</v>
      </c>
      <c r="M65" s="243">
        <f>G65*(1+L65/100)</f>
        <v>0</v>
      </c>
      <c r="N65" s="242">
        <v>0</v>
      </c>
      <c r="O65" s="242">
        <f>ROUND(E65*N65,2)</f>
        <v>0</v>
      </c>
      <c r="P65" s="242">
        <v>0</v>
      </c>
      <c r="Q65" s="242">
        <f>ROUND(E65*P65,2)</f>
        <v>0</v>
      </c>
      <c r="R65" s="243"/>
      <c r="S65" s="243" t="s">
        <v>178</v>
      </c>
      <c r="T65" s="245" t="s">
        <v>179</v>
      </c>
      <c r="U65" s="220">
        <v>0</v>
      </c>
      <c r="V65" s="220">
        <f>ROUND(E65*U65,2)</f>
        <v>0</v>
      </c>
      <c r="W65" s="220"/>
      <c r="X65" s="220" t="s">
        <v>191</v>
      </c>
      <c r="Y65" s="220" t="s">
        <v>181</v>
      </c>
      <c r="Z65" s="210"/>
      <c r="AA65" s="210"/>
      <c r="AB65" s="210"/>
      <c r="AC65" s="210"/>
      <c r="AD65" s="210"/>
      <c r="AE65" s="210"/>
      <c r="AF65" s="210"/>
      <c r="AG65" s="210" t="s">
        <v>192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5">
      <c r="A66" s="239">
        <v>53</v>
      </c>
      <c r="B66" s="240" t="s">
        <v>605</v>
      </c>
      <c r="C66" s="247" t="s">
        <v>602</v>
      </c>
      <c r="D66" s="241" t="s">
        <v>332</v>
      </c>
      <c r="E66" s="242">
        <v>90</v>
      </c>
      <c r="F66" s="243">
        <f>H66+J66</f>
        <v>0</v>
      </c>
      <c r="G66" s="243">
        <f>ROUND(E66*F66,2)</f>
        <v>0</v>
      </c>
      <c r="H66" s="244"/>
      <c r="I66" s="243">
        <f>ROUND(E66*H66,2)</f>
        <v>0</v>
      </c>
      <c r="J66" s="244"/>
      <c r="K66" s="243">
        <f>ROUND(E66*J66,2)</f>
        <v>0</v>
      </c>
      <c r="L66" s="243">
        <v>21</v>
      </c>
      <c r="M66" s="243">
        <f>G66*(1+L66/100)</f>
        <v>0</v>
      </c>
      <c r="N66" s="242">
        <v>0</v>
      </c>
      <c r="O66" s="242">
        <f>ROUND(E66*N66,2)</f>
        <v>0</v>
      </c>
      <c r="P66" s="242">
        <v>0</v>
      </c>
      <c r="Q66" s="242">
        <f>ROUND(E66*P66,2)</f>
        <v>0</v>
      </c>
      <c r="R66" s="243"/>
      <c r="S66" s="243" t="s">
        <v>178</v>
      </c>
      <c r="T66" s="245" t="s">
        <v>179</v>
      </c>
      <c r="U66" s="220">
        <v>0</v>
      </c>
      <c r="V66" s="220">
        <f>ROUND(E66*U66,2)</f>
        <v>0</v>
      </c>
      <c r="W66" s="220"/>
      <c r="X66" s="220" t="s">
        <v>180</v>
      </c>
      <c r="Y66" s="220" t="s">
        <v>181</v>
      </c>
      <c r="Z66" s="210"/>
      <c r="AA66" s="210"/>
      <c r="AB66" s="210"/>
      <c r="AC66" s="210"/>
      <c r="AD66" s="210"/>
      <c r="AE66" s="210"/>
      <c r="AF66" s="210"/>
      <c r="AG66" s="210" t="s">
        <v>182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5">
      <c r="A67" s="239">
        <v>54</v>
      </c>
      <c r="B67" s="240" t="s">
        <v>606</v>
      </c>
      <c r="C67" s="247" t="s">
        <v>607</v>
      </c>
      <c r="D67" s="241" t="s">
        <v>322</v>
      </c>
      <c r="E67" s="242">
        <v>4</v>
      </c>
      <c r="F67" s="243">
        <f>H67+J67</f>
        <v>0</v>
      </c>
      <c r="G67" s="243">
        <f>ROUND(E67*F67,2)</f>
        <v>0</v>
      </c>
      <c r="H67" s="244"/>
      <c r="I67" s="243">
        <f>ROUND(E67*H67,2)</f>
        <v>0</v>
      </c>
      <c r="J67" s="244"/>
      <c r="K67" s="243">
        <f>ROUND(E67*J67,2)</f>
        <v>0</v>
      </c>
      <c r="L67" s="243">
        <v>21</v>
      </c>
      <c r="M67" s="243">
        <f>G67*(1+L67/100)</f>
        <v>0</v>
      </c>
      <c r="N67" s="242">
        <v>0</v>
      </c>
      <c r="O67" s="242">
        <f>ROUND(E67*N67,2)</f>
        <v>0</v>
      </c>
      <c r="P67" s="242">
        <v>0</v>
      </c>
      <c r="Q67" s="242">
        <f>ROUND(E67*P67,2)</f>
        <v>0</v>
      </c>
      <c r="R67" s="243"/>
      <c r="S67" s="243" t="s">
        <v>178</v>
      </c>
      <c r="T67" s="245" t="s">
        <v>179</v>
      </c>
      <c r="U67" s="220">
        <v>0</v>
      </c>
      <c r="V67" s="220">
        <f>ROUND(E67*U67,2)</f>
        <v>0</v>
      </c>
      <c r="W67" s="220"/>
      <c r="X67" s="220" t="s">
        <v>191</v>
      </c>
      <c r="Y67" s="220" t="s">
        <v>181</v>
      </c>
      <c r="Z67" s="210"/>
      <c r="AA67" s="210"/>
      <c r="AB67" s="210"/>
      <c r="AC67" s="210"/>
      <c r="AD67" s="210"/>
      <c r="AE67" s="210"/>
      <c r="AF67" s="210"/>
      <c r="AG67" s="210" t="s">
        <v>192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5">
      <c r="A68" s="239">
        <v>55</v>
      </c>
      <c r="B68" s="240" t="s">
        <v>610</v>
      </c>
      <c r="C68" s="247" t="s">
        <v>533</v>
      </c>
      <c r="D68" s="241" t="s">
        <v>322</v>
      </c>
      <c r="E68" s="242">
        <v>1</v>
      </c>
      <c r="F68" s="243">
        <f>H68+J68</f>
        <v>0</v>
      </c>
      <c r="G68" s="243">
        <f>ROUND(E68*F68,2)</f>
        <v>0</v>
      </c>
      <c r="H68" s="244"/>
      <c r="I68" s="243">
        <f>ROUND(E68*H68,2)</f>
        <v>0</v>
      </c>
      <c r="J68" s="244"/>
      <c r="K68" s="243">
        <f>ROUND(E68*J68,2)</f>
        <v>0</v>
      </c>
      <c r="L68" s="243">
        <v>21</v>
      </c>
      <c r="M68" s="243">
        <f>G68*(1+L68/100)</f>
        <v>0</v>
      </c>
      <c r="N68" s="242">
        <v>0</v>
      </c>
      <c r="O68" s="242">
        <f>ROUND(E68*N68,2)</f>
        <v>0</v>
      </c>
      <c r="P68" s="242">
        <v>0</v>
      </c>
      <c r="Q68" s="242">
        <f>ROUND(E68*P68,2)</f>
        <v>0</v>
      </c>
      <c r="R68" s="243"/>
      <c r="S68" s="243" t="s">
        <v>178</v>
      </c>
      <c r="T68" s="245" t="s">
        <v>179</v>
      </c>
      <c r="U68" s="220">
        <v>0</v>
      </c>
      <c r="V68" s="220">
        <f>ROUND(E68*U68,2)</f>
        <v>0</v>
      </c>
      <c r="W68" s="220"/>
      <c r="X68" s="220" t="s">
        <v>191</v>
      </c>
      <c r="Y68" s="220" t="s">
        <v>181</v>
      </c>
      <c r="Z68" s="210"/>
      <c r="AA68" s="210"/>
      <c r="AB68" s="210"/>
      <c r="AC68" s="210"/>
      <c r="AD68" s="210"/>
      <c r="AE68" s="210"/>
      <c r="AF68" s="210"/>
      <c r="AG68" s="210" t="s">
        <v>192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ht="26.4" x14ac:dyDescent="0.25">
      <c r="A69" s="222" t="s">
        <v>173</v>
      </c>
      <c r="B69" s="223" t="s">
        <v>131</v>
      </c>
      <c r="C69" s="246" t="s">
        <v>132</v>
      </c>
      <c r="D69" s="224"/>
      <c r="E69" s="225"/>
      <c r="F69" s="226"/>
      <c r="G69" s="226">
        <f>SUMIF(AG70:AG74,"&lt;&gt;NOR",G70:G74)</f>
        <v>0</v>
      </c>
      <c r="H69" s="226"/>
      <c r="I69" s="226">
        <f>SUM(I70:I74)</f>
        <v>0</v>
      </c>
      <c r="J69" s="226"/>
      <c r="K69" s="226">
        <f>SUM(K70:K74)</f>
        <v>0</v>
      </c>
      <c r="L69" s="226"/>
      <c r="M69" s="226">
        <f>SUM(M70:M74)</f>
        <v>0</v>
      </c>
      <c r="N69" s="225"/>
      <c r="O69" s="225">
        <f>SUM(O70:O74)</f>
        <v>0</v>
      </c>
      <c r="P69" s="225"/>
      <c r="Q69" s="225">
        <f>SUM(Q70:Q74)</f>
        <v>0</v>
      </c>
      <c r="R69" s="226"/>
      <c r="S69" s="226"/>
      <c r="T69" s="227"/>
      <c r="U69" s="221"/>
      <c r="V69" s="221">
        <f>SUM(V70:V74)</f>
        <v>0</v>
      </c>
      <c r="W69" s="221"/>
      <c r="X69" s="221"/>
      <c r="Y69" s="221"/>
      <c r="AG69" t="s">
        <v>174</v>
      </c>
    </row>
    <row r="70" spans="1:60" outlineLevel="1" x14ac:dyDescent="0.25">
      <c r="A70" s="239">
        <v>56</v>
      </c>
      <c r="B70" s="240" t="s">
        <v>611</v>
      </c>
      <c r="C70" s="247" t="s">
        <v>612</v>
      </c>
      <c r="D70" s="241" t="s">
        <v>322</v>
      </c>
      <c r="E70" s="242">
        <v>30</v>
      </c>
      <c r="F70" s="243">
        <f>H70+J70</f>
        <v>0</v>
      </c>
      <c r="G70" s="243">
        <f>ROUND(E70*F70,2)</f>
        <v>0</v>
      </c>
      <c r="H70" s="244"/>
      <c r="I70" s="243">
        <f>ROUND(E70*H70,2)</f>
        <v>0</v>
      </c>
      <c r="J70" s="244"/>
      <c r="K70" s="243">
        <f>ROUND(E70*J70,2)</f>
        <v>0</v>
      </c>
      <c r="L70" s="243">
        <v>21</v>
      </c>
      <c r="M70" s="243">
        <f>G70*(1+L70/100)</f>
        <v>0</v>
      </c>
      <c r="N70" s="242">
        <v>0</v>
      </c>
      <c r="O70" s="242">
        <f>ROUND(E70*N70,2)</f>
        <v>0</v>
      </c>
      <c r="P70" s="242">
        <v>0</v>
      </c>
      <c r="Q70" s="242">
        <f>ROUND(E70*P70,2)</f>
        <v>0</v>
      </c>
      <c r="R70" s="243"/>
      <c r="S70" s="243" t="s">
        <v>178</v>
      </c>
      <c r="T70" s="245" t="s">
        <v>179</v>
      </c>
      <c r="U70" s="220">
        <v>0</v>
      </c>
      <c r="V70" s="220">
        <f>ROUND(E70*U70,2)</f>
        <v>0</v>
      </c>
      <c r="W70" s="220"/>
      <c r="X70" s="220" t="s">
        <v>191</v>
      </c>
      <c r="Y70" s="220" t="s">
        <v>181</v>
      </c>
      <c r="Z70" s="210"/>
      <c r="AA70" s="210"/>
      <c r="AB70" s="210"/>
      <c r="AC70" s="210"/>
      <c r="AD70" s="210"/>
      <c r="AE70" s="210"/>
      <c r="AF70" s="210"/>
      <c r="AG70" s="210" t="s">
        <v>192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5">
      <c r="A71" s="239">
        <v>57</v>
      </c>
      <c r="B71" s="240" t="s">
        <v>613</v>
      </c>
      <c r="C71" s="247" t="s">
        <v>614</v>
      </c>
      <c r="D71" s="241" t="s">
        <v>332</v>
      </c>
      <c r="E71" s="242">
        <v>160</v>
      </c>
      <c r="F71" s="243">
        <f>H71+J71</f>
        <v>0</v>
      </c>
      <c r="G71" s="243">
        <f>ROUND(E71*F71,2)</f>
        <v>0</v>
      </c>
      <c r="H71" s="244"/>
      <c r="I71" s="243">
        <f>ROUND(E71*H71,2)</f>
        <v>0</v>
      </c>
      <c r="J71" s="244"/>
      <c r="K71" s="243">
        <f>ROUND(E71*J71,2)</f>
        <v>0</v>
      </c>
      <c r="L71" s="243">
        <v>21</v>
      </c>
      <c r="M71" s="243">
        <f>G71*(1+L71/100)</f>
        <v>0</v>
      </c>
      <c r="N71" s="242">
        <v>0</v>
      </c>
      <c r="O71" s="242">
        <f>ROUND(E71*N71,2)</f>
        <v>0</v>
      </c>
      <c r="P71" s="242">
        <v>0</v>
      </c>
      <c r="Q71" s="242">
        <f>ROUND(E71*P71,2)</f>
        <v>0</v>
      </c>
      <c r="R71" s="243"/>
      <c r="S71" s="243" t="s">
        <v>178</v>
      </c>
      <c r="T71" s="245" t="s">
        <v>179</v>
      </c>
      <c r="U71" s="220">
        <v>0</v>
      </c>
      <c r="V71" s="220">
        <f>ROUND(E71*U71,2)</f>
        <v>0</v>
      </c>
      <c r="W71" s="220"/>
      <c r="X71" s="220" t="s">
        <v>191</v>
      </c>
      <c r="Y71" s="220" t="s">
        <v>181</v>
      </c>
      <c r="Z71" s="210"/>
      <c r="AA71" s="210"/>
      <c r="AB71" s="210"/>
      <c r="AC71" s="210"/>
      <c r="AD71" s="210"/>
      <c r="AE71" s="210"/>
      <c r="AF71" s="210"/>
      <c r="AG71" s="210" t="s">
        <v>192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5">
      <c r="A72" s="239">
        <v>58</v>
      </c>
      <c r="B72" s="240" t="s">
        <v>615</v>
      </c>
      <c r="C72" s="247" t="s">
        <v>548</v>
      </c>
      <c r="D72" s="241" t="s">
        <v>332</v>
      </c>
      <c r="E72" s="242">
        <v>160</v>
      </c>
      <c r="F72" s="243">
        <f>H72+J72</f>
        <v>0</v>
      </c>
      <c r="G72" s="243">
        <f>ROUND(E72*F72,2)</f>
        <v>0</v>
      </c>
      <c r="H72" s="244"/>
      <c r="I72" s="243">
        <f>ROUND(E72*H72,2)</f>
        <v>0</v>
      </c>
      <c r="J72" s="244"/>
      <c r="K72" s="243">
        <f>ROUND(E72*J72,2)</f>
        <v>0</v>
      </c>
      <c r="L72" s="243">
        <v>21</v>
      </c>
      <c r="M72" s="243">
        <f>G72*(1+L72/100)</f>
        <v>0</v>
      </c>
      <c r="N72" s="242">
        <v>0</v>
      </c>
      <c r="O72" s="242">
        <f>ROUND(E72*N72,2)</f>
        <v>0</v>
      </c>
      <c r="P72" s="242">
        <v>0</v>
      </c>
      <c r="Q72" s="242">
        <f>ROUND(E72*P72,2)</f>
        <v>0</v>
      </c>
      <c r="R72" s="243"/>
      <c r="S72" s="243" t="s">
        <v>178</v>
      </c>
      <c r="T72" s="245" t="s">
        <v>179</v>
      </c>
      <c r="U72" s="220">
        <v>0</v>
      </c>
      <c r="V72" s="220">
        <f>ROUND(E72*U72,2)</f>
        <v>0</v>
      </c>
      <c r="W72" s="220"/>
      <c r="X72" s="220" t="s">
        <v>180</v>
      </c>
      <c r="Y72" s="220" t="s">
        <v>181</v>
      </c>
      <c r="Z72" s="210"/>
      <c r="AA72" s="210"/>
      <c r="AB72" s="210"/>
      <c r="AC72" s="210"/>
      <c r="AD72" s="210"/>
      <c r="AE72" s="210"/>
      <c r="AF72" s="210"/>
      <c r="AG72" s="210" t="s">
        <v>259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25">
      <c r="A73" s="239">
        <v>59</v>
      </c>
      <c r="B73" s="240" t="s">
        <v>616</v>
      </c>
      <c r="C73" s="247" t="s">
        <v>493</v>
      </c>
      <c r="D73" s="241" t="s">
        <v>332</v>
      </c>
      <c r="E73" s="242">
        <v>16</v>
      </c>
      <c r="F73" s="243">
        <f>H73+J73</f>
        <v>0</v>
      </c>
      <c r="G73" s="243">
        <f>ROUND(E73*F73,2)</f>
        <v>0</v>
      </c>
      <c r="H73" s="244"/>
      <c r="I73" s="243">
        <f>ROUND(E73*H73,2)</f>
        <v>0</v>
      </c>
      <c r="J73" s="244"/>
      <c r="K73" s="243">
        <f>ROUND(E73*J73,2)</f>
        <v>0</v>
      </c>
      <c r="L73" s="243">
        <v>21</v>
      </c>
      <c r="M73" s="243">
        <f>G73*(1+L73/100)</f>
        <v>0</v>
      </c>
      <c r="N73" s="242">
        <v>0</v>
      </c>
      <c r="O73" s="242">
        <f>ROUND(E73*N73,2)</f>
        <v>0</v>
      </c>
      <c r="P73" s="242">
        <v>0</v>
      </c>
      <c r="Q73" s="242">
        <f>ROUND(E73*P73,2)</f>
        <v>0</v>
      </c>
      <c r="R73" s="243"/>
      <c r="S73" s="243" t="s">
        <v>178</v>
      </c>
      <c r="T73" s="245" t="s">
        <v>179</v>
      </c>
      <c r="U73" s="220">
        <v>0</v>
      </c>
      <c r="V73" s="220">
        <f>ROUND(E73*U73,2)</f>
        <v>0</v>
      </c>
      <c r="W73" s="220"/>
      <c r="X73" s="220" t="s">
        <v>191</v>
      </c>
      <c r="Y73" s="220" t="s">
        <v>181</v>
      </c>
      <c r="Z73" s="210"/>
      <c r="AA73" s="210"/>
      <c r="AB73" s="210"/>
      <c r="AC73" s="210"/>
      <c r="AD73" s="210"/>
      <c r="AE73" s="210"/>
      <c r="AF73" s="210"/>
      <c r="AG73" s="210" t="s">
        <v>192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25">
      <c r="A74" s="232">
        <v>60</v>
      </c>
      <c r="B74" s="233" t="s">
        <v>617</v>
      </c>
      <c r="C74" s="248" t="s">
        <v>533</v>
      </c>
      <c r="D74" s="234" t="s">
        <v>322</v>
      </c>
      <c r="E74" s="235">
        <v>1</v>
      </c>
      <c r="F74" s="236">
        <f>H74+J74</f>
        <v>0</v>
      </c>
      <c r="G74" s="236">
        <f>ROUND(E74*F74,2)</f>
        <v>0</v>
      </c>
      <c r="H74" s="237"/>
      <c r="I74" s="236">
        <f>ROUND(E74*H74,2)</f>
        <v>0</v>
      </c>
      <c r="J74" s="237"/>
      <c r="K74" s="236">
        <f>ROUND(E74*J74,2)</f>
        <v>0</v>
      </c>
      <c r="L74" s="236">
        <v>21</v>
      </c>
      <c r="M74" s="236">
        <f>G74*(1+L74/100)</f>
        <v>0</v>
      </c>
      <c r="N74" s="235">
        <v>0</v>
      </c>
      <c r="O74" s="235">
        <f>ROUND(E74*N74,2)</f>
        <v>0</v>
      </c>
      <c r="P74" s="235">
        <v>0</v>
      </c>
      <c r="Q74" s="235">
        <f>ROUND(E74*P74,2)</f>
        <v>0</v>
      </c>
      <c r="R74" s="236"/>
      <c r="S74" s="236" t="s">
        <v>178</v>
      </c>
      <c r="T74" s="238" t="s">
        <v>179</v>
      </c>
      <c r="U74" s="220">
        <v>0</v>
      </c>
      <c r="V74" s="220">
        <f>ROUND(E74*U74,2)</f>
        <v>0</v>
      </c>
      <c r="W74" s="220"/>
      <c r="X74" s="220" t="s">
        <v>191</v>
      </c>
      <c r="Y74" s="220" t="s">
        <v>181</v>
      </c>
      <c r="Z74" s="210"/>
      <c r="AA74" s="210"/>
      <c r="AB74" s="210"/>
      <c r="AC74" s="210"/>
      <c r="AD74" s="210"/>
      <c r="AE74" s="210"/>
      <c r="AF74" s="210"/>
      <c r="AG74" s="210" t="s">
        <v>192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x14ac:dyDescent="0.25">
      <c r="A75" s="3"/>
      <c r="B75" s="4"/>
      <c r="C75" s="249"/>
      <c r="D75" s="6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AE75">
        <v>12</v>
      </c>
      <c r="AF75">
        <v>21</v>
      </c>
      <c r="AG75" t="s">
        <v>159</v>
      </c>
    </row>
    <row r="76" spans="1:60" x14ac:dyDescent="0.25">
      <c r="A76" s="213"/>
      <c r="B76" s="214" t="s">
        <v>29</v>
      </c>
      <c r="C76" s="250"/>
      <c r="D76" s="215"/>
      <c r="E76" s="216"/>
      <c r="F76" s="216"/>
      <c r="G76" s="231">
        <f>G8+G31+G39+G50+G59+G69</f>
        <v>0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AE76">
        <f>SUMIF(L7:L74,AE75,G7:G74)</f>
        <v>0</v>
      </c>
      <c r="AF76">
        <f>SUMIF(L7:L74,AF75,G7:G74)</f>
        <v>0</v>
      </c>
      <c r="AG76" t="s">
        <v>233</v>
      </c>
    </row>
    <row r="77" spans="1:60" x14ac:dyDescent="0.25">
      <c r="C77" s="251"/>
      <c r="D77" s="10"/>
      <c r="AG77" t="s">
        <v>234</v>
      </c>
    </row>
    <row r="78" spans="1:60" x14ac:dyDescent="0.25">
      <c r="D78" s="10"/>
    </row>
    <row r="79" spans="1:60" x14ac:dyDescent="0.25">
      <c r="D79" s="10"/>
    </row>
    <row r="80" spans="1:60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xgebb6dyudBanaTf37v6cfR2zNxAAE1heLOG5fouYt2Thfr4zVSQmSOoyFsiawewMzoJTZl250RUH1RmME4ZqQ==" saltValue="9OjdfCb5X4XSg9Vki0xQ2g==" spinCount="100000" sheet="1" formatRows="0"/>
  <mergeCells count="5">
    <mergeCell ref="A1:G1"/>
    <mergeCell ref="C2:G2"/>
    <mergeCell ref="C3:G3"/>
    <mergeCell ref="C4:G4"/>
    <mergeCell ref="C32:G3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12"/>
  <sheetViews>
    <sheetView showGridLines="0" tabSelected="1" topLeftCell="B1" zoomScaleNormal="100" zoomScaleSheetLayoutView="75" workbookViewId="0">
      <selection activeCell="A28" sqref="A28"/>
    </sheetView>
  </sheetViews>
  <sheetFormatPr defaultColWidth="9" defaultRowHeight="13.2" x14ac:dyDescent="0.25"/>
  <cols>
    <col min="1" max="1" width="8.44140625" hidden="1" customWidth="1"/>
    <col min="2" max="2" width="13.44140625" customWidth="1"/>
    <col min="3" max="3" width="7.44140625" style="52" customWidth="1"/>
    <col min="4" max="4" width="13" style="52" customWidth="1"/>
    <col min="5" max="5" width="9.6640625" style="52" customWidth="1"/>
    <col min="6" max="6" width="11.6640625" customWidth="1"/>
    <col min="7" max="9" width="13" customWidth="1"/>
    <col min="10" max="10" width="5.5546875" customWidth="1"/>
    <col min="11" max="11" width="4.33203125" customWidth="1"/>
    <col min="12" max="15" width="10.6640625" customWidth="1"/>
  </cols>
  <sheetData>
    <row r="1" spans="1:15" ht="33.75" customHeight="1" x14ac:dyDescent="0.25">
      <c r="A1" s="47" t="s">
        <v>36</v>
      </c>
      <c r="B1" s="77" t="s">
        <v>41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5">
      <c r="A2" s="2"/>
      <c r="B2" s="111" t="s">
        <v>22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5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5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5">
      <c r="A5" s="2"/>
      <c r="B5" s="31" t="s">
        <v>42</v>
      </c>
      <c r="D5" s="92"/>
      <c r="E5" s="93"/>
      <c r="F5" s="93"/>
      <c r="G5" s="93"/>
      <c r="H5" s="18" t="s">
        <v>40</v>
      </c>
      <c r="I5" s="22"/>
      <c r="J5" s="8"/>
    </row>
    <row r="6" spans="1:15" ht="15.75" customHeight="1" x14ac:dyDescent="0.25">
      <c r="A6" s="2"/>
      <c r="B6" s="28"/>
      <c r="C6" s="55"/>
      <c r="D6" s="86"/>
      <c r="E6" s="94"/>
      <c r="F6" s="94"/>
      <c r="G6" s="94"/>
      <c r="H6" s="18" t="s">
        <v>34</v>
      </c>
      <c r="I6" s="22"/>
      <c r="J6" s="8"/>
    </row>
    <row r="7" spans="1:15" ht="15.75" customHeight="1" x14ac:dyDescent="0.25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5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5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5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5">
      <c r="A11" s="2"/>
      <c r="B11" s="31" t="s">
        <v>19</v>
      </c>
      <c r="D11" s="127"/>
      <c r="E11" s="127"/>
      <c r="F11" s="127"/>
      <c r="G11" s="127"/>
      <c r="H11" s="18" t="s">
        <v>40</v>
      </c>
      <c r="I11" s="132"/>
      <c r="J11" s="8"/>
    </row>
    <row r="12" spans="1:15" ht="15.75" customHeight="1" x14ac:dyDescent="0.25">
      <c r="A12" s="2"/>
      <c r="B12" s="28"/>
      <c r="C12" s="55"/>
      <c r="D12" s="128"/>
      <c r="E12" s="128"/>
      <c r="F12" s="128"/>
      <c r="G12" s="128"/>
      <c r="H12" s="18" t="s">
        <v>34</v>
      </c>
      <c r="I12" s="132"/>
      <c r="J12" s="8"/>
    </row>
    <row r="13" spans="1:15" ht="15.75" customHeight="1" x14ac:dyDescent="0.25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5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5">
      <c r="A15" s="2"/>
      <c r="B15" s="35" t="s">
        <v>32</v>
      </c>
      <c r="C15" s="61"/>
      <c r="D15" s="54"/>
      <c r="E15" s="87" t="s">
        <v>30</v>
      </c>
      <c r="F15" s="87"/>
      <c r="G15" s="88" t="s">
        <v>31</v>
      </c>
      <c r="H15" s="88"/>
      <c r="I15" s="88" t="s">
        <v>29</v>
      </c>
      <c r="J15" s="89"/>
    </row>
    <row r="16" spans="1:15" ht="23.25" customHeight="1" x14ac:dyDescent="0.25">
      <c r="A16" s="194" t="s">
        <v>24</v>
      </c>
      <c r="B16" s="38" t="s">
        <v>24</v>
      </c>
      <c r="C16" s="62"/>
      <c r="D16" s="63"/>
      <c r="E16" s="83">
        <f>SUMIF(F73:F108,A16,G73:G108)+SUMIF(F73:F108,"PSU",G73:G108)</f>
        <v>0</v>
      </c>
      <c r="F16" s="84"/>
      <c r="G16" s="83">
        <f>SUMIF(F73:F108,A16,H73:H108)+SUMIF(F73:F108,"PSU",H73:H108)</f>
        <v>0</v>
      </c>
      <c r="H16" s="84"/>
      <c r="I16" s="83">
        <f>SUMIF(F73:F108,A16,I73:I108)+SUMIF(F73:F108,"PSU",I73:I108)</f>
        <v>0</v>
      </c>
      <c r="J16" s="85"/>
    </row>
    <row r="17" spans="1:10" ht="23.25" customHeight="1" x14ac:dyDescent="0.25">
      <c r="A17" s="194" t="s">
        <v>25</v>
      </c>
      <c r="B17" s="38" t="s">
        <v>25</v>
      </c>
      <c r="C17" s="62"/>
      <c r="D17" s="63"/>
      <c r="E17" s="83">
        <f>SUMIF(F73:F108,A17,G73:G108)</f>
        <v>0</v>
      </c>
      <c r="F17" s="84"/>
      <c r="G17" s="83">
        <f>SUMIF(F73:F108,A17,H73:H108)</f>
        <v>0</v>
      </c>
      <c r="H17" s="84"/>
      <c r="I17" s="83">
        <f>SUMIF(F73:F108,A17,I73:I108)</f>
        <v>0</v>
      </c>
      <c r="J17" s="85"/>
    </row>
    <row r="18" spans="1:10" ht="23.25" customHeight="1" x14ac:dyDescent="0.25">
      <c r="A18" s="194" t="s">
        <v>26</v>
      </c>
      <c r="B18" s="38" t="s">
        <v>26</v>
      </c>
      <c r="C18" s="62"/>
      <c r="D18" s="63"/>
      <c r="E18" s="83">
        <f>SUMIF(F73:F108,A18,G73:G108)</f>
        <v>0</v>
      </c>
      <c r="F18" s="84"/>
      <c r="G18" s="83">
        <f>SUMIF(F73:F108,A18,H73:H108)</f>
        <v>0</v>
      </c>
      <c r="H18" s="84"/>
      <c r="I18" s="83">
        <f>SUMIF(F73:F108,A18,I73:I108)</f>
        <v>0</v>
      </c>
      <c r="J18" s="85"/>
    </row>
    <row r="19" spans="1:10" ht="23.25" customHeight="1" x14ac:dyDescent="0.25">
      <c r="A19" s="194" t="s">
        <v>141</v>
      </c>
      <c r="B19" s="38" t="s">
        <v>27</v>
      </c>
      <c r="C19" s="62"/>
      <c r="D19" s="63"/>
      <c r="E19" s="83">
        <f>SUMIF(F73:F108,A19,G73:G108)</f>
        <v>0</v>
      </c>
      <c r="F19" s="84"/>
      <c r="G19" s="83">
        <f>SUMIF(F73:F108,A19,H73:H108)</f>
        <v>0</v>
      </c>
      <c r="H19" s="84"/>
      <c r="I19" s="83">
        <f>SUMIF(F73:F108,A19,I73:I108)</f>
        <v>0</v>
      </c>
      <c r="J19" s="85"/>
    </row>
    <row r="20" spans="1:10" ht="23.25" customHeight="1" x14ac:dyDescent="0.25">
      <c r="A20" s="194" t="s">
        <v>142</v>
      </c>
      <c r="B20" s="38" t="s">
        <v>28</v>
      </c>
      <c r="C20" s="62"/>
      <c r="D20" s="63"/>
      <c r="E20" s="83">
        <f>SUMIF(F73:F108,A20,G73:G108)</f>
        <v>0</v>
      </c>
      <c r="F20" s="84"/>
      <c r="G20" s="83">
        <f>SUMIF(F73:F108,A20,H73:H108)</f>
        <v>0</v>
      </c>
      <c r="H20" s="84"/>
      <c r="I20" s="83">
        <f>SUMIF(F73:F108,A20,I73:I108)</f>
        <v>0</v>
      </c>
      <c r="J20" s="85"/>
    </row>
    <row r="21" spans="1:10" ht="23.25" customHeight="1" x14ac:dyDescent="0.25">
      <c r="A21" s="2"/>
      <c r="B21" s="48" t="s">
        <v>29</v>
      </c>
      <c r="C21" s="64"/>
      <c r="D21" s="65"/>
      <c r="E21" s="90">
        <f>SUM(E16:F20)</f>
        <v>0</v>
      </c>
      <c r="F21" s="91"/>
      <c r="G21" s="90">
        <f>SUM(G16:H20)</f>
        <v>0</v>
      </c>
      <c r="H21" s="91"/>
      <c r="I21" s="90">
        <f>SUM(I16:J20)</f>
        <v>0</v>
      </c>
      <c r="J21" s="102"/>
    </row>
    <row r="22" spans="1:10" ht="33" customHeight="1" x14ac:dyDescent="0.25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5">
      <c r="A23" s="2">
        <f>ZakladDPHSni*SazbaDPH1/100</f>
        <v>0</v>
      </c>
      <c r="B23" s="38" t="s">
        <v>12</v>
      </c>
      <c r="C23" s="62"/>
      <c r="D23" s="63"/>
      <c r="E23" s="67">
        <v>15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customHeight="1" x14ac:dyDescent="0.25">
      <c r="A24" s="2">
        <f>(A23-INT(A23))*100</f>
        <v>0</v>
      </c>
      <c r="B24" s="38" t="s">
        <v>13</v>
      </c>
      <c r="C24" s="62"/>
      <c r="D24" s="63"/>
      <c r="E24" s="67">
        <f>SazbaDPH1</f>
        <v>15</v>
      </c>
      <c r="F24" s="39" t="s">
        <v>0</v>
      </c>
      <c r="G24" s="98">
        <f>A23</f>
        <v>0</v>
      </c>
      <c r="H24" s="99"/>
      <c r="I24" s="99"/>
      <c r="J24" s="40" t="str">
        <f t="shared" si="0"/>
        <v>CZK</v>
      </c>
    </row>
    <row r="25" spans="1:10" ht="23.25" customHeight="1" x14ac:dyDescent="0.25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customHeight="1" x14ac:dyDescent="0.25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3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3">
      <c r="A28" s="2"/>
      <c r="B28" s="163" t="s">
        <v>23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3">
      <c r="A29" s="2">
        <f>(A27-INT(A27))*100</f>
        <v>0</v>
      </c>
      <c r="B29" s="163" t="s">
        <v>35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64</v>
      </c>
    </row>
    <row r="30" spans="1:10" ht="12.75" customHeight="1" x14ac:dyDescent="0.25">
      <c r="A30" s="2"/>
      <c r="B30" s="2"/>
      <c r="J30" s="9"/>
    </row>
    <row r="31" spans="1:10" ht="30" customHeight="1" x14ac:dyDescent="0.25">
      <c r="A31" s="2"/>
      <c r="B31" s="2"/>
      <c r="J31" s="9"/>
    </row>
    <row r="32" spans="1:10" ht="18.75" customHeight="1" x14ac:dyDescent="0.25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5">
      <c r="A33" s="2"/>
      <c r="B33" s="2"/>
      <c r="J33" s="9"/>
    </row>
    <row r="34" spans="1:10" s="21" customFormat="1" ht="18.75" customHeight="1" x14ac:dyDescent="0.25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5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3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5">
      <c r="B37" s="135" t="s">
        <v>16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5">
      <c r="A38" s="134" t="s">
        <v>37</v>
      </c>
      <c r="B38" s="139" t="s">
        <v>17</v>
      </c>
      <c r="C38" s="140" t="s">
        <v>5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18</v>
      </c>
      <c r="I38" s="142" t="s">
        <v>1</v>
      </c>
      <c r="J38" s="143" t="s">
        <v>0</v>
      </c>
    </row>
    <row r="39" spans="1:10" ht="25.5" hidden="1" customHeight="1" x14ac:dyDescent="0.25">
      <c r="A39" s="134">
        <v>1</v>
      </c>
      <c r="B39" s="144" t="s">
        <v>45</v>
      </c>
      <c r="C39" s="145"/>
      <c r="D39" s="145"/>
      <c r="E39" s="145"/>
      <c r="F39" s="146">
        <f>'00 VRN Naklady'!AE41+'01 D.1.1. Pol'!AE68+'01 D.1.4.3 Pol'!AE100+'01 D.1.4.3 P1'!AE101+'01 D.1.4.4 Pol'!AE101+'02 D.1.1. Pol'!AE72+'02 D.1.4.3 Pol'!AE103+'02 D.1.4.3 P1'!AE102+'02 D.1.4.4 Pol'!AE76</f>
        <v>0</v>
      </c>
      <c r="G39" s="147">
        <f>'00 VRN Naklady'!AF41+'01 D.1.1. Pol'!AF68+'01 D.1.4.3 Pol'!AF100+'01 D.1.4.3 P1'!AF101+'01 D.1.4.4 Pol'!AF101+'02 D.1.1. Pol'!AF72+'02 D.1.4.3 Pol'!AF103+'02 D.1.4.3 P1'!AF102+'02 D.1.4.4 Pol'!AF76</f>
        <v>0</v>
      </c>
      <c r="H39" s="148">
        <f>(F39*SazbaDPH1/100)+(G39*SazbaDPH2/100)</f>
        <v>0</v>
      </c>
      <c r="I39" s="148">
        <f>F39+G39+H39</f>
        <v>0</v>
      </c>
      <c r="J39" s="149" t="str">
        <f>IF(_xlfn.SINGLE(CenaCelkemVypocet)=0,"",I39/_xlfn.SINGLE(CenaCelkemVypocet)*100)</f>
        <v/>
      </c>
    </row>
    <row r="40" spans="1:10" ht="25.5" customHeight="1" x14ac:dyDescent="0.25">
      <c r="A40" s="134">
        <v>2</v>
      </c>
      <c r="B40" s="150"/>
      <c r="C40" s="151" t="s">
        <v>46</v>
      </c>
      <c r="D40" s="151"/>
      <c r="E40" s="151"/>
      <c r="F40" s="152">
        <f>'00 VRN Naklady'!AE41</f>
        <v>0</v>
      </c>
      <c r="G40" s="153">
        <f>'00 VRN Naklady'!AF41</f>
        <v>0</v>
      </c>
      <c r="H40" s="153">
        <f>(F40*SazbaDPH1/100)+(G40*SazbaDPH2/100)</f>
        <v>0</v>
      </c>
      <c r="I40" s="153">
        <f>F40+G40+H40</f>
        <v>0</v>
      </c>
      <c r="J40" s="154" t="str">
        <f>IF(_xlfn.SINGLE(CenaCelkemVypocet)=0,"",I40/_xlfn.SINGLE(CenaCelkemVypocet)*100)</f>
        <v/>
      </c>
    </row>
    <row r="41" spans="1:10" ht="25.5" customHeight="1" x14ac:dyDescent="0.25">
      <c r="A41" s="134">
        <v>3</v>
      </c>
      <c r="B41" s="155" t="s">
        <v>47</v>
      </c>
      <c r="C41" s="145" t="s">
        <v>48</v>
      </c>
      <c r="D41" s="145"/>
      <c r="E41" s="145"/>
      <c r="F41" s="156">
        <f>'00 VRN Naklady'!AE41</f>
        <v>0</v>
      </c>
      <c r="G41" s="148">
        <f>'00 VRN Naklady'!AF41</f>
        <v>0</v>
      </c>
      <c r="H41" s="148">
        <f>(F41*SazbaDPH1/100)+(G41*SazbaDPH2/100)</f>
        <v>0</v>
      </c>
      <c r="I41" s="148">
        <f>F41+G41+H41</f>
        <v>0</v>
      </c>
      <c r="J41" s="149" t="str">
        <f>IF(_xlfn.SINGLE(CenaCelkemVypocet)=0,"",I41/_xlfn.SINGLE(CenaCelkemVypocet)*100)</f>
        <v/>
      </c>
    </row>
    <row r="42" spans="1:10" ht="25.5" customHeight="1" x14ac:dyDescent="0.25">
      <c r="A42" s="134">
        <v>2</v>
      </c>
      <c r="B42" s="150"/>
      <c r="C42" s="151" t="s">
        <v>49</v>
      </c>
      <c r="D42" s="151"/>
      <c r="E42" s="151"/>
      <c r="F42" s="152"/>
      <c r="G42" s="153"/>
      <c r="H42" s="153">
        <f>(F42*SazbaDPH1/100)+(G42*SazbaDPH2/100)</f>
        <v>0</v>
      </c>
      <c r="I42" s="153"/>
      <c r="J42" s="154"/>
    </row>
    <row r="43" spans="1:10" ht="25.5" customHeight="1" x14ac:dyDescent="0.25">
      <c r="A43" s="134">
        <v>2</v>
      </c>
      <c r="B43" s="150" t="s">
        <v>50</v>
      </c>
      <c r="C43" s="151" t="s">
        <v>51</v>
      </c>
      <c r="D43" s="151"/>
      <c r="E43" s="151"/>
      <c r="F43" s="152">
        <f>'01 D.1.1. Pol'!AE68+'01 D.1.4.3 Pol'!AE100+'01 D.1.4.3 P1'!AE101+'01 D.1.4.4 Pol'!AE101</f>
        <v>0</v>
      </c>
      <c r="G43" s="153">
        <f>'01 D.1.1. Pol'!AF68+'01 D.1.4.3 Pol'!AF100+'01 D.1.4.3 P1'!AF101+'01 D.1.4.4 Pol'!AF101</f>
        <v>0</v>
      </c>
      <c r="H43" s="153">
        <f>(F43*SazbaDPH1/100)+(G43*SazbaDPH2/100)</f>
        <v>0</v>
      </c>
      <c r="I43" s="153">
        <f>F43+G43+H43</f>
        <v>0</v>
      </c>
      <c r="J43" s="154" t="str">
        <f>IF(_xlfn.SINGLE(CenaCelkemVypocet)=0,"",I43/_xlfn.SINGLE(CenaCelkemVypocet)*100)</f>
        <v/>
      </c>
    </row>
    <row r="44" spans="1:10" ht="25.5" customHeight="1" x14ac:dyDescent="0.25">
      <c r="A44" s="134">
        <v>3</v>
      </c>
      <c r="B44" s="155" t="s">
        <v>52</v>
      </c>
      <c r="C44" s="145" t="s">
        <v>53</v>
      </c>
      <c r="D44" s="145"/>
      <c r="E44" s="145"/>
      <c r="F44" s="156">
        <f>'01 D.1.1. Pol'!AE68</f>
        <v>0</v>
      </c>
      <c r="G44" s="148">
        <f>'01 D.1.1. Pol'!AF68</f>
        <v>0</v>
      </c>
      <c r="H44" s="148">
        <f>(F44*SazbaDPH1/100)+(G44*SazbaDPH2/100)</f>
        <v>0</v>
      </c>
      <c r="I44" s="148">
        <f>F44+G44+H44</f>
        <v>0</v>
      </c>
      <c r="J44" s="149" t="str">
        <f>IF(_xlfn.SINGLE(CenaCelkemVypocet)=0,"",I44/_xlfn.SINGLE(CenaCelkemVypocet)*100)</f>
        <v/>
      </c>
    </row>
    <row r="45" spans="1:10" ht="25.5" customHeight="1" x14ac:dyDescent="0.25">
      <c r="A45" s="134">
        <v>3</v>
      </c>
      <c r="B45" s="155" t="s">
        <v>54</v>
      </c>
      <c r="C45" s="145" t="s">
        <v>55</v>
      </c>
      <c r="D45" s="145"/>
      <c r="E45" s="145"/>
      <c r="F45" s="156">
        <f>'01 D.1.4.3 Pol'!AE100</f>
        <v>0</v>
      </c>
      <c r="G45" s="148">
        <f>'01 D.1.4.3 Pol'!AF100</f>
        <v>0</v>
      </c>
      <c r="H45" s="148">
        <f>(F45*SazbaDPH1/100)+(G45*SazbaDPH2/100)</f>
        <v>0</v>
      </c>
      <c r="I45" s="148">
        <f>F45+G45+H45</f>
        <v>0</v>
      </c>
      <c r="J45" s="149" t="str">
        <f>IF(_xlfn.SINGLE(CenaCelkemVypocet)=0,"",I45/_xlfn.SINGLE(CenaCelkemVypocet)*100)</f>
        <v/>
      </c>
    </row>
    <row r="46" spans="1:10" ht="25.5" customHeight="1" x14ac:dyDescent="0.25">
      <c r="A46" s="134">
        <v>3</v>
      </c>
      <c r="B46" s="155" t="s">
        <v>54</v>
      </c>
      <c r="C46" s="145" t="s">
        <v>56</v>
      </c>
      <c r="D46" s="145"/>
      <c r="E46" s="145"/>
      <c r="F46" s="156">
        <f>'01 D.1.4.3 P1'!AE101</f>
        <v>0</v>
      </c>
      <c r="G46" s="148">
        <f>'01 D.1.4.3 P1'!AF101</f>
        <v>0</v>
      </c>
      <c r="H46" s="148">
        <f>(F46*SazbaDPH1/100)+(G46*SazbaDPH2/100)</f>
        <v>0</v>
      </c>
      <c r="I46" s="148">
        <f>F46+G46+H46</f>
        <v>0</v>
      </c>
      <c r="J46" s="149" t="str">
        <f>IF(_xlfn.SINGLE(CenaCelkemVypocet)=0,"",I46/_xlfn.SINGLE(CenaCelkemVypocet)*100)</f>
        <v/>
      </c>
    </row>
    <row r="47" spans="1:10" ht="25.5" customHeight="1" x14ac:dyDescent="0.25">
      <c r="A47" s="134">
        <v>3</v>
      </c>
      <c r="B47" s="155" t="s">
        <v>57</v>
      </c>
      <c r="C47" s="145" t="s">
        <v>58</v>
      </c>
      <c r="D47" s="145"/>
      <c r="E47" s="145"/>
      <c r="F47" s="156">
        <f>'01 D.1.4.4 Pol'!AE101</f>
        <v>0</v>
      </c>
      <c r="G47" s="148">
        <f>'01 D.1.4.4 Pol'!AF101</f>
        <v>0</v>
      </c>
      <c r="H47" s="148">
        <f>(F47*SazbaDPH1/100)+(G47*SazbaDPH2/100)</f>
        <v>0</v>
      </c>
      <c r="I47" s="148">
        <f>F47+G47+H47</f>
        <v>0</v>
      </c>
      <c r="J47" s="149" t="str">
        <f>IF(_xlfn.SINGLE(CenaCelkemVypocet)=0,"",I47/_xlfn.SINGLE(CenaCelkemVypocet)*100)</f>
        <v/>
      </c>
    </row>
    <row r="48" spans="1:10" ht="25.5" customHeight="1" x14ac:dyDescent="0.25">
      <c r="A48" s="134">
        <v>2</v>
      </c>
      <c r="B48" s="150" t="s">
        <v>59</v>
      </c>
      <c r="C48" s="151" t="s">
        <v>60</v>
      </c>
      <c r="D48" s="151"/>
      <c r="E48" s="151"/>
      <c r="F48" s="152">
        <f>'02 D.1.1. Pol'!AE72+'02 D.1.4.3 Pol'!AE103+'02 D.1.4.3 P1'!AE102+'02 D.1.4.4 Pol'!AE76</f>
        <v>0</v>
      </c>
      <c r="G48" s="153">
        <f>'02 D.1.1. Pol'!AF72+'02 D.1.4.3 Pol'!AF103+'02 D.1.4.3 P1'!AF102+'02 D.1.4.4 Pol'!AF76</f>
        <v>0</v>
      </c>
      <c r="H48" s="153">
        <f>(F48*SazbaDPH1/100)+(G48*SazbaDPH2/100)</f>
        <v>0</v>
      </c>
      <c r="I48" s="153">
        <f>F48+G48+H48</f>
        <v>0</v>
      </c>
      <c r="J48" s="154" t="str">
        <f>IF(_xlfn.SINGLE(CenaCelkemVypocet)=0,"",I48/_xlfn.SINGLE(CenaCelkemVypocet)*100)</f>
        <v/>
      </c>
    </row>
    <row r="49" spans="1:10" ht="25.5" customHeight="1" x14ac:dyDescent="0.25">
      <c r="A49" s="134">
        <v>3</v>
      </c>
      <c r="B49" s="155" t="s">
        <v>52</v>
      </c>
      <c r="C49" s="145" t="s">
        <v>53</v>
      </c>
      <c r="D49" s="145"/>
      <c r="E49" s="145"/>
      <c r="F49" s="156">
        <f>'02 D.1.1. Pol'!AE72</f>
        <v>0</v>
      </c>
      <c r="G49" s="148">
        <f>'02 D.1.1. Pol'!AF72</f>
        <v>0</v>
      </c>
      <c r="H49" s="148">
        <f>(F49*SazbaDPH1/100)+(G49*SazbaDPH2/100)</f>
        <v>0</v>
      </c>
      <c r="I49" s="148">
        <f>F49+G49+H49</f>
        <v>0</v>
      </c>
      <c r="J49" s="149" t="str">
        <f>IF(_xlfn.SINGLE(CenaCelkemVypocet)=0,"",I49/_xlfn.SINGLE(CenaCelkemVypocet)*100)</f>
        <v/>
      </c>
    </row>
    <row r="50" spans="1:10" ht="25.5" customHeight="1" x14ac:dyDescent="0.25">
      <c r="A50" s="134">
        <v>3</v>
      </c>
      <c r="B50" s="155" t="s">
        <v>54</v>
      </c>
      <c r="C50" s="145" t="s">
        <v>61</v>
      </c>
      <c r="D50" s="145"/>
      <c r="E50" s="145"/>
      <c r="F50" s="156">
        <f>'02 D.1.4.3 Pol'!AE103</f>
        <v>0</v>
      </c>
      <c r="G50" s="148">
        <f>'02 D.1.4.3 Pol'!AF103</f>
        <v>0</v>
      </c>
      <c r="H50" s="148">
        <f>(F50*SazbaDPH1/100)+(G50*SazbaDPH2/100)</f>
        <v>0</v>
      </c>
      <c r="I50" s="148">
        <f>F50+G50+H50</f>
        <v>0</v>
      </c>
      <c r="J50" s="149" t="str">
        <f>IF(_xlfn.SINGLE(CenaCelkemVypocet)=0,"",I50/_xlfn.SINGLE(CenaCelkemVypocet)*100)</f>
        <v/>
      </c>
    </row>
    <row r="51" spans="1:10" ht="25.5" customHeight="1" x14ac:dyDescent="0.25">
      <c r="A51" s="134">
        <v>3</v>
      </c>
      <c r="B51" s="155" t="s">
        <v>54</v>
      </c>
      <c r="C51" s="145" t="s">
        <v>62</v>
      </c>
      <c r="D51" s="145"/>
      <c r="E51" s="145"/>
      <c r="F51" s="156">
        <f>'02 D.1.4.3 P1'!AE102</f>
        <v>0</v>
      </c>
      <c r="G51" s="148">
        <f>'02 D.1.4.3 P1'!AF102</f>
        <v>0</v>
      </c>
      <c r="H51" s="148">
        <f>(F51*SazbaDPH1/100)+(G51*SazbaDPH2/100)</f>
        <v>0</v>
      </c>
      <c r="I51" s="148">
        <f>F51+G51+H51</f>
        <v>0</v>
      </c>
      <c r="J51" s="149" t="str">
        <f>IF(_xlfn.SINGLE(CenaCelkemVypocet)=0,"",I51/_xlfn.SINGLE(CenaCelkemVypocet)*100)</f>
        <v/>
      </c>
    </row>
    <row r="52" spans="1:10" ht="25.5" customHeight="1" x14ac:dyDescent="0.25">
      <c r="A52" s="134">
        <v>3</v>
      </c>
      <c r="B52" s="155" t="s">
        <v>57</v>
      </c>
      <c r="C52" s="145" t="s">
        <v>58</v>
      </c>
      <c r="D52" s="145"/>
      <c r="E52" s="145"/>
      <c r="F52" s="156">
        <f>'02 D.1.4.4 Pol'!AE76</f>
        <v>0</v>
      </c>
      <c r="G52" s="148">
        <f>'02 D.1.4.4 Pol'!AF76</f>
        <v>0</v>
      </c>
      <c r="H52" s="148">
        <f>(F52*SazbaDPH1/100)+(G52*SazbaDPH2/100)</f>
        <v>0</v>
      </c>
      <c r="I52" s="148">
        <f>F52+G52+H52</f>
        <v>0</v>
      </c>
      <c r="J52" s="149" t="str">
        <f>IF(_xlfn.SINGLE(CenaCelkemVypocet)=0,"",I52/_xlfn.SINGLE(CenaCelkemVypocet)*100)</f>
        <v/>
      </c>
    </row>
    <row r="53" spans="1:10" ht="25.5" customHeight="1" x14ac:dyDescent="0.25">
      <c r="A53" s="134"/>
      <c r="B53" s="157" t="s">
        <v>63</v>
      </c>
      <c r="C53" s="158"/>
      <c r="D53" s="158"/>
      <c r="E53" s="159"/>
      <c r="F53" s="160">
        <f>SUMIF(A39:A52,"=1",F39:F52)</f>
        <v>0</v>
      </c>
      <c r="G53" s="161">
        <f>SUMIF(A39:A52,"=1",G39:G52)</f>
        <v>0</v>
      </c>
      <c r="H53" s="161">
        <f>SUMIF(A39:A52,"=1",H39:H52)</f>
        <v>0</v>
      </c>
      <c r="I53" s="161">
        <f>SUMIF(A39:A52,"=1",I39:I52)</f>
        <v>0</v>
      </c>
      <c r="J53" s="162">
        <f>SUMIF(A39:A52,"=1",J39:J52)</f>
        <v>0</v>
      </c>
    </row>
    <row r="55" spans="1:10" x14ac:dyDescent="0.25">
      <c r="A55" t="s">
        <v>65</v>
      </c>
      <c r="B55" t="s">
        <v>66</v>
      </c>
    </row>
    <row r="56" spans="1:10" x14ac:dyDescent="0.25">
      <c r="A56" t="s">
        <v>67</v>
      </c>
      <c r="B56" t="s">
        <v>68</v>
      </c>
    </row>
    <row r="57" spans="1:10" x14ac:dyDescent="0.25">
      <c r="A57" t="s">
        <v>69</v>
      </c>
      <c r="B57" t="s">
        <v>70</v>
      </c>
    </row>
    <row r="58" spans="1:10" x14ac:dyDescent="0.25">
      <c r="A58" t="s">
        <v>67</v>
      </c>
      <c r="B58" t="s">
        <v>71</v>
      </c>
    </row>
    <row r="59" spans="1:10" x14ac:dyDescent="0.25">
      <c r="A59" t="s">
        <v>69</v>
      </c>
      <c r="B59" t="s">
        <v>72</v>
      </c>
    </row>
    <row r="60" spans="1:10" x14ac:dyDescent="0.25">
      <c r="A60" t="s">
        <v>69</v>
      </c>
      <c r="B60" t="s">
        <v>73</v>
      </c>
    </row>
    <row r="61" spans="1:10" x14ac:dyDescent="0.25">
      <c r="A61" t="s">
        <v>69</v>
      </c>
      <c r="B61" t="s">
        <v>74</v>
      </c>
    </row>
    <row r="62" spans="1:10" x14ac:dyDescent="0.25">
      <c r="A62" t="s">
        <v>69</v>
      </c>
      <c r="B62" t="s">
        <v>75</v>
      </c>
    </row>
    <row r="63" spans="1:10" x14ac:dyDescent="0.25">
      <c r="A63" t="s">
        <v>67</v>
      </c>
      <c r="B63" t="s">
        <v>76</v>
      </c>
    </row>
    <row r="64" spans="1:10" x14ac:dyDescent="0.25">
      <c r="A64" t="s">
        <v>69</v>
      </c>
      <c r="B64" t="s">
        <v>72</v>
      </c>
    </row>
    <row r="65" spans="1:10" x14ac:dyDescent="0.25">
      <c r="A65" t="s">
        <v>69</v>
      </c>
      <c r="B65" t="s">
        <v>77</v>
      </c>
    </row>
    <row r="66" spans="1:10" x14ac:dyDescent="0.25">
      <c r="A66" t="s">
        <v>69</v>
      </c>
      <c r="B66" t="s">
        <v>78</v>
      </c>
    </row>
    <row r="67" spans="1:10" x14ac:dyDescent="0.25">
      <c r="A67" t="s">
        <v>69</v>
      </c>
      <c r="B67" t="s">
        <v>75</v>
      </c>
    </row>
    <row r="70" spans="1:10" ht="15.6" x14ac:dyDescent="0.3">
      <c r="B70" s="173" t="s">
        <v>79</v>
      </c>
    </row>
    <row r="72" spans="1:10" ht="25.5" customHeight="1" x14ac:dyDescent="0.25">
      <c r="A72" s="175"/>
      <c r="B72" s="178" t="s">
        <v>17</v>
      </c>
      <c r="C72" s="178" t="s">
        <v>5</v>
      </c>
      <c r="D72" s="179"/>
      <c r="E72" s="179"/>
      <c r="F72" s="180" t="s">
        <v>80</v>
      </c>
      <c r="G72" s="180" t="s">
        <v>30</v>
      </c>
      <c r="H72" s="180" t="s">
        <v>31</v>
      </c>
      <c r="I72" s="180" t="s">
        <v>29</v>
      </c>
      <c r="J72" s="180" t="s">
        <v>0</v>
      </c>
    </row>
    <row r="73" spans="1:10" ht="36.75" customHeight="1" x14ac:dyDescent="0.25">
      <c r="A73" s="176"/>
      <c r="B73" s="181" t="s">
        <v>81</v>
      </c>
      <c r="C73" s="182" t="s">
        <v>82</v>
      </c>
      <c r="D73" s="183"/>
      <c r="E73" s="183"/>
      <c r="F73" s="190" t="s">
        <v>24</v>
      </c>
      <c r="G73" s="191">
        <f>'00 VRN Naklady'!I8</f>
        <v>0</v>
      </c>
      <c r="H73" s="191">
        <f>'00 VRN Naklady'!K8</f>
        <v>0</v>
      </c>
      <c r="I73" s="191">
        <f>G73+H73</f>
        <v>0</v>
      </c>
      <c r="J73" s="187" t="str">
        <f>IF(I109=0,"",I73/I109*100)</f>
        <v/>
      </c>
    </row>
    <row r="74" spans="1:10" ht="36.75" customHeight="1" x14ac:dyDescent="0.25">
      <c r="A74" s="176"/>
      <c r="B74" s="181" t="s">
        <v>83</v>
      </c>
      <c r="C74" s="182" t="s">
        <v>84</v>
      </c>
      <c r="D74" s="183"/>
      <c r="E74" s="183"/>
      <c r="F74" s="190" t="s">
        <v>24</v>
      </c>
      <c r="G74" s="191">
        <f>'00 VRN Naklady'!I11</f>
        <v>0</v>
      </c>
      <c r="H74" s="191">
        <f>'00 VRN Naklady'!K11</f>
        <v>0</v>
      </c>
      <c r="I74" s="191">
        <f>G74+H74</f>
        <v>0</v>
      </c>
      <c r="J74" s="187" t="str">
        <f>IF(I109=0,"",I74/I109*100)</f>
        <v/>
      </c>
    </row>
    <row r="75" spans="1:10" ht="36.75" customHeight="1" x14ac:dyDescent="0.25">
      <c r="A75" s="176"/>
      <c r="B75" s="181" t="s">
        <v>85</v>
      </c>
      <c r="C75" s="182" t="s">
        <v>86</v>
      </c>
      <c r="D75" s="183"/>
      <c r="E75" s="183"/>
      <c r="F75" s="190" t="s">
        <v>24</v>
      </c>
      <c r="G75" s="191">
        <f>'00 VRN Naklady'!I14</f>
        <v>0</v>
      </c>
      <c r="H75" s="191">
        <f>'00 VRN Naklady'!K14</f>
        <v>0</v>
      </c>
      <c r="I75" s="191">
        <f>G75+H75</f>
        <v>0</v>
      </c>
      <c r="J75" s="187" t="str">
        <f>IF(I109=0,"",I75/I109*100)</f>
        <v/>
      </c>
    </row>
    <row r="76" spans="1:10" ht="36.75" customHeight="1" x14ac:dyDescent="0.25">
      <c r="A76" s="176"/>
      <c r="B76" s="181" t="s">
        <v>87</v>
      </c>
      <c r="C76" s="182" t="s">
        <v>88</v>
      </c>
      <c r="D76" s="183"/>
      <c r="E76" s="183"/>
      <c r="F76" s="190" t="s">
        <v>24</v>
      </c>
      <c r="G76" s="191">
        <f>'00 VRN Naklady'!I20</f>
        <v>0</v>
      </c>
      <c r="H76" s="191">
        <f>'00 VRN Naklady'!K20</f>
        <v>0</v>
      </c>
      <c r="I76" s="191">
        <f>G76+H76</f>
        <v>0</v>
      </c>
      <c r="J76" s="187" t="str">
        <f>IF(I109=0,"",I76/I109*100)</f>
        <v/>
      </c>
    </row>
    <row r="77" spans="1:10" ht="36.75" customHeight="1" x14ac:dyDescent="0.25">
      <c r="A77" s="176"/>
      <c r="B77" s="181" t="s">
        <v>89</v>
      </c>
      <c r="C77" s="182" t="s">
        <v>90</v>
      </c>
      <c r="D77" s="183"/>
      <c r="E77" s="183"/>
      <c r="F77" s="190" t="s">
        <v>24</v>
      </c>
      <c r="G77" s="191">
        <f>'00 VRN Naklady'!I31</f>
        <v>0</v>
      </c>
      <c r="H77" s="191">
        <f>'00 VRN Naklady'!K31</f>
        <v>0</v>
      </c>
      <c r="I77" s="191">
        <f>G77+H77</f>
        <v>0</v>
      </c>
      <c r="J77" s="187" t="str">
        <f>IF(I109=0,"",I77/I109*100)</f>
        <v/>
      </c>
    </row>
    <row r="78" spans="1:10" ht="36.75" customHeight="1" x14ac:dyDescent="0.25">
      <c r="A78" s="176"/>
      <c r="B78" s="181" t="s">
        <v>91</v>
      </c>
      <c r="C78" s="182" t="s">
        <v>92</v>
      </c>
      <c r="D78" s="183"/>
      <c r="E78" s="183"/>
      <c r="F78" s="190" t="s">
        <v>24</v>
      </c>
      <c r="G78" s="191">
        <f>'00 VRN Naklady'!I34</f>
        <v>0</v>
      </c>
      <c r="H78" s="191">
        <f>'00 VRN Naklady'!K34</f>
        <v>0</v>
      </c>
      <c r="I78" s="191">
        <f>G78+H78</f>
        <v>0</v>
      </c>
      <c r="J78" s="187" t="str">
        <f>IF(I109=0,"",I78/I109*100)</f>
        <v/>
      </c>
    </row>
    <row r="79" spans="1:10" ht="36.75" customHeight="1" x14ac:dyDescent="0.25">
      <c r="A79" s="176"/>
      <c r="B79" s="181" t="s">
        <v>93</v>
      </c>
      <c r="C79" s="182" t="s">
        <v>28</v>
      </c>
      <c r="D79" s="183"/>
      <c r="E79" s="183"/>
      <c r="F79" s="190" t="s">
        <v>24</v>
      </c>
      <c r="G79" s="191">
        <f>'00 VRN Naklady'!I36</f>
        <v>0</v>
      </c>
      <c r="H79" s="191">
        <f>'00 VRN Naklady'!K36</f>
        <v>0</v>
      </c>
      <c r="I79" s="191">
        <f>G79+H79</f>
        <v>0</v>
      </c>
      <c r="J79" s="187" t="str">
        <f>IF(I109=0,"",I79/I109*100)</f>
        <v/>
      </c>
    </row>
    <row r="80" spans="1:10" ht="36.75" customHeight="1" x14ac:dyDescent="0.25">
      <c r="A80" s="176"/>
      <c r="B80" s="181" t="s">
        <v>94</v>
      </c>
      <c r="C80" s="182" t="s">
        <v>95</v>
      </c>
      <c r="D80" s="183"/>
      <c r="E80" s="183"/>
      <c r="F80" s="190" t="s">
        <v>24</v>
      </c>
      <c r="G80" s="191">
        <f>'01 D.1.4.4 Pol'!I8+'02 D.1.4.4 Pol'!I8</f>
        <v>0</v>
      </c>
      <c r="H80" s="191">
        <f>'01 D.1.4.4 Pol'!K8+'02 D.1.4.4 Pol'!K8</f>
        <v>0</v>
      </c>
      <c r="I80" s="191">
        <f>G80+H80</f>
        <v>0</v>
      </c>
      <c r="J80" s="187" t="str">
        <f>IF(I109=0,"",I80/I109*100)</f>
        <v/>
      </c>
    </row>
    <row r="81" spans="1:10" ht="36.75" customHeight="1" x14ac:dyDescent="0.25">
      <c r="A81" s="176"/>
      <c r="B81" s="181" t="s">
        <v>96</v>
      </c>
      <c r="C81" s="182" t="s">
        <v>97</v>
      </c>
      <c r="D81" s="183"/>
      <c r="E81" s="183"/>
      <c r="F81" s="190" t="s">
        <v>24</v>
      </c>
      <c r="G81" s="191">
        <f>'01 D.1.4.4 Pol'!I33</f>
        <v>0</v>
      </c>
      <c r="H81" s="191">
        <f>'01 D.1.4.4 Pol'!K33</f>
        <v>0</v>
      </c>
      <c r="I81" s="191">
        <f>G81+H81</f>
        <v>0</v>
      </c>
      <c r="J81" s="187" t="str">
        <f>IF(I109=0,"",I81/I109*100)</f>
        <v/>
      </c>
    </row>
    <row r="82" spans="1:10" ht="36.75" customHeight="1" x14ac:dyDescent="0.25">
      <c r="A82" s="176"/>
      <c r="B82" s="181" t="s">
        <v>98</v>
      </c>
      <c r="C82" s="182" t="s">
        <v>99</v>
      </c>
      <c r="D82" s="183"/>
      <c r="E82" s="183"/>
      <c r="F82" s="190" t="s">
        <v>24</v>
      </c>
      <c r="G82" s="191">
        <f>'01 D.1.4.4 Pol'!I40+'02 D.1.4.4 Pol'!I31</f>
        <v>0</v>
      </c>
      <c r="H82" s="191">
        <f>'01 D.1.4.4 Pol'!K40+'02 D.1.4.4 Pol'!K31</f>
        <v>0</v>
      </c>
      <c r="I82" s="191">
        <f>G82+H82</f>
        <v>0</v>
      </c>
      <c r="J82" s="187" t="str">
        <f>IF(I109=0,"",I82/I109*100)</f>
        <v/>
      </c>
    </row>
    <row r="83" spans="1:10" ht="36.75" customHeight="1" x14ac:dyDescent="0.25">
      <c r="A83" s="176"/>
      <c r="B83" s="181" t="s">
        <v>100</v>
      </c>
      <c r="C83" s="182" t="s">
        <v>101</v>
      </c>
      <c r="D83" s="183"/>
      <c r="E83" s="183"/>
      <c r="F83" s="190" t="s">
        <v>24</v>
      </c>
      <c r="G83" s="191">
        <f>'01 D.1.4.4 Pol'!I49+'02 D.1.4.4 Pol'!I39</f>
        <v>0</v>
      </c>
      <c r="H83" s="191">
        <f>'01 D.1.4.4 Pol'!K49+'02 D.1.4.4 Pol'!K39</f>
        <v>0</v>
      </c>
      <c r="I83" s="191">
        <f>G83+H83</f>
        <v>0</v>
      </c>
      <c r="J83" s="187" t="str">
        <f>IF(I109=0,"",I83/I109*100)</f>
        <v/>
      </c>
    </row>
    <row r="84" spans="1:10" ht="36.75" customHeight="1" x14ac:dyDescent="0.25">
      <c r="A84" s="176"/>
      <c r="B84" s="181" t="s">
        <v>102</v>
      </c>
      <c r="C84" s="182" t="s">
        <v>103</v>
      </c>
      <c r="D84" s="183"/>
      <c r="E84" s="183"/>
      <c r="F84" s="190" t="s">
        <v>24</v>
      </c>
      <c r="G84" s="191">
        <f>'01 D.1.4.4 Pol'!I60+'02 D.1.4.4 Pol'!I50</f>
        <v>0</v>
      </c>
      <c r="H84" s="191">
        <f>'01 D.1.4.4 Pol'!K60+'02 D.1.4.4 Pol'!K50</f>
        <v>0</v>
      </c>
      <c r="I84" s="191">
        <f>G84+H84</f>
        <v>0</v>
      </c>
      <c r="J84" s="187" t="str">
        <f>IF(I109=0,"",I84/I109*100)</f>
        <v/>
      </c>
    </row>
    <row r="85" spans="1:10" ht="36.75" customHeight="1" x14ac:dyDescent="0.25">
      <c r="A85" s="176"/>
      <c r="B85" s="181" t="s">
        <v>104</v>
      </c>
      <c r="C85" s="182" t="s">
        <v>105</v>
      </c>
      <c r="D85" s="183"/>
      <c r="E85" s="183"/>
      <c r="F85" s="190" t="s">
        <v>24</v>
      </c>
      <c r="G85" s="191">
        <f>'01 D.1.4.4 Pol'!I81+'02 D.1.4.4 Pol'!I59</f>
        <v>0</v>
      </c>
      <c r="H85" s="191">
        <f>'01 D.1.4.4 Pol'!K81+'02 D.1.4.4 Pol'!K59</f>
        <v>0</v>
      </c>
      <c r="I85" s="191">
        <f>G85+H85</f>
        <v>0</v>
      </c>
      <c r="J85" s="187" t="str">
        <f>IF(I109=0,"",I85/I109*100)</f>
        <v/>
      </c>
    </row>
    <row r="86" spans="1:10" ht="36.75" customHeight="1" x14ac:dyDescent="0.25">
      <c r="A86" s="176"/>
      <c r="B86" s="181" t="s">
        <v>106</v>
      </c>
      <c r="C86" s="182" t="s">
        <v>107</v>
      </c>
      <c r="D86" s="183"/>
      <c r="E86" s="183"/>
      <c r="F86" s="190" t="s">
        <v>24</v>
      </c>
      <c r="G86" s="191">
        <f>'01 D.1.1. Pol'!I8+'02 D.1.1. Pol'!I8</f>
        <v>0</v>
      </c>
      <c r="H86" s="191">
        <f>'01 D.1.1. Pol'!K8+'02 D.1.1. Pol'!K8</f>
        <v>0</v>
      </c>
      <c r="I86" s="191">
        <f>G86+H86</f>
        <v>0</v>
      </c>
      <c r="J86" s="187" t="str">
        <f>IF(I109=0,"",I86/I109*100)</f>
        <v/>
      </c>
    </row>
    <row r="87" spans="1:10" ht="36.75" customHeight="1" x14ac:dyDescent="0.25">
      <c r="A87" s="176"/>
      <c r="B87" s="181" t="s">
        <v>106</v>
      </c>
      <c r="C87" s="182" t="s">
        <v>108</v>
      </c>
      <c r="D87" s="183"/>
      <c r="E87" s="183"/>
      <c r="F87" s="190" t="s">
        <v>24</v>
      </c>
      <c r="G87" s="191">
        <f>'01 D.1.4.3 Pol'!I8+'01 D.1.4.3 P1'!I8+'02 D.1.4.3 Pol'!I8+'02 D.1.4.3 P1'!I8</f>
        <v>0</v>
      </c>
      <c r="H87" s="191">
        <f>'01 D.1.4.3 Pol'!K8+'01 D.1.4.3 P1'!K8+'02 D.1.4.3 Pol'!K8+'02 D.1.4.3 P1'!K8</f>
        <v>0</v>
      </c>
      <c r="I87" s="191">
        <f>G87+H87</f>
        <v>0</v>
      </c>
      <c r="J87" s="187" t="str">
        <f>IF(I109=0,"",I87/I109*100)</f>
        <v/>
      </c>
    </row>
    <row r="88" spans="1:10" ht="36.75" customHeight="1" x14ac:dyDescent="0.25">
      <c r="A88" s="176"/>
      <c r="B88" s="181" t="s">
        <v>109</v>
      </c>
      <c r="C88" s="182" t="s">
        <v>110</v>
      </c>
      <c r="D88" s="183"/>
      <c r="E88" s="183"/>
      <c r="F88" s="190" t="s">
        <v>24</v>
      </c>
      <c r="G88" s="191">
        <f>'01 D.1.1. Pol'!I40+'02 D.1.1. Pol'!I42</f>
        <v>0</v>
      </c>
      <c r="H88" s="191">
        <f>'01 D.1.1. Pol'!K40+'02 D.1.1. Pol'!K42</f>
        <v>0</v>
      </c>
      <c r="I88" s="191">
        <f>G88+H88</f>
        <v>0</v>
      </c>
      <c r="J88" s="187" t="str">
        <f>IF(I109=0,"",I88/I109*100)</f>
        <v/>
      </c>
    </row>
    <row r="89" spans="1:10" ht="36.75" customHeight="1" x14ac:dyDescent="0.25">
      <c r="A89" s="176"/>
      <c r="B89" s="181" t="s">
        <v>111</v>
      </c>
      <c r="C89" s="182" t="s">
        <v>112</v>
      </c>
      <c r="D89" s="183"/>
      <c r="E89" s="183"/>
      <c r="F89" s="190" t="s">
        <v>24</v>
      </c>
      <c r="G89" s="191">
        <f>'01 D.1.4.3 Pol'!I13+'01 D.1.4.3 P1'!I13+'02 D.1.4.3 Pol'!I13+'02 D.1.4.3 P1'!I13</f>
        <v>0</v>
      </c>
      <c r="H89" s="191">
        <f>'01 D.1.4.3 Pol'!K13+'01 D.1.4.3 P1'!K13+'02 D.1.4.3 Pol'!K13+'02 D.1.4.3 P1'!K13</f>
        <v>0</v>
      </c>
      <c r="I89" s="191">
        <f>G89+H89</f>
        <v>0</v>
      </c>
      <c r="J89" s="187" t="str">
        <f>IF(I109=0,"",I89/I109*100)</f>
        <v/>
      </c>
    </row>
    <row r="90" spans="1:10" ht="36.75" customHeight="1" x14ac:dyDescent="0.25">
      <c r="A90" s="176"/>
      <c r="B90" s="181" t="s">
        <v>113</v>
      </c>
      <c r="C90" s="182" t="s">
        <v>114</v>
      </c>
      <c r="D90" s="183"/>
      <c r="E90" s="183"/>
      <c r="F90" s="190" t="s">
        <v>24</v>
      </c>
      <c r="G90" s="191">
        <f>'01 D.1.4.3 Pol'!I17+'01 D.1.4.3 P1'!I17+'02 D.1.4.3 Pol'!I17+'02 D.1.4.3 P1'!I17</f>
        <v>0</v>
      </c>
      <c r="H90" s="191">
        <f>'01 D.1.4.3 Pol'!K17+'01 D.1.4.3 P1'!K17+'02 D.1.4.3 Pol'!K17+'02 D.1.4.3 P1'!K17</f>
        <v>0</v>
      </c>
      <c r="I90" s="191">
        <f>G90+H90</f>
        <v>0</v>
      </c>
      <c r="J90" s="187" t="str">
        <f>IF(I109=0,"",I90/I109*100)</f>
        <v/>
      </c>
    </row>
    <row r="91" spans="1:10" ht="36.75" customHeight="1" x14ac:dyDescent="0.25">
      <c r="A91" s="176"/>
      <c r="B91" s="181" t="s">
        <v>115</v>
      </c>
      <c r="C91" s="182" t="s">
        <v>116</v>
      </c>
      <c r="D91" s="183"/>
      <c r="E91" s="183"/>
      <c r="F91" s="190" t="s">
        <v>24</v>
      </c>
      <c r="G91" s="191">
        <f>'01 D.1.4.3 Pol'!I27+'01 D.1.4.3 P1'!I27+'02 D.1.4.3 Pol'!I27+'02 D.1.4.3 P1'!I27</f>
        <v>0</v>
      </c>
      <c r="H91" s="191">
        <f>'01 D.1.4.3 Pol'!K27+'01 D.1.4.3 P1'!K27+'02 D.1.4.3 Pol'!K27+'02 D.1.4.3 P1'!K27</f>
        <v>0</v>
      </c>
      <c r="I91" s="191">
        <f>G91+H91</f>
        <v>0</v>
      </c>
      <c r="J91" s="187" t="str">
        <f>IF(I109=0,"",I91/I109*100)</f>
        <v/>
      </c>
    </row>
    <row r="92" spans="1:10" ht="36.75" customHeight="1" x14ac:dyDescent="0.25">
      <c r="A92" s="176"/>
      <c r="B92" s="181" t="s">
        <v>117</v>
      </c>
      <c r="C92" s="182" t="s">
        <v>118</v>
      </c>
      <c r="D92" s="183"/>
      <c r="E92" s="183"/>
      <c r="F92" s="190" t="s">
        <v>24</v>
      </c>
      <c r="G92" s="191">
        <f>'01 D.1.1. Pol'!I48+'02 D.1.1. Pol'!I52</f>
        <v>0</v>
      </c>
      <c r="H92" s="191">
        <f>'01 D.1.1. Pol'!K48+'02 D.1.1. Pol'!K52</f>
        <v>0</v>
      </c>
      <c r="I92" s="191">
        <f>G92+H92</f>
        <v>0</v>
      </c>
      <c r="J92" s="187" t="str">
        <f>IF(I109=0,"",I92/I109*100)</f>
        <v/>
      </c>
    </row>
    <row r="93" spans="1:10" ht="36.75" customHeight="1" x14ac:dyDescent="0.25">
      <c r="A93" s="176"/>
      <c r="B93" s="181" t="s">
        <v>119</v>
      </c>
      <c r="C93" s="182" t="s">
        <v>120</v>
      </c>
      <c r="D93" s="183"/>
      <c r="E93" s="183"/>
      <c r="F93" s="190" t="s">
        <v>24</v>
      </c>
      <c r="G93" s="191">
        <f>'02 D.1.4.3 Pol'!I30</f>
        <v>0</v>
      </c>
      <c r="H93" s="191">
        <f>'02 D.1.4.3 Pol'!K30</f>
        <v>0</v>
      </c>
      <c r="I93" s="191">
        <f>G93+H93</f>
        <v>0</v>
      </c>
      <c r="J93" s="187" t="str">
        <f>IF(I109=0,"",I93/I109*100)</f>
        <v/>
      </c>
    </row>
    <row r="94" spans="1:10" ht="36.75" customHeight="1" x14ac:dyDescent="0.25">
      <c r="A94" s="176"/>
      <c r="B94" s="181" t="s">
        <v>119</v>
      </c>
      <c r="C94" s="182" t="s">
        <v>121</v>
      </c>
      <c r="D94" s="183"/>
      <c r="E94" s="183"/>
      <c r="F94" s="190" t="s">
        <v>24</v>
      </c>
      <c r="G94" s="191">
        <f>'01 D.1.4.3 P1'!I30</f>
        <v>0</v>
      </c>
      <c r="H94" s="191">
        <f>'01 D.1.4.3 P1'!K30</f>
        <v>0</v>
      </c>
      <c r="I94" s="191">
        <f>G94+H94</f>
        <v>0</v>
      </c>
      <c r="J94" s="187" t="str">
        <f>IF(I109=0,"",I94/I109*100)</f>
        <v/>
      </c>
    </row>
    <row r="95" spans="1:10" ht="36.75" customHeight="1" x14ac:dyDescent="0.25">
      <c r="A95" s="176"/>
      <c r="B95" s="181" t="s">
        <v>119</v>
      </c>
      <c r="C95" s="182" t="s">
        <v>122</v>
      </c>
      <c r="D95" s="183"/>
      <c r="E95" s="183"/>
      <c r="F95" s="190" t="s">
        <v>24</v>
      </c>
      <c r="G95" s="191">
        <f>'01 D.1.4.3 Pol'!I30</f>
        <v>0</v>
      </c>
      <c r="H95" s="191">
        <f>'01 D.1.4.3 Pol'!K30</f>
        <v>0</v>
      </c>
      <c r="I95" s="191">
        <f>G95+H95</f>
        <v>0</v>
      </c>
      <c r="J95" s="187" t="str">
        <f>IF(I109=0,"",I95/I109*100)</f>
        <v/>
      </c>
    </row>
    <row r="96" spans="1:10" ht="36.75" customHeight="1" x14ac:dyDescent="0.25">
      <c r="A96" s="176"/>
      <c r="B96" s="181" t="s">
        <v>119</v>
      </c>
      <c r="C96" s="182" t="s">
        <v>123</v>
      </c>
      <c r="D96" s="183"/>
      <c r="E96" s="183"/>
      <c r="F96" s="190" t="s">
        <v>24</v>
      </c>
      <c r="G96" s="191">
        <f>'02 D.1.4.3 P1'!I30</f>
        <v>0</v>
      </c>
      <c r="H96" s="191">
        <f>'02 D.1.4.3 P1'!K30</f>
        <v>0</v>
      </c>
      <c r="I96" s="191">
        <f>G96+H96</f>
        <v>0</v>
      </c>
      <c r="J96" s="187" t="str">
        <f>IF(I109=0,"",I96/I109*100)</f>
        <v/>
      </c>
    </row>
    <row r="97" spans="1:10" ht="36.75" customHeight="1" x14ac:dyDescent="0.25">
      <c r="A97" s="176"/>
      <c r="B97" s="181" t="s">
        <v>124</v>
      </c>
      <c r="C97" s="182" t="s">
        <v>125</v>
      </c>
      <c r="D97" s="183"/>
      <c r="E97" s="183"/>
      <c r="F97" s="190" t="s">
        <v>24</v>
      </c>
      <c r="G97" s="191">
        <f>'02 D.1.4.3 Pol'!I45</f>
        <v>0</v>
      </c>
      <c r="H97" s="191">
        <f>'02 D.1.4.3 Pol'!K45</f>
        <v>0</v>
      </c>
      <c r="I97" s="191">
        <f>G97+H97</f>
        <v>0</v>
      </c>
      <c r="J97" s="187" t="str">
        <f>IF(I109=0,"",I97/I109*100)</f>
        <v/>
      </c>
    </row>
    <row r="98" spans="1:10" ht="36.75" customHeight="1" x14ac:dyDescent="0.25">
      <c r="A98" s="176"/>
      <c r="B98" s="181" t="s">
        <v>124</v>
      </c>
      <c r="C98" s="182" t="s">
        <v>126</v>
      </c>
      <c r="D98" s="183"/>
      <c r="E98" s="183"/>
      <c r="F98" s="190" t="s">
        <v>24</v>
      </c>
      <c r="G98" s="191">
        <f>'01 D.1.4.3 P1'!I46</f>
        <v>0</v>
      </c>
      <c r="H98" s="191">
        <f>'01 D.1.4.3 P1'!K46</f>
        <v>0</v>
      </c>
      <c r="I98" s="191">
        <f>G98+H98</f>
        <v>0</v>
      </c>
      <c r="J98" s="187" t="str">
        <f>IF(I109=0,"",I98/I109*100)</f>
        <v/>
      </c>
    </row>
    <row r="99" spans="1:10" ht="36.75" customHeight="1" x14ac:dyDescent="0.25">
      <c r="A99" s="176"/>
      <c r="B99" s="181" t="s">
        <v>124</v>
      </c>
      <c r="C99" s="182" t="s">
        <v>127</v>
      </c>
      <c r="D99" s="183"/>
      <c r="E99" s="183"/>
      <c r="F99" s="190" t="s">
        <v>24</v>
      </c>
      <c r="G99" s="191">
        <f>'01 D.1.4.3 Pol'!I45</f>
        <v>0</v>
      </c>
      <c r="H99" s="191">
        <f>'01 D.1.4.3 Pol'!K45</f>
        <v>0</v>
      </c>
      <c r="I99" s="191">
        <f>G99+H99</f>
        <v>0</v>
      </c>
      <c r="J99" s="187" t="str">
        <f>IF(I109=0,"",I99/I109*100)</f>
        <v/>
      </c>
    </row>
    <row r="100" spans="1:10" ht="36.75" customHeight="1" x14ac:dyDescent="0.25">
      <c r="A100" s="176"/>
      <c r="B100" s="181" t="s">
        <v>124</v>
      </c>
      <c r="C100" s="182" t="s">
        <v>128</v>
      </c>
      <c r="D100" s="183"/>
      <c r="E100" s="183"/>
      <c r="F100" s="190" t="s">
        <v>24</v>
      </c>
      <c r="G100" s="191">
        <f>'02 D.1.4.3 P1'!I45</f>
        <v>0</v>
      </c>
      <c r="H100" s="191">
        <f>'02 D.1.4.3 P1'!K45</f>
        <v>0</v>
      </c>
      <c r="I100" s="191">
        <f>G100+H100</f>
        <v>0</v>
      </c>
      <c r="J100" s="187" t="str">
        <f>IF(I109=0,"",I100/I109*100)</f>
        <v/>
      </c>
    </row>
    <row r="101" spans="1:10" ht="36.75" customHeight="1" x14ac:dyDescent="0.25">
      <c r="A101" s="176"/>
      <c r="B101" s="181" t="s">
        <v>129</v>
      </c>
      <c r="C101" s="182" t="s">
        <v>130</v>
      </c>
      <c r="D101" s="183"/>
      <c r="E101" s="183"/>
      <c r="F101" s="190" t="s">
        <v>24</v>
      </c>
      <c r="G101" s="191">
        <f>'01 D.1.1. Pol'!I51+'02 D.1.1. Pol'!I55</f>
        <v>0</v>
      </c>
      <c r="H101" s="191">
        <f>'01 D.1.1. Pol'!K51+'02 D.1.1. Pol'!K55</f>
        <v>0</v>
      </c>
      <c r="I101" s="191">
        <f>G101+H101</f>
        <v>0</v>
      </c>
      <c r="J101" s="187" t="str">
        <f>IF(I109=0,"",I101/I109*100)</f>
        <v/>
      </c>
    </row>
    <row r="102" spans="1:10" ht="36.75" customHeight="1" x14ac:dyDescent="0.25">
      <c r="A102" s="176"/>
      <c r="B102" s="181" t="s">
        <v>131</v>
      </c>
      <c r="C102" s="182" t="s">
        <v>132</v>
      </c>
      <c r="D102" s="183"/>
      <c r="E102" s="183"/>
      <c r="F102" s="190" t="s">
        <v>25</v>
      </c>
      <c r="G102" s="191">
        <f>'01 D.1.4.4 Pol'!I94+'02 D.1.4.4 Pol'!I69</f>
        <v>0</v>
      </c>
      <c r="H102" s="191">
        <f>'01 D.1.4.4 Pol'!K94+'02 D.1.4.4 Pol'!K69</f>
        <v>0</v>
      </c>
      <c r="I102" s="191">
        <f>G102+H102</f>
        <v>0</v>
      </c>
      <c r="J102" s="187" t="str">
        <f>IF(I109=0,"",I102/I109*100)</f>
        <v/>
      </c>
    </row>
    <row r="103" spans="1:10" ht="36.75" customHeight="1" x14ac:dyDescent="0.25">
      <c r="A103" s="176"/>
      <c r="B103" s="181" t="s">
        <v>133</v>
      </c>
      <c r="C103" s="182" t="s">
        <v>134</v>
      </c>
      <c r="D103" s="183"/>
      <c r="E103" s="183"/>
      <c r="F103" s="190" t="s">
        <v>25</v>
      </c>
      <c r="G103" s="191">
        <f>'01 D.1.1. Pol'!I21+'02 D.1.1. Pol'!I23</f>
        <v>0</v>
      </c>
      <c r="H103" s="191">
        <f>'01 D.1.1. Pol'!K21+'02 D.1.1. Pol'!K23</f>
        <v>0</v>
      </c>
      <c r="I103" s="191">
        <f>G103+H103</f>
        <v>0</v>
      </c>
      <c r="J103" s="187" t="str">
        <f>IF(I109=0,"",I103/I109*100)</f>
        <v/>
      </c>
    </row>
    <row r="104" spans="1:10" ht="36.75" customHeight="1" x14ac:dyDescent="0.25">
      <c r="A104" s="176"/>
      <c r="B104" s="181" t="s">
        <v>135</v>
      </c>
      <c r="C104" s="182" t="s">
        <v>136</v>
      </c>
      <c r="D104" s="183"/>
      <c r="E104" s="183"/>
      <c r="F104" s="190" t="s">
        <v>25</v>
      </c>
      <c r="G104" s="191">
        <f>'01 D.1.1. Pol'!I28+'02 D.1.1. Pol'!I30</f>
        <v>0</v>
      </c>
      <c r="H104" s="191">
        <f>'01 D.1.1. Pol'!K28+'02 D.1.1. Pol'!K30</f>
        <v>0</v>
      </c>
      <c r="I104" s="191">
        <f>G104+H104</f>
        <v>0</v>
      </c>
      <c r="J104" s="187" t="str">
        <f>IF(I109=0,"",I104/I109*100)</f>
        <v/>
      </c>
    </row>
    <row r="105" spans="1:10" ht="36.75" customHeight="1" x14ac:dyDescent="0.25">
      <c r="A105" s="176"/>
      <c r="B105" s="181" t="s">
        <v>137</v>
      </c>
      <c r="C105" s="182" t="s">
        <v>138</v>
      </c>
      <c r="D105" s="183"/>
      <c r="E105" s="183"/>
      <c r="F105" s="190" t="s">
        <v>26</v>
      </c>
      <c r="G105" s="191">
        <f>'01 D.1.4.3 Pol'!I58+'01 D.1.4.3 P1'!I59+'02 D.1.4.3 Pol'!I58+'02 D.1.4.3 P1'!I58</f>
        <v>0</v>
      </c>
      <c r="H105" s="191">
        <f>'01 D.1.4.3 Pol'!K58+'01 D.1.4.3 P1'!K59+'02 D.1.4.3 Pol'!K58+'02 D.1.4.3 P1'!K58</f>
        <v>0</v>
      </c>
      <c r="I105" s="191">
        <f>G105+H105</f>
        <v>0</v>
      </c>
      <c r="J105" s="187" t="str">
        <f>IF(I109=0,"",I105/I109*100)</f>
        <v/>
      </c>
    </row>
    <row r="106" spans="1:10" ht="36.75" customHeight="1" x14ac:dyDescent="0.25">
      <c r="A106" s="176"/>
      <c r="B106" s="181" t="s">
        <v>139</v>
      </c>
      <c r="C106" s="182" t="s">
        <v>140</v>
      </c>
      <c r="D106" s="183"/>
      <c r="E106" s="183"/>
      <c r="F106" s="190" t="s">
        <v>26</v>
      </c>
      <c r="G106" s="191">
        <f>'01 D.1.4.3 Pol'!I81+'01 D.1.4.3 P1'!I82+'02 D.1.4.3 Pol'!I83+'02 D.1.4.3 P1'!I80</f>
        <v>0</v>
      </c>
      <c r="H106" s="191">
        <f>'01 D.1.4.3 Pol'!K81+'01 D.1.4.3 P1'!K82+'02 D.1.4.3 Pol'!K83+'02 D.1.4.3 P1'!K80</f>
        <v>0</v>
      </c>
      <c r="I106" s="191">
        <f>G106+H106</f>
        <v>0</v>
      </c>
      <c r="J106" s="187" t="str">
        <f>IF(I109=0,"",I106/I109*100)</f>
        <v/>
      </c>
    </row>
    <row r="107" spans="1:10" ht="36.75" customHeight="1" x14ac:dyDescent="0.25">
      <c r="A107" s="176"/>
      <c r="B107" s="181" t="s">
        <v>141</v>
      </c>
      <c r="C107" s="182" t="s">
        <v>27</v>
      </c>
      <c r="D107" s="183"/>
      <c r="E107" s="183"/>
      <c r="F107" s="190" t="s">
        <v>141</v>
      </c>
      <c r="G107" s="191">
        <f>'02 D.1.4.3 P1'!I96</f>
        <v>0</v>
      </c>
      <c r="H107" s="191">
        <f>'02 D.1.4.3 P1'!K96</f>
        <v>0</v>
      </c>
      <c r="I107" s="191">
        <f>G107+H107</f>
        <v>0</v>
      </c>
      <c r="J107" s="187" t="str">
        <f>IF(I109=0,"",I107/I109*100)</f>
        <v/>
      </c>
    </row>
    <row r="108" spans="1:10" ht="36.75" customHeight="1" x14ac:dyDescent="0.25">
      <c r="A108" s="176"/>
      <c r="B108" s="181" t="s">
        <v>142</v>
      </c>
      <c r="C108" s="182" t="s">
        <v>28</v>
      </c>
      <c r="D108" s="183"/>
      <c r="E108" s="183"/>
      <c r="F108" s="190" t="s">
        <v>142</v>
      </c>
      <c r="G108" s="191">
        <f>'01 D.1.4.3 Pol'!I96+'01 D.1.4.3 P1'!I97+'02 D.1.4.3 Pol'!I99</f>
        <v>0</v>
      </c>
      <c r="H108" s="191">
        <f>'01 D.1.4.3 Pol'!K96+'01 D.1.4.3 P1'!K97+'02 D.1.4.3 Pol'!K99</f>
        <v>0</v>
      </c>
      <c r="I108" s="191">
        <f>G108+H108</f>
        <v>0</v>
      </c>
      <c r="J108" s="187" t="str">
        <f>IF(I109=0,"",I108/I109*100)</f>
        <v/>
      </c>
    </row>
    <row r="109" spans="1:10" ht="25.5" customHeight="1" x14ac:dyDescent="0.25">
      <c r="A109" s="177"/>
      <c r="B109" s="184" t="s">
        <v>1</v>
      </c>
      <c r="C109" s="185"/>
      <c r="D109" s="186"/>
      <c r="E109" s="186"/>
      <c r="F109" s="192"/>
      <c r="G109" s="193">
        <f>SUM(G73:G108)</f>
        <v>0</v>
      </c>
      <c r="H109" s="193">
        <f>SUM(H73:H108)</f>
        <v>0</v>
      </c>
      <c r="I109" s="193">
        <f>SUM(I73:I108)</f>
        <v>0</v>
      </c>
      <c r="J109" s="188">
        <f>SUM(J73:J108)</f>
        <v>0</v>
      </c>
    </row>
    <row r="110" spans="1:10" x14ac:dyDescent="0.25">
      <c r="F110" s="133"/>
      <c r="G110" s="133"/>
      <c r="H110" s="133"/>
      <c r="I110" s="133"/>
      <c r="J110" s="189"/>
    </row>
    <row r="111" spans="1:10" x14ac:dyDescent="0.25">
      <c r="F111" s="133"/>
      <c r="G111" s="133"/>
      <c r="H111" s="133"/>
      <c r="I111" s="133"/>
      <c r="J111" s="189"/>
    </row>
    <row r="112" spans="1:10" x14ac:dyDescent="0.25">
      <c r="F112" s="133"/>
      <c r="G112" s="133"/>
      <c r="H112" s="133"/>
      <c r="I112" s="133"/>
      <c r="J112" s="189"/>
    </row>
  </sheetData>
  <sheetProtection algorithmName="SHA-512" hashValue="cDdq/tQ+8XzgMYw1BNfDvqjLX6pxjUAJrundrhnxnOzkEs9AjyTDK9yYxg6MNiVhXbiLKnnhq2gI9UwS0pO7mg==" saltValue="nqDMsh0I47g5tDQaSiw9lw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92">
    <mergeCell ref="C108:E108"/>
    <mergeCell ref="C103:E103"/>
    <mergeCell ref="C104:E104"/>
    <mergeCell ref="C105:E105"/>
    <mergeCell ref="C106:E106"/>
    <mergeCell ref="C107:E107"/>
    <mergeCell ref="C98:E98"/>
    <mergeCell ref="C99:E99"/>
    <mergeCell ref="C100:E100"/>
    <mergeCell ref="C101:E101"/>
    <mergeCell ref="C102:E102"/>
    <mergeCell ref="C93:E93"/>
    <mergeCell ref="C94:E94"/>
    <mergeCell ref="C95:E95"/>
    <mergeCell ref="C96:E96"/>
    <mergeCell ref="C97:E97"/>
    <mergeCell ref="C88:E88"/>
    <mergeCell ref="C89:E89"/>
    <mergeCell ref="C90:E90"/>
    <mergeCell ref="C91:E91"/>
    <mergeCell ref="C92:E92"/>
    <mergeCell ref="C83:E83"/>
    <mergeCell ref="C84:E84"/>
    <mergeCell ref="C85:E85"/>
    <mergeCell ref="C86:E86"/>
    <mergeCell ref="C87:E87"/>
    <mergeCell ref="C78:E78"/>
    <mergeCell ref="C79:E79"/>
    <mergeCell ref="C80:E80"/>
    <mergeCell ref="C81:E81"/>
    <mergeCell ref="C82:E82"/>
    <mergeCell ref="C73:E73"/>
    <mergeCell ref="C74:E74"/>
    <mergeCell ref="C75:E75"/>
    <mergeCell ref="C76:E76"/>
    <mergeCell ref="C77:E77"/>
    <mergeCell ref="C49:E49"/>
    <mergeCell ref="C50:E50"/>
    <mergeCell ref="C51:E51"/>
    <mergeCell ref="C52:E52"/>
    <mergeCell ref="B53:E53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7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09375" defaultRowHeight="13.2" x14ac:dyDescent="0.25"/>
  <cols>
    <col min="1" max="1" width="4.33203125" style="3" customWidth="1"/>
    <col min="2" max="2" width="14.44140625" style="3" customWidth="1"/>
    <col min="3" max="3" width="38.33203125" style="7" customWidth="1"/>
    <col min="4" max="4" width="4.5546875" style="3" customWidth="1"/>
    <col min="5" max="5" width="10.5546875" style="3" customWidth="1"/>
    <col min="6" max="6" width="9.88671875" style="3" customWidth="1"/>
    <col min="7" max="7" width="12.6640625" style="3" customWidth="1"/>
    <col min="8" max="16384" width="9.109375" style="3"/>
  </cols>
  <sheetData>
    <row r="1" spans="1:7" ht="15.6" x14ac:dyDescent="0.25">
      <c r="A1" s="107" t="s">
        <v>6</v>
      </c>
      <c r="B1" s="107"/>
      <c r="C1" s="108"/>
      <c r="D1" s="107"/>
      <c r="E1" s="107"/>
      <c r="F1" s="107"/>
      <c r="G1" s="107"/>
    </row>
    <row r="2" spans="1:7" ht="24.9" customHeight="1" x14ac:dyDescent="0.25">
      <c r="A2" s="50" t="s">
        <v>7</v>
      </c>
      <c r="B2" s="49"/>
      <c r="C2" s="109"/>
      <c r="D2" s="109"/>
      <c r="E2" s="109"/>
      <c r="F2" s="109"/>
      <c r="G2" s="110"/>
    </row>
    <row r="3" spans="1:7" ht="24.9" customHeight="1" x14ac:dyDescent="0.25">
      <c r="A3" s="50" t="s">
        <v>8</v>
      </c>
      <c r="B3" s="49"/>
      <c r="C3" s="109"/>
      <c r="D3" s="109"/>
      <c r="E3" s="109"/>
      <c r="F3" s="109"/>
      <c r="G3" s="110"/>
    </row>
    <row r="4" spans="1:7" ht="24.9" customHeight="1" x14ac:dyDescent="0.25">
      <c r="A4" s="50" t="s">
        <v>9</v>
      </c>
      <c r="B4" s="49"/>
      <c r="C4" s="109"/>
      <c r="D4" s="109"/>
      <c r="E4" s="109"/>
      <c r="F4" s="109"/>
      <c r="G4" s="110"/>
    </row>
    <row r="5" spans="1:7" x14ac:dyDescent="0.25">
      <c r="B5" s="4"/>
      <c r="C5" s="5"/>
      <c r="D5" s="6"/>
    </row>
  </sheetData>
  <sheetProtection algorithmName="SHA-512" hashValue="oi31OxFGzUJUAevfiisXotkVWk1M7gZK5PrFUtxmc24KCEILoTm92Yv3dq2Versdl9hhc2vGNhtqo41RdpNB2Q==" saltValue="WYvLn/LTDRGwTb+vdfFdEQ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404F0-FB53-4FDC-82D2-AB251AF70B4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 x14ac:dyDescent="0.25"/>
  <cols>
    <col min="1" max="1" width="3.44140625" customWidth="1"/>
    <col min="2" max="2" width="12.6640625" style="174" customWidth="1"/>
    <col min="3" max="3" width="63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12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5" t="s">
        <v>143</v>
      </c>
      <c r="B1" s="195"/>
      <c r="C1" s="195"/>
      <c r="D1" s="195"/>
      <c r="E1" s="195"/>
      <c r="F1" s="195"/>
      <c r="G1" s="195"/>
      <c r="AG1" t="s">
        <v>144</v>
      </c>
    </row>
    <row r="2" spans="1:60" ht="25.05" customHeight="1" x14ac:dyDescent="0.25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145</v>
      </c>
    </row>
    <row r="3" spans="1:60" ht="25.05" customHeight="1" x14ac:dyDescent="0.25">
      <c r="A3" s="196" t="s">
        <v>8</v>
      </c>
      <c r="B3" s="49" t="s">
        <v>146</v>
      </c>
      <c r="C3" s="199" t="s">
        <v>147</v>
      </c>
      <c r="D3" s="197"/>
      <c r="E3" s="197"/>
      <c r="F3" s="197"/>
      <c r="G3" s="198"/>
      <c r="AC3" s="174" t="s">
        <v>148</v>
      </c>
      <c r="AG3" t="s">
        <v>149</v>
      </c>
    </row>
    <row r="4" spans="1:60" ht="25.05" customHeight="1" x14ac:dyDescent="0.25">
      <c r="A4" s="200" t="s">
        <v>9</v>
      </c>
      <c r="B4" s="201" t="s">
        <v>47</v>
      </c>
      <c r="C4" s="202" t="s">
        <v>48</v>
      </c>
      <c r="D4" s="203"/>
      <c r="E4" s="203"/>
      <c r="F4" s="203"/>
      <c r="G4" s="204"/>
      <c r="AG4" t="s">
        <v>150</v>
      </c>
    </row>
    <row r="5" spans="1:60" x14ac:dyDescent="0.25">
      <c r="D5" s="10"/>
    </row>
    <row r="6" spans="1:60" ht="39.6" x14ac:dyDescent="0.25">
      <c r="A6" s="206" t="s">
        <v>151</v>
      </c>
      <c r="B6" s="208" t="s">
        <v>152</v>
      </c>
      <c r="C6" s="208" t="s">
        <v>153</v>
      </c>
      <c r="D6" s="207" t="s">
        <v>154</v>
      </c>
      <c r="E6" s="206" t="s">
        <v>155</v>
      </c>
      <c r="F6" s="205" t="s">
        <v>156</v>
      </c>
      <c r="G6" s="206" t="s">
        <v>29</v>
      </c>
      <c r="H6" s="209" t="s">
        <v>30</v>
      </c>
      <c r="I6" s="209" t="s">
        <v>157</v>
      </c>
      <c r="J6" s="209" t="s">
        <v>31</v>
      </c>
      <c r="K6" s="209" t="s">
        <v>158</v>
      </c>
      <c r="L6" s="209" t="s">
        <v>159</v>
      </c>
      <c r="M6" s="209" t="s">
        <v>160</v>
      </c>
      <c r="N6" s="209" t="s">
        <v>161</v>
      </c>
      <c r="O6" s="209" t="s">
        <v>162</v>
      </c>
      <c r="P6" s="209" t="s">
        <v>163</v>
      </c>
      <c r="Q6" s="209" t="s">
        <v>164</v>
      </c>
      <c r="R6" s="209" t="s">
        <v>165</v>
      </c>
      <c r="S6" s="209" t="s">
        <v>166</v>
      </c>
      <c r="T6" s="209" t="s">
        <v>167</v>
      </c>
      <c r="U6" s="209" t="s">
        <v>168</v>
      </c>
      <c r="V6" s="209" t="s">
        <v>169</v>
      </c>
      <c r="W6" s="209" t="s">
        <v>170</v>
      </c>
      <c r="X6" s="209" t="s">
        <v>171</v>
      </c>
      <c r="Y6" s="209" t="s">
        <v>172</v>
      </c>
    </row>
    <row r="7" spans="1:60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5">
      <c r="A8" s="222" t="s">
        <v>173</v>
      </c>
      <c r="B8" s="223" t="s">
        <v>81</v>
      </c>
      <c r="C8" s="246" t="s">
        <v>82</v>
      </c>
      <c r="D8" s="224"/>
      <c r="E8" s="225"/>
      <c r="F8" s="226"/>
      <c r="G8" s="226">
        <f>SUMIF(AG9:AG10,"&lt;&gt;NOR",G9:G10)</f>
        <v>0</v>
      </c>
      <c r="H8" s="226"/>
      <c r="I8" s="226">
        <f>SUM(I9:I10)</f>
        <v>0</v>
      </c>
      <c r="J8" s="226"/>
      <c r="K8" s="226">
        <f>SUM(K9:K10)</f>
        <v>0</v>
      </c>
      <c r="L8" s="226"/>
      <c r="M8" s="226">
        <f>SUM(M9:M10)</f>
        <v>0</v>
      </c>
      <c r="N8" s="225"/>
      <c r="O8" s="225">
        <f>SUM(O9:O10)</f>
        <v>0</v>
      </c>
      <c r="P8" s="225"/>
      <c r="Q8" s="225">
        <f>SUM(Q9:Q10)</f>
        <v>0</v>
      </c>
      <c r="R8" s="226"/>
      <c r="S8" s="226"/>
      <c r="T8" s="227"/>
      <c r="U8" s="221"/>
      <c r="V8" s="221">
        <f>SUM(V9:V10)</f>
        <v>0</v>
      </c>
      <c r="W8" s="221"/>
      <c r="X8" s="221"/>
      <c r="Y8" s="221"/>
      <c r="AG8" t="s">
        <v>174</v>
      </c>
    </row>
    <row r="9" spans="1:60" outlineLevel="1" x14ac:dyDescent="0.25">
      <c r="A9" s="239">
        <v>1</v>
      </c>
      <c r="B9" s="240" t="s">
        <v>175</v>
      </c>
      <c r="C9" s="247" t="s">
        <v>176</v>
      </c>
      <c r="D9" s="241" t="s">
        <v>177</v>
      </c>
      <c r="E9" s="242">
        <v>1</v>
      </c>
      <c r="F9" s="243">
        <f>H9+J9</f>
        <v>0</v>
      </c>
      <c r="G9" s="243">
        <f>ROUND(E9*F9,2)</f>
        <v>0</v>
      </c>
      <c r="H9" s="244"/>
      <c r="I9" s="243">
        <f>ROUND(E9*H9,2)</f>
        <v>0</v>
      </c>
      <c r="J9" s="244"/>
      <c r="K9" s="243">
        <f>ROUND(E9*J9,2)</f>
        <v>0</v>
      </c>
      <c r="L9" s="243">
        <v>21</v>
      </c>
      <c r="M9" s="243">
        <f>G9*(1+L9/100)</f>
        <v>0</v>
      </c>
      <c r="N9" s="242">
        <v>0</v>
      </c>
      <c r="O9" s="242">
        <f>ROUND(E9*N9,2)</f>
        <v>0</v>
      </c>
      <c r="P9" s="242">
        <v>0</v>
      </c>
      <c r="Q9" s="242">
        <f>ROUND(E9*P9,2)</f>
        <v>0</v>
      </c>
      <c r="R9" s="243"/>
      <c r="S9" s="243" t="s">
        <v>178</v>
      </c>
      <c r="T9" s="245" t="s">
        <v>179</v>
      </c>
      <c r="U9" s="220">
        <v>0</v>
      </c>
      <c r="V9" s="220">
        <f>ROUND(E9*U9,2)</f>
        <v>0</v>
      </c>
      <c r="W9" s="220"/>
      <c r="X9" s="220" t="s">
        <v>180</v>
      </c>
      <c r="Y9" s="220" t="s">
        <v>181</v>
      </c>
      <c r="Z9" s="210"/>
      <c r="AA9" s="210"/>
      <c r="AB9" s="210"/>
      <c r="AC9" s="210"/>
      <c r="AD9" s="210"/>
      <c r="AE9" s="210"/>
      <c r="AF9" s="210"/>
      <c r="AG9" s="210" t="s">
        <v>182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5">
      <c r="A10" s="239">
        <v>2</v>
      </c>
      <c r="B10" s="240" t="s">
        <v>183</v>
      </c>
      <c r="C10" s="247" t="s">
        <v>184</v>
      </c>
      <c r="D10" s="241" t="s">
        <v>177</v>
      </c>
      <c r="E10" s="242">
        <v>1</v>
      </c>
      <c r="F10" s="243">
        <f>H10+J10</f>
        <v>0</v>
      </c>
      <c r="G10" s="243">
        <f>ROUND(E10*F10,2)</f>
        <v>0</v>
      </c>
      <c r="H10" s="244"/>
      <c r="I10" s="243">
        <f>ROUND(E10*H10,2)</f>
        <v>0</v>
      </c>
      <c r="J10" s="244"/>
      <c r="K10" s="243">
        <f>ROUND(E10*J10,2)</f>
        <v>0</v>
      </c>
      <c r="L10" s="243">
        <v>21</v>
      </c>
      <c r="M10" s="243">
        <f>G10*(1+L10/100)</f>
        <v>0</v>
      </c>
      <c r="N10" s="242">
        <v>0</v>
      </c>
      <c r="O10" s="242">
        <f>ROUND(E10*N10,2)</f>
        <v>0</v>
      </c>
      <c r="P10" s="242">
        <v>0</v>
      </c>
      <c r="Q10" s="242">
        <f>ROUND(E10*P10,2)</f>
        <v>0</v>
      </c>
      <c r="R10" s="243"/>
      <c r="S10" s="243" t="s">
        <v>178</v>
      </c>
      <c r="T10" s="245" t="s">
        <v>179</v>
      </c>
      <c r="U10" s="220">
        <v>0</v>
      </c>
      <c r="V10" s="220">
        <f>ROUND(E10*U10,2)</f>
        <v>0</v>
      </c>
      <c r="W10" s="220"/>
      <c r="X10" s="220" t="s">
        <v>185</v>
      </c>
      <c r="Y10" s="220" t="s">
        <v>181</v>
      </c>
      <c r="Z10" s="210"/>
      <c r="AA10" s="210"/>
      <c r="AB10" s="210"/>
      <c r="AC10" s="210"/>
      <c r="AD10" s="210"/>
      <c r="AE10" s="210"/>
      <c r="AF10" s="210"/>
      <c r="AG10" s="210" t="s">
        <v>186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x14ac:dyDescent="0.25">
      <c r="A11" s="222" t="s">
        <v>173</v>
      </c>
      <c r="B11" s="223" t="s">
        <v>83</v>
      </c>
      <c r="C11" s="246" t="s">
        <v>84</v>
      </c>
      <c r="D11" s="224"/>
      <c r="E11" s="225"/>
      <c r="F11" s="226"/>
      <c r="G11" s="226">
        <f>SUMIF(AG12:AG13,"&lt;&gt;NOR",G12:G13)</f>
        <v>0</v>
      </c>
      <c r="H11" s="226"/>
      <c r="I11" s="226">
        <f>SUM(I12:I13)</f>
        <v>0</v>
      </c>
      <c r="J11" s="226"/>
      <c r="K11" s="226">
        <f>SUM(K12:K13)</f>
        <v>0</v>
      </c>
      <c r="L11" s="226"/>
      <c r="M11" s="226">
        <f>SUM(M12:M13)</f>
        <v>0</v>
      </c>
      <c r="N11" s="225"/>
      <c r="O11" s="225">
        <f>SUM(O12:O13)</f>
        <v>0</v>
      </c>
      <c r="P11" s="225"/>
      <c r="Q11" s="225">
        <f>SUM(Q12:Q13)</f>
        <v>0</v>
      </c>
      <c r="R11" s="226"/>
      <c r="S11" s="226"/>
      <c r="T11" s="227"/>
      <c r="U11" s="221"/>
      <c r="V11" s="221">
        <f>SUM(V12:V13)</f>
        <v>0</v>
      </c>
      <c r="W11" s="221"/>
      <c r="X11" s="221"/>
      <c r="Y11" s="221"/>
      <c r="AG11" t="s">
        <v>174</v>
      </c>
    </row>
    <row r="12" spans="1:60" outlineLevel="1" x14ac:dyDescent="0.25">
      <c r="A12" s="239">
        <v>3</v>
      </c>
      <c r="B12" s="240" t="s">
        <v>187</v>
      </c>
      <c r="C12" s="247" t="s">
        <v>188</v>
      </c>
      <c r="D12" s="241" t="s">
        <v>177</v>
      </c>
      <c r="E12" s="242">
        <v>1</v>
      </c>
      <c r="F12" s="243">
        <f>H12+J12</f>
        <v>0</v>
      </c>
      <c r="G12" s="243">
        <f>ROUND(E12*F12,2)</f>
        <v>0</v>
      </c>
      <c r="H12" s="244"/>
      <c r="I12" s="243">
        <f>ROUND(E12*H12,2)</f>
        <v>0</v>
      </c>
      <c r="J12" s="244"/>
      <c r="K12" s="243">
        <f>ROUND(E12*J12,2)</f>
        <v>0</v>
      </c>
      <c r="L12" s="243">
        <v>21</v>
      </c>
      <c r="M12" s="243">
        <f>G12*(1+L12/100)</f>
        <v>0</v>
      </c>
      <c r="N12" s="242">
        <v>0</v>
      </c>
      <c r="O12" s="242">
        <f>ROUND(E12*N12,2)</f>
        <v>0</v>
      </c>
      <c r="P12" s="242">
        <v>0</v>
      </c>
      <c r="Q12" s="242">
        <f>ROUND(E12*P12,2)</f>
        <v>0</v>
      </c>
      <c r="R12" s="243"/>
      <c r="S12" s="243" t="s">
        <v>178</v>
      </c>
      <c r="T12" s="245" t="s">
        <v>179</v>
      </c>
      <c r="U12" s="220">
        <v>0</v>
      </c>
      <c r="V12" s="220">
        <f>ROUND(E12*U12,2)</f>
        <v>0</v>
      </c>
      <c r="W12" s="220"/>
      <c r="X12" s="220" t="s">
        <v>180</v>
      </c>
      <c r="Y12" s="220" t="s">
        <v>181</v>
      </c>
      <c r="Z12" s="210"/>
      <c r="AA12" s="210"/>
      <c r="AB12" s="210"/>
      <c r="AC12" s="210"/>
      <c r="AD12" s="210"/>
      <c r="AE12" s="210"/>
      <c r="AF12" s="210"/>
      <c r="AG12" s="210" t="s">
        <v>182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20.399999999999999" outlineLevel="1" x14ac:dyDescent="0.25">
      <c r="A13" s="239">
        <v>4</v>
      </c>
      <c r="B13" s="240" t="s">
        <v>189</v>
      </c>
      <c r="C13" s="247" t="s">
        <v>190</v>
      </c>
      <c r="D13" s="241" t="s">
        <v>177</v>
      </c>
      <c r="E13" s="242">
        <v>1</v>
      </c>
      <c r="F13" s="243">
        <f>H13+J13</f>
        <v>0</v>
      </c>
      <c r="G13" s="243">
        <f>ROUND(E13*F13,2)</f>
        <v>0</v>
      </c>
      <c r="H13" s="244"/>
      <c r="I13" s="243">
        <f>ROUND(E13*H13,2)</f>
        <v>0</v>
      </c>
      <c r="J13" s="244"/>
      <c r="K13" s="243">
        <f>ROUND(E13*J13,2)</f>
        <v>0</v>
      </c>
      <c r="L13" s="243">
        <v>21</v>
      </c>
      <c r="M13" s="243">
        <f>G13*(1+L13/100)</f>
        <v>0</v>
      </c>
      <c r="N13" s="242">
        <v>0</v>
      </c>
      <c r="O13" s="242">
        <f>ROUND(E13*N13,2)</f>
        <v>0</v>
      </c>
      <c r="P13" s="242">
        <v>0</v>
      </c>
      <c r="Q13" s="242">
        <f>ROUND(E13*P13,2)</f>
        <v>0</v>
      </c>
      <c r="R13" s="243"/>
      <c r="S13" s="243" t="s">
        <v>178</v>
      </c>
      <c r="T13" s="245" t="s">
        <v>179</v>
      </c>
      <c r="U13" s="220">
        <v>0</v>
      </c>
      <c r="V13" s="220">
        <f>ROUND(E13*U13,2)</f>
        <v>0</v>
      </c>
      <c r="W13" s="220"/>
      <c r="X13" s="220" t="s">
        <v>191</v>
      </c>
      <c r="Y13" s="220" t="s">
        <v>181</v>
      </c>
      <c r="Z13" s="210"/>
      <c r="AA13" s="210"/>
      <c r="AB13" s="210"/>
      <c r="AC13" s="210"/>
      <c r="AD13" s="210"/>
      <c r="AE13" s="210"/>
      <c r="AF13" s="210"/>
      <c r="AG13" s="210" t="s">
        <v>192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x14ac:dyDescent="0.25">
      <c r="A14" s="222" t="s">
        <v>173</v>
      </c>
      <c r="B14" s="223" t="s">
        <v>85</v>
      </c>
      <c r="C14" s="246" t="s">
        <v>86</v>
      </c>
      <c r="D14" s="224"/>
      <c r="E14" s="225"/>
      <c r="F14" s="226"/>
      <c r="G14" s="226">
        <f>SUMIF(AG15:AG19,"&lt;&gt;NOR",G15:G19)</f>
        <v>0</v>
      </c>
      <c r="H14" s="226"/>
      <c r="I14" s="226">
        <f>SUM(I15:I19)</f>
        <v>0</v>
      </c>
      <c r="J14" s="226"/>
      <c r="K14" s="226">
        <f>SUM(K15:K19)</f>
        <v>0</v>
      </c>
      <c r="L14" s="226"/>
      <c r="M14" s="226">
        <f>SUM(M15:M19)</f>
        <v>0</v>
      </c>
      <c r="N14" s="225"/>
      <c r="O14" s="225">
        <f>SUM(O15:O19)</f>
        <v>0</v>
      </c>
      <c r="P14" s="225"/>
      <c r="Q14" s="225">
        <f>SUM(Q15:Q19)</f>
        <v>0</v>
      </c>
      <c r="R14" s="226"/>
      <c r="S14" s="226"/>
      <c r="T14" s="227"/>
      <c r="U14" s="221"/>
      <c r="V14" s="221">
        <f>SUM(V15:V19)</f>
        <v>0</v>
      </c>
      <c r="W14" s="221"/>
      <c r="X14" s="221"/>
      <c r="Y14" s="221"/>
      <c r="AG14" t="s">
        <v>174</v>
      </c>
    </row>
    <row r="15" spans="1:60" outlineLevel="1" x14ac:dyDescent="0.25">
      <c r="A15" s="239">
        <v>5</v>
      </c>
      <c r="B15" s="240" t="s">
        <v>193</v>
      </c>
      <c r="C15" s="247" t="s">
        <v>86</v>
      </c>
      <c r="D15" s="241" t="s">
        <v>177</v>
      </c>
      <c r="E15" s="242">
        <v>1</v>
      </c>
      <c r="F15" s="243">
        <f>H15+J15</f>
        <v>0</v>
      </c>
      <c r="G15" s="243">
        <f>ROUND(E15*F15,2)</f>
        <v>0</v>
      </c>
      <c r="H15" s="244"/>
      <c r="I15" s="243">
        <f>ROUND(E15*H15,2)</f>
        <v>0</v>
      </c>
      <c r="J15" s="244"/>
      <c r="K15" s="243">
        <f>ROUND(E15*J15,2)</f>
        <v>0</v>
      </c>
      <c r="L15" s="243">
        <v>21</v>
      </c>
      <c r="M15" s="243">
        <f>G15*(1+L15/100)</f>
        <v>0</v>
      </c>
      <c r="N15" s="242">
        <v>0</v>
      </c>
      <c r="O15" s="242">
        <f>ROUND(E15*N15,2)</f>
        <v>0</v>
      </c>
      <c r="P15" s="242">
        <v>0</v>
      </c>
      <c r="Q15" s="242">
        <f>ROUND(E15*P15,2)</f>
        <v>0</v>
      </c>
      <c r="R15" s="243"/>
      <c r="S15" s="243" t="s">
        <v>178</v>
      </c>
      <c r="T15" s="245" t="s">
        <v>179</v>
      </c>
      <c r="U15" s="220">
        <v>0</v>
      </c>
      <c r="V15" s="220">
        <f>ROUND(E15*U15,2)</f>
        <v>0</v>
      </c>
      <c r="W15" s="220"/>
      <c r="X15" s="220" t="s">
        <v>180</v>
      </c>
      <c r="Y15" s="220" t="s">
        <v>181</v>
      </c>
      <c r="Z15" s="210"/>
      <c r="AA15" s="210"/>
      <c r="AB15" s="210"/>
      <c r="AC15" s="210"/>
      <c r="AD15" s="210"/>
      <c r="AE15" s="210"/>
      <c r="AF15" s="210"/>
      <c r="AG15" s="210" t="s">
        <v>182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5">
      <c r="A16" s="239">
        <v>6</v>
      </c>
      <c r="B16" s="240" t="s">
        <v>194</v>
      </c>
      <c r="C16" s="247" t="s">
        <v>195</v>
      </c>
      <c r="D16" s="241" t="s">
        <v>177</v>
      </c>
      <c r="E16" s="242">
        <v>1</v>
      </c>
      <c r="F16" s="243">
        <f>H16+J16</f>
        <v>0</v>
      </c>
      <c r="G16" s="243">
        <f>ROUND(E16*F16,2)</f>
        <v>0</v>
      </c>
      <c r="H16" s="244"/>
      <c r="I16" s="243">
        <f>ROUND(E16*H16,2)</f>
        <v>0</v>
      </c>
      <c r="J16" s="244"/>
      <c r="K16" s="243">
        <f>ROUND(E16*J16,2)</f>
        <v>0</v>
      </c>
      <c r="L16" s="243">
        <v>21</v>
      </c>
      <c r="M16" s="243">
        <f>G16*(1+L16/100)</f>
        <v>0</v>
      </c>
      <c r="N16" s="242">
        <v>0</v>
      </c>
      <c r="O16" s="242">
        <f>ROUND(E16*N16,2)</f>
        <v>0</v>
      </c>
      <c r="P16" s="242">
        <v>0</v>
      </c>
      <c r="Q16" s="242">
        <f>ROUND(E16*P16,2)</f>
        <v>0</v>
      </c>
      <c r="R16" s="243"/>
      <c r="S16" s="243" t="s">
        <v>178</v>
      </c>
      <c r="T16" s="245" t="s">
        <v>179</v>
      </c>
      <c r="U16" s="220">
        <v>0</v>
      </c>
      <c r="V16" s="220">
        <f>ROUND(E16*U16,2)</f>
        <v>0</v>
      </c>
      <c r="W16" s="220"/>
      <c r="X16" s="220" t="s">
        <v>180</v>
      </c>
      <c r="Y16" s="220" t="s">
        <v>181</v>
      </c>
      <c r="Z16" s="210"/>
      <c r="AA16" s="210"/>
      <c r="AB16" s="210"/>
      <c r="AC16" s="210"/>
      <c r="AD16" s="210"/>
      <c r="AE16" s="210"/>
      <c r="AF16" s="210"/>
      <c r="AG16" s="210" t="s">
        <v>182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0.399999999999999" outlineLevel="1" x14ac:dyDescent="0.25">
      <c r="A17" s="239">
        <v>7</v>
      </c>
      <c r="B17" s="240" t="s">
        <v>196</v>
      </c>
      <c r="C17" s="247" t="s">
        <v>197</v>
      </c>
      <c r="D17" s="241" t="s">
        <v>177</v>
      </c>
      <c r="E17" s="242">
        <v>1</v>
      </c>
      <c r="F17" s="243">
        <f>H17+J17</f>
        <v>0</v>
      </c>
      <c r="G17" s="243">
        <f>ROUND(E17*F17,2)</f>
        <v>0</v>
      </c>
      <c r="H17" s="244"/>
      <c r="I17" s="243">
        <f>ROUND(E17*H17,2)</f>
        <v>0</v>
      </c>
      <c r="J17" s="244"/>
      <c r="K17" s="243">
        <f>ROUND(E17*J17,2)</f>
        <v>0</v>
      </c>
      <c r="L17" s="243">
        <v>21</v>
      </c>
      <c r="M17" s="243">
        <f>G17*(1+L17/100)</f>
        <v>0</v>
      </c>
      <c r="N17" s="242">
        <v>0</v>
      </c>
      <c r="O17" s="242">
        <f>ROUND(E17*N17,2)</f>
        <v>0</v>
      </c>
      <c r="P17" s="242">
        <v>0</v>
      </c>
      <c r="Q17" s="242">
        <f>ROUND(E17*P17,2)</f>
        <v>0</v>
      </c>
      <c r="R17" s="243"/>
      <c r="S17" s="243" t="s">
        <v>178</v>
      </c>
      <c r="T17" s="245" t="s">
        <v>179</v>
      </c>
      <c r="U17" s="220">
        <v>0</v>
      </c>
      <c r="V17" s="220">
        <f>ROUND(E17*U17,2)</f>
        <v>0</v>
      </c>
      <c r="W17" s="220"/>
      <c r="X17" s="220" t="s">
        <v>191</v>
      </c>
      <c r="Y17" s="220" t="s">
        <v>181</v>
      </c>
      <c r="Z17" s="210"/>
      <c r="AA17" s="210"/>
      <c r="AB17" s="210"/>
      <c r="AC17" s="210"/>
      <c r="AD17" s="210"/>
      <c r="AE17" s="210"/>
      <c r="AF17" s="210"/>
      <c r="AG17" s="210" t="s">
        <v>192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ht="20.399999999999999" outlineLevel="1" x14ac:dyDescent="0.25">
      <c r="A18" s="239">
        <v>8</v>
      </c>
      <c r="B18" s="240" t="s">
        <v>198</v>
      </c>
      <c r="C18" s="247" t="s">
        <v>199</v>
      </c>
      <c r="D18" s="241" t="s">
        <v>177</v>
      </c>
      <c r="E18" s="242">
        <v>1</v>
      </c>
      <c r="F18" s="243">
        <f>H18+J18</f>
        <v>0</v>
      </c>
      <c r="G18" s="243">
        <f>ROUND(E18*F18,2)</f>
        <v>0</v>
      </c>
      <c r="H18" s="244"/>
      <c r="I18" s="243">
        <f>ROUND(E18*H18,2)</f>
        <v>0</v>
      </c>
      <c r="J18" s="244"/>
      <c r="K18" s="243">
        <f>ROUND(E18*J18,2)</f>
        <v>0</v>
      </c>
      <c r="L18" s="243">
        <v>21</v>
      </c>
      <c r="M18" s="243">
        <f>G18*(1+L18/100)</f>
        <v>0</v>
      </c>
      <c r="N18" s="242">
        <v>0</v>
      </c>
      <c r="O18" s="242">
        <f>ROUND(E18*N18,2)</f>
        <v>0</v>
      </c>
      <c r="P18" s="242">
        <v>0</v>
      </c>
      <c r="Q18" s="242">
        <f>ROUND(E18*P18,2)</f>
        <v>0</v>
      </c>
      <c r="R18" s="243"/>
      <c r="S18" s="243" t="s">
        <v>178</v>
      </c>
      <c r="T18" s="245" t="s">
        <v>179</v>
      </c>
      <c r="U18" s="220">
        <v>0</v>
      </c>
      <c r="V18" s="220">
        <f>ROUND(E18*U18,2)</f>
        <v>0</v>
      </c>
      <c r="W18" s="220"/>
      <c r="X18" s="220" t="s">
        <v>191</v>
      </c>
      <c r="Y18" s="220" t="s">
        <v>181</v>
      </c>
      <c r="Z18" s="210"/>
      <c r="AA18" s="210"/>
      <c r="AB18" s="210"/>
      <c r="AC18" s="210"/>
      <c r="AD18" s="210"/>
      <c r="AE18" s="210"/>
      <c r="AF18" s="210"/>
      <c r="AG18" s="210" t="s">
        <v>192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5">
      <c r="A19" s="239">
        <v>9</v>
      </c>
      <c r="B19" s="240" t="s">
        <v>200</v>
      </c>
      <c r="C19" s="247" t="s">
        <v>201</v>
      </c>
      <c r="D19" s="241" t="s">
        <v>177</v>
      </c>
      <c r="E19" s="242">
        <v>1</v>
      </c>
      <c r="F19" s="243">
        <f>H19+J19</f>
        <v>0</v>
      </c>
      <c r="G19" s="243">
        <f>ROUND(E19*F19,2)</f>
        <v>0</v>
      </c>
      <c r="H19" s="244"/>
      <c r="I19" s="243">
        <f>ROUND(E19*H19,2)</f>
        <v>0</v>
      </c>
      <c r="J19" s="244"/>
      <c r="K19" s="243">
        <f>ROUND(E19*J19,2)</f>
        <v>0</v>
      </c>
      <c r="L19" s="243">
        <v>21</v>
      </c>
      <c r="M19" s="243">
        <f>G19*(1+L19/100)</f>
        <v>0</v>
      </c>
      <c r="N19" s="242">
        <v>0</v>
      </c>
      <c r="O19" s="242">
        <f>ROUND(E19*N19,2)</f>
        <v>0</v>
      </c>
      <c r="P19" s="242">
        <v>0</v>
      </c>
      <c r="Q19" s="242">
        <f>ROUND(E19*P19,2)</f>
        <v>0</v>
      </c>
      <c r="R19" s="243"/>
      <c r="S19" s="243" t="s">
        <v>178</v>
      </c>
      <c r="T19" s="245" t="s">
        <v>179</v>
      </c>
      <c r="U19" s="220">
        <v>0</v>
      </c>
      <c r="V19" s="220">
        <f>ROUND(E19*U19,2)</f>
        <v>0</v>
      </c>
      <c r="W19" s="220"/>
      <c r="X19" s="220" t="s">
        <v>180</v>
      </c>
      <c r="Y19" s="220" t="s">
        <v>181</v>
      </c>
      <c r="Z19" s="210"/>
      <c r="AA19" s="210"/>
      <c r="AB19" s="210"/>
      <c r="AC19" s="210"/>
      <c r="AD19" s="210"/>
      <c r="AE19" s="210"/>
      <c r="AF19" s="210"/>
      <c r="AG19" s="210" t="s">
        <v>182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x14ac:dyDescent="0.25">
      <c r="A20" s="222" t="s">
        <v>173</v>
      </c>
      <c r="B20" s="223" t="s">
        <v>87</v>
      </c>
      <c r="C20" s="246" t="s">
        <v>88</v>
      </c>
      <c r="D20" s="224"/>
      <c r="E20" s="225"/>
      <c r="F20" s="226"/>
      <c r="G20" s="226">
        <f>SUMIF(AG21:AG30,"&lt;&gt;NOR",G21:G30)</f>
        <v>0</v>
      </c>
      <c r="H20" s="226"/>
      <c r="I20" s="226">
        <f>SUM(I21:I30)</f>
        <v>0</v>
      </c>
      <c r="J20" s="226"/>
      <c r="K20" s="226">
        <f>SUM(K21:K30)</f>
        <v>0</v>
      </c>
      <c r="L20" s="226"/>
      <c r="M20" s="226">
        <f>SUM(M21:M30)</f>
        <v>0</v>
      </c>
      <c r="N20" s="225"/>
      <c r="O20" s="225">
        <f>SUM(O21:O30)</f>
        <v>0</v>
      </c>
      <c r="P20" s="225"/>
      <c r="Q20" s="225">
        <f>SUM(Q21:Q30)</f>
        <v>0</v>
      </c>
      <c r="R20" s="226"/>
      <c r="S20" s="226"/>
      <c r="T20" s="227"/>
      <c r="U20" s="221"/>
      <c r="V20" s="221">
        <f>SUM(V21:V30)</f>
        <v>0</v>
      </c>
      <c r="W20" s="221"/>
      <c r="X20" s="221"/>
      <c r="Y20" s="221"/>
      <c r="AG20" t="s">
        <v>174</v>
      </c>
    </row>
    <row r="21" spans="1:60" outlineLevel="1" x14ac:dyDescent="0.25">
      <c r="A21" s="239">
        <v>10</v>
      </c>
      <c r="B21" s="240" t="s">
        <v>202</v>
      </c>
      <c r="C21" s="247" t="s">
        <v>88</v>
      </c>
      <c r="D21" s="241" t="s">
        <v>177</v>
      </c>
      <c r="E21" s="242">
        <v>1</v>
      </c>
      <c r="F21" s="243">
        <f>H21+J21</f>
        <v>0</v>
      </c>
      <c r="G21" s="243">
        <f>ROUND(E21*F21,2)</f>
        <v>0</v>
      </c>
      <c r="H21" s="244"/>
      <c r="I21" s="243">
        <f>ROUND(E21*H21,2)</f>
        <v>0</v>
      </c>
      <c r="J21" s="244"/>
      <c r="K21" s="243">
        <f>ROUND(E21*J21,2)</f>
        <v>0</v>
      </c>
      <c r="L21" s="243">
        <v>21</v>
      </c>
      <c r="M21" s="243">
        <f>G21*(1+L21/100)</f>
        <v>0</v>
      </c>
      <c r="N21" s="242">
        <v>0</v>
      </c>
      <c r="O21" s="242">
        <f>ROUND(E21*N21,2)</f>
        <v>0</v>
      </c>
      <c r="P21" s="242">
        <v>0</v>
      </c>
      <c r="Q21" s="242">
        <f>ROUND(E21*P21,2)</f>
        <v>0</v>
      </c>
      <c r="R21" s="243"/>
      <c r="S21" s="243" t="s">
        <v>178</v>
      </c>
      <c r="T21" s="245" t="s">
        <v>179</v>
      </c>
      <c r="U21" s="220">
        <v>0</v>
      </c>
      <c r="V21" s="220">
        <f>ROUND(E21*U21,2)</f>
        <v>0</v>
      </c>
      <c r="W21" s="220"/>
      <c r="X21" s="220" t="s">
        <v>180</v>
      </c>
      <c r="Y21" s="220" t="s">
        <v>181</v>
      </c>
      <c r="Z21" s="210"/>
      <c r="AA21" s="210"/>
      <c r="AB21" s="210"/>
      <c r="AC21" s="210"/>
      <c r="AD21" s="210"/>
      <c r="AE21" s="210"/>
      <c r="AF21" s="210"/>
      <c r="AG21" s="210" t="s">
        <v>182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5">
      <c r="A22" s="239">
        <v>11</v>
      </c>
      <c r="B22" s="240" t="s">
        <v>203</v>
      </c>
      <c r="C22" s="247" t="s">
        <v>204</v>
      </c>
      <c r="D22" s="241" t="s">
        <v>177</v>
      </c>
      <c r="E22" s="242">
        <v>1</v>
      </c>
      <c r="F22" s="243">
        <f>H22+J22</f>
        <v>0</v>
      </c>
      <c r="G22" s="243">
        <f>ROUND(E22*F22,2)</f>
        <v>0</v>
      </c>
      <c r="H22" s="244"/>
      <c r="I22" s="243">
        <f>ROUND(E22*H22,2)</f>
        <v>0</v>
      </c>
      <c r="J22" s="244"/>
      <c r="K22" s="243">
        <f>ROUND(E22*J22,2)</f>
        <v>0</v>
      </c>
      <c r="L22" s="243">
        <v>21</v>
      </c>
      <c r="M22" s="243">
        <f>G22*(1+L22/100)</f>
        <v>0</v>
      </c>
      <c r="N22" s="242">
        <v>0</v>
      </c>
      <c r="O22" s="242">
        <f>ROUND(E22*N22,2)</f>
        <v>0</v>
      </c>
      <c r="P22" s="242">
        <v>0</v>
      </c>
      <c r="Q22" s="242">
        <f>ROUND(E22*P22,2)</f>
        <v>0</v>
      </c>
      <c r="R22" s="243"/>
      <c r="S22" s="243" t="s">
        <v>178</v>
      </c>
      <c r="T22" s="245" t="s">
        <v>179</v>
      </c>
      <c r="U22" s="220">
        <v>0</v>
      </c>
      <c r="V22" s="220">
        <f>ROUND(E22*U22,2)</f>
        <v>0</v>
      </c>
      <c r="W22" s="220"/>
      <c r="X22" s="220" t="s">
        <v>180</v>
      </c>
      <c r="Y22" s="220" t="s">
        <v>181</v>
      </c>
      <c r="Z22" s="210"/>
      <c r="AA22" s="210"/>
      <c r="AB22" s="210"/>
      <c r="AC22" s="210"/>
      <c r="AD22" s="210"/>
      <c r="AE22" s="210"/>
      <c r="AF22" s="210"/>
      <c r="AG22" s="210" t="s">
        <v>182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5">
      <c r="A23" s="239">
        <v>12</v>
      </c>
      <c r="B23" s="240" t="s">
        <v>205</v>
      </c>
      <c r="C23" s="247" t="s">
        <v>206</v>
      </c>
      <c r="D23" s="241" t="s">
        <v>177</v>
      </c>
      <c r="E23" s="242">
        <v>1</v>
      </c>
      <c r="F23" s="243">
        <f>H23+J23</f>
        <v>0</v>
      </c>
      <c r="G23" s="243">
        <f>ROUND(E23*F23,2)</f>
        <v>0</v>
      </c>
      <c r="H23" s="244"/>
      <c r="I23" s="243">
        <f>ROUND(E23*H23,2)</f>
        <v>0</v>
      </c>
      <c r="J23" s="244"/>
      <c r="K23" s="243">
        <f>ROUND(E23*J23,2)</f>
        <v>0</v>
      </c>
      <c r="L23" s="243">
        <v>21</v>
      </c>
      <c r="M23" s="243">
        <f>G23*(1+L23/100)</f>
        <v>0</v>
      </c>
      <c r="N23" s="242">
        <v>0</v>
      </c>
      <c r="O23" s="242">
        <f>ROUND(E23*N23,2)</f>
        <v>0</v>
      </c>
      <c r="P23" s="242">
        <v>0</v>
      </c>
      <c r="Q23" s="242">
        <f>ROUND(E23*P23,2)</f>
        <v>0</v>
      </c>
      <c r="R23" s="243"/>
      <c r="S23" s="243" t="s">
        <v>178</v>
      </c>
      <c r="T23" s="245" t="s">
        <v>179</v>
      </c>
      <c r="U23" s="220">
        <v>0</v>
      </c>
      <c r="V23" s="220">
        <f>ROUND(E23*U23,2)</f>
        <v>0</v>
      </c>
      <c r="W23" s="220"/>
      <c r="X23" s="220" t="s">
        <v>180</v>
      </c>
      <c r="Y23" s="220" t="s">
        <v>181</v>
      </c>
      <c r="Z23" s="210"/>
      <c r="AA23" s="210"/>
      <c r="AB23" s="210"/>
      <c r="AC23" s="210"/>
      <c r="AD23" s="210"/>
      <c r="AE23" s="210"/>
      <c r="AF23" s="210"/>
      <c r="AG23" s="210" t="s">
        <v>182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5">
      <c r="A24" s="239">
        <v>13</v>
      </c>
      <c r="B24" s="240" t="s">
        <v>207</v>
      </c>
      <c r="C24" s="247" t="s">
        <v>208</v>
      </c>
      <c r="D24" s="241" t="s">
        <v>177</v>
      </c>
      <c r="E24" s="242">
        <v>1</v>
      </c>
      <c r="F24" s="243">
        <f>H24+J24</f>
        <v>0</v>
      </c>
      <c r="G24" s="243">
        <f>ROUND(E24*F24,2)</f>
        <v>0</v>
      </c>
      <c r="H24" s="244"/>
      <c r="I24" s="243">
        <f>ROUND(E24*H24,2)</f>
        <v>0</v>
      </c>
      <c r="J24" s="244"/>
      <c r="K24" s="243">
        <f>ROUND(E24*J24,2)</f>
        <v>0</v>
      </c>
      <c r="L24" s="243">
        <v>21</v>
      </c>
      <c r="M24" s="243">
        <f>G24*(1+L24/100)</f>
        <v>0</v>
      </c>
      <c r="N24" s="242">
        <v>0</v>
      </c>
      <c r="O24" s="242">
        <f>ROUND(E24*N24,2)</f>
        <v>0</v>
      </c>
      <c r="P24" s="242">
        <v>0</v>
      </c>
      <c r="Q24" s="242">
        <f>ROUND(E24*P24,2)</f>
        <v>0</v>
      </c>
      <c r="R24" s="243"/>
      <c r="S24" s="243" t="s">
        <v>178</v>
      </c>
      <c r="T24" s="245" t="s">
        <v>179</v>
      </c>
      <c r="U24" s="220">
        <v>0</v>
      </c>
      <c r="V24" s="220">
        <f>ROUND(E24*U24,2)</f>
        <v>0</v>
      </c>
      <c r="W24" s="220"/>
      <c r="X24" s="220" t="s">
        <v>191</v>
      </c>
      <c r="Y24" s="220" t="s">
        <v>181</v>
      </c>
      <c r="Z24" s="210"/>
      <c r="AA24" s="210"/>
      <c r="AB24" s="210"/>
      <c r="AC24" s="210"/>
      <c r="AD24" s="210"/>
      <c r="AE24" s="210"/>
      <c r="AF24" s="210"/>
      <c r="AG24" s="210" t="s">
        <v>192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ht="20.399999999999999" outlineLevel="1" x14ac:dyDescent="0.25">
      <c r="A25" s="239">
        <v>14</v>
      </c>
      <c r="B25" s="240" t="s">
        <v>209</v>
      </c>
      <c r="C25" s="247" t="s">
        <v>210</v>
      </c>
      <c r="D25" s="241" t="s">
        <v>177</v>
      </c>
      <c r="E25" s="242">
        <v>1</v>
      </c>
      <c r="F25" s="243">
        <f>H25+J25</f>
        <v>0</v>
      </c>
      <c r="G25" s="243">
        <f>ROUND(E25*F25,2)</f>
        <v>0</v>
      </c>
      <c r="H25" s="244"/>
      <c r="I25" s="243">
        <f>ROUND(E25*H25,2)</f>
        <v>0</v>
      </c>
      <c r="J25" s="244"/>
      <c r="K25" s="243">
        <f>ROUND(E25*J25,2)</f>
        <v>0</v>
      </c>
      <c r="L25" s="243">
        <v>21</v>
      </c>
      <c r="M25" s="243">
        <f>G25*(1+L25/100)</f>
        <v>0</v>
      </c>
      <c r="N25" s="242">
        <v>0</v>
      </c>
      <c r="O25" s="242">
        <f>ROUND(E25*N25,2)</f>
        <v>0</v>
      </c>
      <c r="P25" s="242">
        <v>0</v>
      </c>
      <c r="Q25" s="242">
        <f>ROUND(E25*P25,2)</f>
        <v>0</v>
      </c>
      <c r="R25" s="243"/>
      <c r="S25" s="243" t="s">
        <v>178</v>
      </c>
      <c r="T25" s="245" t="s">
        <v>179</v>
      </c>
      <c r="U25" s="220">
        <v>0</v>
      </c>
      <c r="V25" s="220">
        <f>ROUND(E25*U25,2)</f>
        <v>0</v>
      </c>
      <c r="W25" s="220"/>
      <c r="X25" s="220" t="s">
        <v>191</v>
      </c>
      <c r="Y25" s="220" t="s">
        <v>181</v>
      </c>
      <c r="Z25" s="210"/>
      <c r="AA25" s="210"/>
      <c r="AB25" s="210"/>
      <c r="AC25" s="210"/>
      <c r="AD25" s="210"/>
      <c r="AE25" s="210"/>
      <c r="AF25" s="210"/>
      <c r="AG25" s="210" t="s">
        <v>192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5">
      <c r="A26" s="239">
        <v>15</v>
      </c>
      <c r="B26" s="240" t="s">
        <v>211</v>
      </c>
      <c r="C26" s="247" t="s">
        <v>212</v>
      </c>
      <c r="D26" s="241" t="s">
        <v>177</v>
      </c>
      <c r="E26" s="242">
        <v>1</v>
      </c>
      <c r="F26" s="243">
        <f>H26+J26</f>
        <v>0</v>
      </c>
      <c r="G26" s="243">
        <f>ROUND(E26*F26,2)</f>
        <v>0</v>
      </c>
      <c r="H26" s="244"/>
      <c r="I26" s="243">
        <f>ROUND(E26*H26,2)</f>
        <v>0</v>
      </c>
      <c r="J26" s="244"/>
      <c r="K26" s="243">
        <f>ROUND(E26*J26,2)</f>
        <v>0</v>
      </c>
      <c r="L26" s="243">
        <v>21</v>
      </c>
      <c r="M26" s="243">
        <f>G26*(1+L26/100)</f>
        <v>0</v>
      </c>
      <c r="N26" s="242">
        <v>0</v>
      </c>
      <c r="O26" s="242">
        <f>ROUND(E26*N26,2)</f>
        <v>0</v>
      </c>
      <c r="P26" s="242">
        <v>0</v>
      </c>
      <c r="Q26" s="242">
        <f>ROUND(E26*P26,2)</f>
        <v>0</v>
      </c>
      <c r="R26" s="243"/>
      <c r="S26" s="243" t="s">
        <v>178</v>
      </c>
      <c r="T26" s="245" t="s">
        <v>179</v>
      </c>
      <c r="U26" s="220">
        <v>0</v>
      </c>
      <c r="V26" s="220">
        <f>ROUND(E26*U26,2)</f>
        <v>0</v>
      </c>
      <c r="W26" s="220"/>
      <c r="X26" s="220" t="s">
        <v>191</v>
      </c>
      <c r="Y26" s="220" t="s">
        <v>181</v>
      </c>
      <c r="Z26" s="210"/>
      <c r="AA26" s="210"/>
      <c r="AB26" s="210"/>
      <c r="AC26" s="210"/>
      <c r="AD26" s="210"/>
      <c r="AE26" s="210"/>
      <c r="AF26" s="210"/>
      <c r="AG26" s="210" t="s">
        <v>192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5">
      <c r="A27" s="239">
        <v>16</v>
      </c>
      <c r="B27" s="240" t="s">
        <v>213</v>
      </c>
      <c r="C27" s="247" t="s">
        <v>214</v>
      </c>
      <c r="D27" s="241" t="s">
        <v>177</v>
      </c>
      <c r="E27" s="242">
        <v>1</v>
      </c>
      <c r="F27" s="243">
        <f>H27+J27</f>
        <v>0</v>
      </c>
      <c r="G27" s="243">
        <f>ROUND(E27*F27,2)</f>
        <v>0</v>
      </c>
      <c r="H27" s="244"/>
      <c r="I27" s="243">
        <f>ROUND(E27*H27,2)</f>
        <v>0</v>
      </c>
      <c r="J27" s="244"/>
      <c r="K27" s="243">
        <f>ROUND(E27*J27,2)</f>
        <v>0</v>
      </c>
      <c r="L27" s="243">
        <v>21</v>
      </c>
      <c r="M27" s="243">
        <f>G27*(1+L27/100)</f>
        <v>0</v>
      </c>
      <c r="N27" s="242">
        <v>0</v>
      </c>
      <c r="O27" s="242">
        <f>ROUND(E27*N27,2)</f>
        <v>0</v>
      </c>
      <c r="P27" s="242">
        <v>0</v>
      </c>
      <c r="Q27" s="242">
        <f>ROUND(E27*P27,2)</f>
        <v>0</v>
      </c>
      <c r="R27" s="243"/>
      <c r="S27" s="243" t="s">
        <v>178</v>
      </c>
      <c r="T27" s="245" t="s">
        <v>179</v>
      </c>
      <c r="U27" s="220">
        <v>0</v>
      </c>
      <c r="V27" s="220">
        <f>ROUND(E27*U27,2)</f>
        <v>0</v>
      </c>
      <c r="W27" s="220"/>
      <c r="X27" s="220" t="s">
        <v>191</v>
      </c>
      <c r="Y27" s="220" t="s">
        <v>181</v>
      </c>
      <c r="Z27" s="210"/>
      <c r="AA27" s="210"/>
      <c r="AB27" s="210"/>
      <c r="AC27" s="210"/>
      <c r="AD27" s="210"/>
      <c r="AE27" s="210"/>
      <c r="AF27" s="210"/>
      <c r="AG27" s="210" t="s">
        <v>192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5">
      <c r="A28" s="239">
        <v>17</v>
      </c>
      <c r="B28" s="240" t="s">
        <v>215</v>
      </c>
      <c r="C28" s="247" t="s">
        <v>216</v>
      </c>
      <c r="D28" s="241" t="s">
        <v>177</v>
      </c>
      <c r="E28" s="242">
        <v>1</v>
      </c>
      <c r="F28" s="243">
        <f>H28+J28</f>
        <v>0</v>
      </c>
      <c r="G28" s="243">
        <f>ROUND(E28*F28,2)</f>
        <v>0</v>
      </c>
      <c r="H28" s="244"/>
      <c r="I28" s="243">
        <f>ROUND(E28*H28,2)</f>
        <v>0</v>
      </c>
      <c r="J28" s="244"/>
      <c r="K28" s="243">
        <f>ROUND(E28*J28,2)</f>
        <v>0</v>
      </c>
      <c r="L28" s="243">
        <v>21</v>
      </c>
      <c r="M28" s="243">
        <f>G28*(1+L28/100)</f>
        <v>0</v>
      </c>
      <c r="N28" s="242">
        <v>0</v>
      </c>
      <c r="O28" s="242">
        <f>ROUND(E28*N28,2)</f>
        <v>0</v>
      </c>
      <c r="P28" s="242">
        <v>0</v>
      </c>
      <c r="Q28" s="242">
        <f>ROUND(E28*P28,2)</f>
        <v>0</v>
      </c>
      <c r="R28" s="243"/>
      <c r="S28" s="243" t="s">
        <v>178</v>
      </c>
      <c r="T28" s="245" t="s">
        <v>179</v>
      </c>
      <c r="U28" s="220">
        <v>0</v>
      </c>
      <c r="V28" s="220">
        <f>ROUND(E28*U28,2)</f>
        <v>0</v>
      </c>
      <c r="W28" s="220"/>
      <c r="X28" s="220" t="s">
        <v>191</v>
      </c>
      <c r="Y28" s="220" t="s">
        <v>181</v>
      </c>
      <c r="Z28" s="210"/>
      <c r="AA28" s="210"/>
      <c r="AB28" s="210"/>
      <c r="AC28" s="210"/>
      <c r="AD28" s="210"/>
      <c r="AE28" s="210"/>
      <c r="AF28" s="210"/>
      <c r="AG28" s="210" t="s">
        <v>192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5">
      <c r="A29" s="239">
        <v>18</v>
      </c>
      <c r="B29" s="240" t="s">
        <v>217</v>
      </c>
      <c r="C29" s="247" t="s">
        <v>218</v>
      </c>
      <c r="D29" s="241" t="s">
        <v>177</v>
      </c>
      <c r="E29" s="242">
        <v>1</v>
      </c>
      <c r="F29" s="243">
        <f>H29+J29</f>
        <v>0</v>
      </c>
      <c r="G29" s="243">
        <f>ROUND(E29*F29,2)</f>
        <v>0</v>
      </c>
      <c r="H29" s="244"/>
      <c r="I29" s="243">
        <f>ROUND(E29*H29,2)</f>
        <v>0</v>
      </c>
      <c r="J29" s="244"/>
      <c r="K29" s="243">
        <f>ROUND(E29*J29,2)</f>
        <v>0</v>
      </c>
      <c r="L29" s="243">
        <v>21</v>
      </c>
      <c r="M29" s="243">
        <f>G29*(1+L29/100)</f>
        <v>0</v>
      </c>
      <c r="N29" s="242">
        <v>0</v>
      </c>
      <c r="O29" s="242">
        <f>ROUND(E29*N29,2)</f>
        <v>0</v>
      </c>
      <c r="P29" s="242">
        <v>0</v>
      </c>
      <c r="Q29" s="242">
        <f>ROUND(E29*P29,2)</f>
        <v>0</v>
      </c>
      <c r="R29" s="243"/>
      <c r="S29" s="243" t="s">
        <v>178</v>
      </c>
      <c r="T29" s="245" t="s">
        <v>179</v>
      </c>
      <c r="U29" s="220">
        <v>0</v>
      </c>
      <c r="V29" s="220">
        <f>ROUND(E29*U29,2)</f>
        <v>0</v>
      </c>
      <c r="W29" s="220"/>
      <c r="X29" s="220" t="s">
        <v>180</v>
      </c>
      <c r="Y29" s="220" t="s">
        <v>181</v>
      </c>
      <c r="Z29" s="210"/>
      <c r="AA29" s="210"/>
      <c r="AB29" s="210"/>
      <c r="AC29" s="210"/>
      <c r="AD29" s="210"/>
      <c r="AE29" s="210"/>
      <c r="AF29" s="210"/>
      <c r="AG29" s="210" t="s">
        <v>182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5">
      <c r="A30" s="239">
        <v>19</v>
      </c>
      <c r="B30" s="240" t="s">
        <v>219</v>
      </c>
      <c r="C30" s="247" t="s">
        <v>220</v>
      </c>
      <c r="D30" s="241" t="s">
        <v>177</v>
      </c>
      <c r="E30" s="242">
        <v>1</v>
      </c>
      <c r="F30" s="243">
        <f>H30+J30</f>
        <v>0</v>
      </c>
      <c r="G30" s="243">
        <f>ROUND(E30*F30,2)</f>
        <v>0</v>
      </c>
      <c r="H30" s="244"/>
      <c r="I30" s="243">
        <f>ROUND(E30*H30,2)</f>
        <v>0</v>
      </c>
      <c r="J30" s="244"/>
      <c r="K30" s="243">
        <f>ROUND(E30*J30,2)</f>
        <v>0</v>
      </c>
      <c r="L30" s="243">
        <v>21</v>
      </c>
      <c r="M30" s="243">
        <f>G30*(1+L30/100)</f>
        <v>0</v>
      </c>
      <c r="N30" s="242">
        <v>0</v>
      </c>
      <c r="O30" s="242">
        <f>ROUND(E30*N30,2)</f>
        <v>0</v>
      </c>
      <c r="P30" s="242">
        <v>0</v>
      </c>
      <c r="Q30" s="242">
        <f>ROUND(E30*P30,2)</f>
        <v>0</v>
      </c>
      <c r="R30" s="243"/>
      <c r="S30" s="243" t="s">
        <v>178</v>
      </c>
      <c r="T30" s="245" t="s">
        <v>179</v>
      </c>
      <c r="U30" s="220">
        <v>0</v>
      </c>
      <c r="V30" s="220">
        <f>ROUND(E30*U30,2)</f>
        <v>0</v>
      </c>
      <c r="W30" s="220"/>
      <c r="X30" s="220" t="s">
        <v>180</v>
      </c>
      <c r="Y30" s="220" t="s">
        <v>181</v>
      </c>
      <c r="Z30" s="210"/>
      <c r="AA30" s="210"/>
      <c r="AB30" s="210"/>
      <c r="AC30" s="210"/>
      <c r="AD30" s="210"/>
      <c r="AE30" s="210"/>
      <c r="AF30" s="210"/>
      <c r="AG30" s="210" t="s">
        <v>182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x14ac:dyDescent="0.25">
      <c r="A31" s="222" t="s">
        <v>173</v>
      </c>
      <c r="B31" s="223" t="s">
        <v>89</v>
      </c>
      <c r="C31" s="246" t="s">
        <v>90</v>
      </c>
      <c r="D31" s="224"/>
      <c r="E31" s="225"/>
      <c r="F31" s="226"/>
      <c r="G31" s="226">
        <f>SUMIF(AG32:AG33,"&lt;&gt;NOR",G32:G33)</f>
        <v>0</v>
      </c>
      <c r="H31" s="226"/>
      <c r="I31" s="226">
        <f>SUM(I32:I33)</f>
        <v>0</v>
      </c>
      <c r="J31" s="226"/>
      <c r="K31" s="226">
        <f>SUM(K32:K33)</f>
        <v>0</v>
      </c>
      <c r="L31" s="226"/>
      <c r="M31" s="226">
        <f>SUM(M32:M33)</f>
        <v>0</v>
      </c>
      <c r="N31" s="225"/>
      <c r="O31" s="225">
        <f>SUM(O32:O33)</f>
        <v>0</v>
      </c>
      <c r="P31" s="225"/>
      <c r="Q31" s="225">
        <f>SUM(Q32:Q33)</f>
        <v>0</v>
      </c>
      <c r="R31" s="226"/>
      <c r="S31" s="226"/>
      <c r="T31" s="227"/>
      <c r="U31" s="221"/>
      <c r="V31" s="221">
        <f>SUM(V32:V33)</f>
        <v>0</v>
      </c>
      <c r="W31" s="221"/>
      <c r="X31" s="221"/>
      <c r="Y31" s="221"/>
      <c r="AG31" t="s">
        <v>174</v>
      </c>
    </row>
    <row r="32" spans="1:60" outlineLevel="1" x14ac:dyDescent="0.25">
      <c r="A32" s="239">
        <v>20</v>
      </c>
      <c r="B32" s="240" t="s">
        <v>221</v>
      </c>
      <c r="C32" s="247" t="s">
        <v>222</v>
      </c>
      <c r="D32" s="241" t="s">
        <v>177</v>
      </c>
      <c r="E32" s="242">
        <v>1</v>
      </c>
      <c r="F32" s="243">
        <f>H32+J32</f>
        <v>0</v>
      </c>
      <c r="G32" s="243">
        <f>ROUND(E32*F32,2)</f>
        <v>0</v>
      </c>
      <c r="H32" s="244"/>
      <c r="I32" s="243">
        <f>ROUND(E32*H32,2)</f>
        <v>0</v>
      </c>
      <c r="J32" s="244"/>
      <c r="K32" s="243">
        <f>ROUND(E32*J32,2)</f>
        <v>0</v>
      </c>
      <c r="L32" s="243">
        <v>21</v>
      </c>
      <c r="M32" s="243">
        <f>G32*(1+L32/100)</f>
        <v>0</v>
      </c>
      <c r="N32" s="242">
        <v>0</v>
      </c>
      <c r="O32" s="242">
        <f>ROUND(E32*N32,2)</f>
        <v>0</v>
      </c>
      <c r="P32" s="242">
        <v>0</v>
      </c>
      <c r="Q32" s="242">
        <f>ROUND(E32*P32,2)</f>
        <v>0</v>
      </c>
      <c r="R32" s="243"/>
      <c r="S32" s="243" t="s">
        <v>178</v>
      </c>
      <c r="T32" s="245" t="s">
        <v>179</v>
      </c>
      <c r="U32" s="220">
        <v>0</v>
      </c>
      <c r="V32" s="220">
        <f>ROUND(E32*U32,2)</f>
        <v>0</v>
      </c>
      <c r="W32" s="220"/>
      <c r="X32" s="220" t="s">
        <v>180</v>
      </c>
      <c r="Y32" s="220" t="s">
        <v>181</v>
      </c>
      <c r="Z32" s="210"/>
      <c r="AA32" s="210"/>
      <c r="AB32" s="210"/>
      <c r="AC32" s="210"/>
      <c r="AD32" s="210"/>
      <c r="AE32" s="210"/>
      <c r="AF32" s="210"/>
      <c r="AG32" s="210" t="s">
        <v>182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5">
      <c r="A33" s="239">
        <v>21</v>
      </c>
      <c r="B33" s="240" t="s">
        <v>223</v>
      </c>
      <c r="C33" s="247" t="s">
        <v>224</v>
      </c>
      <c r="D33" s="241" t="s">
        <v>177</v>
      </c>
      <c r="E33" s="242">
        <v>1</v>
      </c>
      <c r="F33" s="243">
        <f>H33+J33</f>
        <v>0</v>
      </c>
      <c r="G33" s="243">
        <f>ROUND(E33*F33,2)</f>
        <v>0</v>
      </c>
      <c r="H33" s="244"/>
      <c r="I33" s="243">
        <f>ROUND(E33*H33,2)</f>
        <v>0</v>
      </c>
      <c r="J33" s="244"/>
      <c r="K33" s="243">
        <f>ROUND(E33*J33,2)</f>
        <v>0</v>
      </c>
      <c r="L33" s="243">
        <v>21</v>
      </c>
      <c r="M33" s="243">
        <f>G33*(1+L33/100)</f>
        <v>0</v>
      </c>
      <c r="N33" s="242">
        <v>0</v>
      </c>
      <c r="O33" s="242">
        <f>ROUND(E33*N33,2)</f>
        <v>0</v>
      </c>
      <c r="P33" s="242">
        <v>0</v>
      </c>
      <c r="Q33" s="242">
        <f>ROUND(E33*P33,2)</f>
        <v>0</v>
      </c>
      <c r="R33" s="243"/>
      <c r="S33" s="243" t="s">
        <v>178</v>
      </c>
      <c r="T33" s="245" t="s">
        <v>179</v>
      </c>
      <c r="U33" s="220">
        <v>0</v>
      </c>
      <c r="V33" s="220">
        <f>ROUND(E33*U33,2)</f>
        <v>0</v>
      </c>
      <c r="W33" s="220"/>
      <c r="X33" s="220" t="s">
        <v>191</v>
      </c>
      <c r="Y33" s="220" t="s">
        <v>181</v>
      </c>
      <c r="Z33" s="210"/>
      <c r="AA33" s="210"/>
      <c r="AB33" s="210"/>
      <c r="AC33" s="210"/>
      <c r="AD33" s="210"/>
      <c r="AE33" s="210"/>
      <c r="AF33" s="210"/>
      <c r="AG33" s="210" t="s">
        <v>192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x14ac:dyDescent="0.25">
      <c r="A34" s="222" t="s">
        <v>173</v>
      </c>
      <c r="B34" s="223" t="s">
        <v>91</v>
      </c>
      <c r="C34" s="246" t="s">
        <v>92</v>
      </c>
      <c r="D34" s="224"/>
      <c r="E34" s="225"/>
      <c r="F34" s="226"/>
      <c r="G34" s="226">
        <f>SUMIF(AG35:AG35,"&lt;&gt;NOR",G35:G35)</f>
        <v>0</v>
      </c>
      <c r="H34" s="226"/>
      <c r="I34" s="226">
        <f>SUM(I35:I35)</f>
        <v>0</v>
      </c>
      <c r="J34" s="226"/>
      <c r="K34" s="226">
        <f>SUM(K35:K35)</f>
        <v>0</v>
      </c>
      <c r="L34" s="226"/>
      <c r="M34" s="226">
        <f>SUM(M35:M35)</f>
        <v>0</v>
      </c>
      <c r="N34" s="225"/>
      <c r="O34" s="225">
        <f>SUM(O35:O35)</f>
        <v>0</v>
      </c>
      <c r="P34" s="225"/>
      <c r="Q34" s="225">
        <f>SUM(Q35:Q35)</f>
        <v>0</v>
      </c>
      <c r="R34" s="226"/>
      <c r="S34" s="226"/>
      <c r="T34" s="227"/>
      <c r="U34" s="221"/>
      <c r="V34" s="221">
        <f>SUM(V35:V35)</f>
        <v>0</v>
      </c>
      <c r="W34" s="221"/>
      <c r="X34" s="221"/>
      <c r="Y34" s="221"/>
      <c r="AG34" t="s">
        <v>174</v>
      </c>
    </row>
    <row r="35" spans="1:60" outlineLevel="1" x14ac:dyDescent="0.25">
      <c r="A35" s="239">
        <v>22</v>
      </c>
      <c r="B35" s="240" t="s">
        <v>225</v>
      </c>
      <c r="C35" s="247" t="s">
        <v>226</v>
      </c>
      <c r="D35" s="241" t="s">
        <v>177</v>
      </c>
      <c r="E35" s="242">
        <v>1</v>
      </c>
      <c r="F35" s="243">
        <f>H35+J35</f>
        <v>0</v>
      </c>
      <c r="G35" s="243">
        <f>ROUND(E35*F35,2)</f>
        <v>0</v>
      </c>
      <c r="H35" s="244"/>
      <c r="I35" s="243">
        <f>ROUND(E35*H35,2)</f>
        <v>0</v>
      </c>
      <c r="J35" s="244"/>
      <c r="K35" s="243">
        <f>ROUND(E35*J35,2)</f>
        <v>0</v>
      </c>
      <c r="L35" s="243">
        <v>21</v>
      </c>
      <c r="M35" s="243">
        <f>G35*(1+L35/100)</f>
        <v>0</v>
      </c>
      <c r="N35" s="242">
        <v>0</v>
      </c>
      <c r="O35" s="242">
        <f>ROUND(E35*N35,2)</f>
        <v>0</v>
      </c>
      <c r="P35" s="242">
        <v>0</v>
      </c>
      <c r="Q35" s="242">
        <f>ROUND(E35*P35,2)</f>
        <v>0</v>
      </c>
      <c r="R35" s="243"/>
      <c r="S35" s="243" t="s">
        <v>178</v>
      </c>
      <c r="T35" s="245" t="s">
        <v>179</v>
      </c>
      <c r="U35" s="220">
        <v>0</v>
      </c>
      <c r="V35" s="220">
        <f>ROUND(E35*U35,2)</f>
        <v>0</v>
      </c>
      <c r="W35" s="220"/>
      <c r="X35" s="220" t="s">
        <v>180</v>
      </c>
      <c r="Y35" s="220" t="s">
        <v>181</v>
      </c>
      <c r="Z35" s="210"/>
      <c r="AA35" s="210"/>
      <c r="AB35" s="210"/>
      <c r="AC35" s="210"/>
      <c r="AD35" s="210"/>
      <c r="AE35" s="210"/>
      <c r="AF35" s="210"/>
      <c r="AG35" s="210" t="s">
        <v>182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x14ac:dyDescent="0.25">
      <c r="A36" s="222" t="s">
        <v>173</v>
      </c>
      <c r="B36" s="223" t="s">
        <v>93</v>
      </c>
      <c r="C36" s="246" t="s">
        <v>28</v>
      </c>
      <c r="D36" s="224"/>
      <c r="E36" s="225"/>
      <c r="F36" s="226"/>
      <c r="G36" s="226">
        <f>SUMIF(AG37:AG39,"&lt;&gt;NOR",G37:G39)</f>
        <v>0</v>
      </c>
      <c r="H36" s="226"/>
      <c r="I36" s="226">
        <f>SUM(I37:I39)</f>
        <v>0</v>
      </c>
      <c r="J36" s="226"/>
      <c r="K36" s="226">
        <f>SUM(K37:K39)</f>
        <v>0</v>
      </c>
      <c r="L36" s="226"/>
      <c r="M36" s="226">
        <f>SUM(M37:M39)</f>
        <v>0</v>
      </c>
      <c r="N36" s="225"/>
      <c r="O36" s="225">
        <f>SUM(O37:O39)</f>
        <v>0</v>
      </c>
      <c r="P36" s="225"/>
      <c r="Q36" s="225">
        <f>SUM(Q37:Q39)</f>
        <v>0</v>
      </c>
      <c r="R36" s="226"/>
      <c r="S36" s="226"/>
      <c r="T36" s="227"/>
      <c r="U36" s="221"/>
      <c r="V36" s="221">
        <f>SUM(V37:V39)</f>
        <v>0</v>
      </c>
      <c r="W36" s="221"/>
      <c r="X36" s="221"/>
      <c r="Y36" s="221"/>
      <c r="AG36" t="s">
        <v>174</v>
      </c>
    </row>
    <row r="37" spans="1:60" outlineLevel="1" x14ac:dyDescent="0.25">
      <c r="A37" s="239">
        <v>23</v>
      </c>
      <c r="B37" s="240" t="s">
        <v>227</v>
      </c>
      <c r="C37" s="247" t="s">
        <v>228</v>
      </c>
      <c r="D37" s="241" t="s">
        <v>177</v>
      </c>
      <c r="E37" s="242">
        <v>1</v>
      </c>
      <c r="F37" s="243">
        <f>H37+J37</f>
        <v>0</v>
      </c>
      <c r="G37" s="243">
        <f>ROUND(E37*F37,2)</f>
        <v>0</v>
      </c>
      <c r="H37" s="244"/>
      <c r="I37" s="243">
        <f>ROUND(E37*H37,2)</f>
        <v>0</v>
      </c>
      <c r="J37" s="244"/>
      <c r="K37" s="243">
        <f>ROUND(E37*J37,2)</f>
        <v>0</v>
      </c>
      <c r="L37" s="243">
        <v>21</v>
      </c>
      <c r="M37" s="243">
        <f>G37*(1+L37/100)</f>
        <v>0</v>
      </c>
      <c r="N37" s="242">
        <v>0</v>
      </c>
      <c r="O37" s="242">
        <f>ROUND(E37*N37,2)</f>
        <v>0</v>
      </c>
      <c r="P37" s="242">
        <v>0</v>
      </c>
      <c r="Q37" s="242">
        <f>ROUND(E37*P37,2)</f>
        <v>0</v>
      </c>
      <c r="R37" s="243"/>
      <c r="S37" s="243" t="s">
        <v>178</v>
      </c>
      <c r="T37" s="245" t="s">
        <v>179</v>
      </c>
      <c r="U37" s="220">
        <v>0</v>
      </c>
      <c r="V37" s="220">
        <f>ROUND(E37*U37,2)</f>
        <v>0</v>
      </c>
      <c r="W37" s="220"/>
      <c r="X37" s="220" t="s">
        <v>191</v>
      </c>
      <c r="Y37" s="220" t="s">
        <v>181</v>
      </c>
      <c r="Z37" s="210"/>
      <c r="AA37" s="210"/>
      <c r="AB37" s="210"/>
      <c r="AC37" s="210"/>
      <c r="AD37" s="210"/>
      <c r="AE37" s="210"/>
      <c r="AF37" s="210"/>
      <c r="AG37" s="210" t="s">
        <v>192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ht="20.399999999999999" outlineLevel="1" x14ac:dyDescent="0.25">
      <c r="A38" s="239">
        <v>24</v>
      </c>
      <c r="B38" s="240" t="s">
        <v>229</v>
      </c>
      <c r="C38" s="247" t="s">
        <v>230</v>
      </c>
      <c r="D38" s="241" t="s">
        <v>177</v>
      </c>
      <c r="E38" s="242">
        <v>1</v>
      </c>
      <c r="F38" s="243">
        <f>H38+J38</f>
        <v>0</v>
      </c>
      <c r="G38" s="243">
        <f>ROUND(E38*F38,2)</f>
        <v>0</v>
      </c>
      <c r="H38" s="244"/>
      <c r="I38" s="243">
        <f>ROUND(E38*H38,2)</f>
        <v>0</v>
      </c>
      <c r="J38" s="244"/>
      <c r="K38" s="243">
        <f>ROUND(E38*J38,2)</f>
        <v>0</v>
      </c>
      <c r="L38" s="243">
        <v>21</v>
      </c>
      <c r="M38" s="243">
        <f>G38*(1+L38/100)</f>
        <v>0</v>
      </c>
      <c r="N38" s="242">
        <v>0</v>
      </c>
      <c r="O38" s="242">
        <f>ROUND(E38*N38,2)</f>
        <v>0</v>
      </c>
      <c r="P38" s="242">
        <v>0</v>
      </c>
      <c r="Q38" s="242">
        <f>ROUND(E38*P38,2)</f>
        <v>0</v>
      </c>
      <c r="R38" s="243"/>
      <c r="S38" s="243" t="s">
        <v>178</v>
      </c>
      <c r="T38" s="245" t="s">
        <v>179</v>
      </c>
      <c r="U38" s="220">
        <v>0</v>
      </c>
      <c r="V38" s="220">
        <f>ROUND(E38*U38,2)</f>
        <v>0</v>
      </c>
      <c r="W38" s="220"/>
      <c r="X38" s="220" t="s">
        <v>191</v>
      </c>
      <c r="Y38" s="220" t="s">
        <v>181</v>
      </c>
      <c r="Z38" s="210"/>
      <c r="AA38" s="210"/>
      <c r="AB38" s="210"/>
      <c r="AC38" s="210"/>
      <c r="AD38" s="210"/>
      <c r="AE38" s="210"/>
      <c r="AF38" s="210"/>
      <c r="AG38" s="210" t="s">
        <v>192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ht="20.399999999999999" outlineLevel="1" x14ac:dyDescent="0.25">
      <c r="A39" s="232">
        <v>25</v>
      </c>
      <c r="B39" s="233" t="s">
        <v>231</v>
      </c>
      <c r="C39" s="248" t="s">
        <v>232</v>
      </c>
      <c r="D39" s="234" t="s">
        <v>177</v>
      </c>
      <c r="E39" s="235">
        <v>1</v>
      </c>
      <c r="F39" s="236">
        <f>H39+J39</f>
        <v>0</v>
      </c>
      <c r="G39" s="236">
        <f>ROUND(E39*F39,2)</f>
        <v>0</v>
      </c>
      <c r="H39" s="237"/>
      <c r="I39" s="236">
        <f>ROUND(E39*H39,2)</f>
        <v>0</v>
      </c>
      <c r="J39" s="237"/>
      <c r="K39" s="236">
        <f>ROUND(E39*J39,2)</f>
        <v>0</v>
      </c>
      <c r="L39" s="236">
        <v>21</v>
      </c>
      <c r="M39" s="236">
        <f>G39*(1+L39/100)</f>
        <v>0</v>
      </c>
      <c r="N39" s="235">
        <v>0</v>
      </c>
      <c r="O39" s="235">
        <f>ROUND(E39*N39,2)</f>
        <v>0</v>
      </c>
      <c r="P39" s="235">
        <v>0</v>
      </c>
      <c r="Q39" s="235">
        <f>ROUND(E39*P39,2)</f>
        <v>0</v>
      </c>
      <c r="R39" s="236"/>
      <c r="S39" s="236" t="s">
        <v>178</v>
      </c>
      <c r="T39" s="238" t="s">
        <v>179</v>
      </c>
      <c r="U39" s="220">
        <v>0</v>
      </c>
      <c r="V39" s="220">
        <f>ROUND(E39*U39,2)</f>
        <v>0</v>
      </c>
      <c r="W39" s="220"/>
      <c r="X39" s="220" t="s">
        <v>180</v>
      </c>
      <c r="Y39" s="220" t="s">
        <v>181</v>
      </c>
      <c r="Z39" s="210"/>
      <c r="AA39" s="210"/>
      <c r="AB39" s="210"/>
      <c r="AC39" s="210"/>
      <c r="AD39" s="210"/>
      <c r="AE39" s="210"/>
      <c r="AF39" s="210"/>
      <c r="AG39" s="210" t="s">
        <v>182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x14ac:dyDescent="0.25">
      <c r="A40" s="3"/>
      <c r="B40" s="4"/>
      <c r="C40" s="249"/>
      <c r="D40" s="6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AE40">
        <v>12</v>
      </c>
      <c r="AF40">
        <v>21</v>
      </c>
      <c r="AG40" t="s">
        <v>159</v>
      </c>
    </row>
    <row r="41" spans="1:60" x14ac:dyDescent="0.25">
      <c r="A41" s="213"/>
      <c r="B41" s="214" t="s">
        <v>29</v>
      </c>
      <c r="C41" s="250"/>
      <c r="D41" s="215"/>
      <c r="E41" s="216"/>
      <c r="F41" s="216"/>
      <c r="G41" s="231">
        <f>G8+G11+G14+G20+G31+G34+G36</f>
        <v>0</v>
      </c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AE41">
        <f>SUMIF(L7:L39,AE40,G7:G39)</f>
        <v>0</v>
      </c>
      <c r="AF41">
        <f>SUMIF(L7:L39,AF40,G7:G39)</f>
        <v>0</v>
      </c>
      <c r="AG41" t="s">
        <v>233</v>
      </c>
    </row>
    <row r="42" spans="1:60" x14ac:dyDescent="0.25">
      <c r="C42" s="251"/>
      <c r="D42" s="10"/>
      <c r="AG42" t="s">
        <v>234</v>
      </c>
    </row>
    <row r="43" spans="1:60" x14ac:dyDescent="0.25">
      <c r="D43" s="10"/>
    </row>
    <row r="44" spans="1:60" x14ac:dyDescent="0.25">
      <c r="D44" s="10"/>
    </row>
    <row r="45" spans="1:60" x14ac:dyDescent="0.25">
      <c r="D45" s="10"/>
    </row>
    <row r="46" spans="1:60" x14ac:dyDescent="0.25">
      <c r="D46" s="10"/>
    </row>
    <row r="47" spans="1:60" x14ac:dyDescent="0.25">
      <c r="D47" s="10"/>
    </row>
    <row r="48" spans="1:60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C/kiljQ2Pv9/hslJ5y954YuvRCOhNnTDqFGtGQNEcTcWmhtrjuJWu0OGVLp9AXeWqFO9IXtdkfKHpvE4MjGFZg==" saltValue="8pSWV9XQV7oJrk9ATYg56w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0301E-36ED-405A-B2A9-C21C555E3D1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4" customWidth="1"/>
    <col min="3" max="3" width="63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12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5" t="s">
        <v>235</v>
      </c>
      <c r="B1" s="195"/>
      <c r="C1" s="195"/>
      <c r="D1" s="195"/>
      <c r="E1" s="195"/>
      <c r="F1" s="195"/>
      <c r="G1" s="195"/>
      <c r="AG1" t="s">
        <v>144</v>
      </c>
    </row>
    <row r="2" spans="1:60" ht="25.05" customHeight="1" x14ac:dyDescent="0.25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145</v>
      </c>
    </row>
    <row r="3" spans="1:60" ht="25.05" customHeight="1" x14ac:dyDescent="0.25">
      <c r="A3" s="196" t="s">
        <v>8</v>
      </c>
      <c r="B3" s="49" t="s">
        <v>50</v>
      </c>
      <c r="C3" s="199" t="s">
        <v>51</v>
      </c>
      <c r="D3" s="197"/>
      <c r="E3" s="197"/>
      <c r="F3" s="197"/>
      <c r="G3" s="198"/>
      <c r="AC3" s="174" t="s">
        <v>145</v>
      </c>
      <c r="AG3" t="s">
        <v>149</v>
      </c>
    </row>
    <row r="4" spans="1:60" ht="25.05" customHeight="1" x14ac:dyDescent="0.25">
      <c r="A4" s="200" t="s">
        <v>9</v>
      </c>
      <c r="B4" s="201" t="s">
        <v>52</v>
      </c>
      <c r="C4" s="202" t="s">
        <v>53</v>
      </c>
      <c r="D4" s="203"/>
      <c r="E4" s="203"/>
      <c r="F4" s="203"/>
      <c r="G4" s="204"/>
      <c r="AG4" t="s">
        <v>150</v>
      </c>
    </row>
    <row r="5" spans="1:60" x14ac:dyDescent="0.25">
      <c r="D5" s="10"/>
    </row>
    <row r="6" spans="1:60" ht="39.6" x14ac:dyDescent="0.25">
      <c r="A6" s="206" t="s">
        <v>151</v>
      </c>
      <c r="B6" s="208" t="s">
        <v>152</v>
      </c>
      <c r="C6" s="208" t="s">
        <v>153</v>
      </c>
      <c r="D6" s="207" t="s">
        <v>154</v>
      </c>
      <c r="E6" s="206" t="s">
        <v>155</v>
      </c>
      <c r="F6" s="205" t="s">
        <v>156</v>
      </c>
      <c r="G6" s="206" t="s">
        <v>29</v>
      </c>
      <c r="H6" s="209" t="s">
        <v>30</v>
      </c>
      <c r="I6" s="209" t="s">
        <v>157</v>
      </c>
      <c r="J6" s="209" t="s">
        <v>31</v>
      </c>
      <c r="K6" s="209" t="s">
        <v>158</v>
      </c>
      <c r="L6" s="209" t="s">
        <v>159</v>
      </c>
      <c r="M6" s="209" t="s">
        <v>160</v>
      </c>
      <c r="N6" s="209" t="s">
        <v>161</v>
      </c>
      <c r="O6" s="209" t="s">
        <v>162</v>
      </c>
      <c r="P6" s="209" t="s">
        <v>163</v>
      </c>
      <c r="Q6" s="209" t="s">
        <v>164</v>
      </c>
      <c r="R6" s="209" t="s">
        <v>165</v>
      </c>
      <c r="S6" s="209" t="s">
        <v>166</v>
      </c>
      <c r="T6" s="209" t="s">
        <v>167</v>
      </c>
      <c r="U6" s="209" t="s">
        <v>168</v>
      </c>
      <c r="V6" s="209" t="s">
        <v>169</v>
      </c>
      <c r="W6" s="209" t="s">
        <v>170</v>
      </c>
      <c r="X6" s="209" t="s">
        <v>171</v>
      </c>
      <c r="Y6" s="209" t="s">
        <v>172</v>
      </c>
    </row>
    <row r="7" spans="1:60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5">
      <c r="A8" s="222" t="s">
        <v>173</v>
      </c>
      <c r="B8" s="223" t="s">
        <v>106</v>
      </c>
      <c r="C8" s="246" t="s">
        <v>107</v>
      </c>
      <c r="D8" s="224"/>
      <c r="E8" s="225"/>
      <c r="F8" s="226"/>
      <c r="G8" s="226">
        <f>SUMIF(AG9:AG20,"&lt;&gt;NOR",G9:G20)</f>
        <v>0</v>
      </c>
      <c r="H8" s="226"/>
      <c r="I8" s="226">
        <f>SUM(I9:I20)</f>
        <v>0</v>
      </c>
      <c r="J8" s="226"/>
      <c r="K8" s="226">
        <f>SUM(K9:K20)</f>
        <v>0</v>
      </c>
      <c r="L8" s="226"/>
      <c r="M8" s="226">
        <f>SUM(M9:M20)</f>
        <v>0</v>
      </c>
      <c r="N8" s="225"/>
      <c r="O8" s="225">
        <f>SUM(O9:O20)</f>
        <v>3.84</v>
      </c>
      <c r="P8" s="225"/>
      <c r="Q8" s="225">
        <f>SUM(Q9:Q20)</f>
        <v>0</v>
      </c>
      <c r="R8" s="226"/>
      <c r="S8" s="226"/>
      <c r="T8" s="227"/>
      <c r="U8" s="221"/>
      <c r="V8" s="221">
        <f>SUM(V9:V20)</f>
        <v>140.4</v>
      </c>
      <c r="W8" s="221"/>
      <c r="X8" s="221"/>
      <c r="Y8" s="221"/>
      <c r="AG8" t="s">
        <v>174</v>
      </c>
    </row>
    <row r="9" spans="1:60" outlineLevel="1" x14ac:dyDescent="0.25">
      <c r="A9" s="232">
        <v>1</v>
      </c>
      <c r="B9" s="233" t="s">
        <v>236</v>
      </c>
      <c r="C9" s="248" t="s">
        <v>237</v>
      </c>
      <c r="D9" s="234" t="s">
        <v>238</v>
      </c>
      <c r="E9" s="235">
        <v>148.80799999999999</v>
      </c>
      <c r="F9" s="236">
        <f>H9+J9</f>
        <v>0</v>
      </c>
      <c r="G9" s="236">
        <f>ROUND(E9*F9,2)</f>
        <v>0</v>
      </c>
      <c r="H9" s="237"/>
      <c r="I9" s="236">
        <f>ROUND(E9*H9,2)</f>
        <v>0</v>
      </c>
      <c r="J9" s="237"/>
      <c r="K9" s="236">
        <f>ROUND(E9*J9,2)</f>
        <v>0</v>
      </c>
      <c r="L9" s="236">
        <v>21</v>
      </c>
      <c r="M9" s="236">
        <f>G9*(1+L9/100)</f>
        <v>0</v>
      </c>
      <c r="N9" s="235">
        <v>4.0000000000000003E-5</v>
      </c>
      <c r="O9" s="235">
        <f>ROUND(E9*N9,2)</f>
        <v>0.01</v>
      </c>
      <c r="P9" s="235">
        <v>0</v>
      </c>
      <c r="Q9" s="235">
        <f>ROUND(E9*P9,2)</f>
        <v>0</v>
      </c>
      <c r="R9" s="236" t="s">
        <v>239</v>
      </c>
      <c r="S9" s="236" t="s">
        <v>240</v>
      </c>
      <c r="T9" s="238" t="s">
        <v>240</v>
      </c>
      <c r="U9" s="220">
        <v>0.08</v>
      </c>
      <c r="V9" s="220">
        <f>ROUND(E9*U9,2)</f>
        <v>11.9</v>
      </c>
      <c r="W9" s="220"/>
      <c r="X9" s="220" t="s">
        <v>180</v>
      </c>
      <c r="Y9" s="220" t="s">
        <v>181</v>
      </c>
      <c r="Z9" s="210"/>
      <c r="AA9" s="210"/>
      <c r="AB9" s="210"/>
      <c r="AC9" s="210"/>
      <c r="AD9" s="210"/>
      <c r="AE9" s="210"/>
      <c r="AF9" s="210"/>
      <c r="AG9" s="210" t="s">
        <v>182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1" outlineLevel="2" x14ac:dyDescent="0.25">
      <c r="A10" s="217"/>
      <c r="B10" s="218"/>
      <c r="C10" s="256" t="s">
        <v>241</v>
      </c>
      <c r="D10" s="255"/>
      <c r="E10" s="255"/>
      <c r="F10" s="255"/>
      <c r="G10" s="255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242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54" t="str">
        <f>C10</f>
        <v>které se zřizují před úpravami povrchu, a obalení osazených dveřních zárubní před znečištěním při úpravách povrchu nástřikem plastických maltovin včetně pozdějšího odkrytí,</v>
      </c>
      <c r="BB10" s="210"/>
      <c r="BC10" s="210"/>
      <c r="BD10" s="210"/>
      <c r="BE10" s="210"/>
      <c r="BF10" s="210"/>
      <c r="BG10" s="210"/>
      <c r="BH10" s="210"/>
    </row>
    <row r="11" spans="1:60" outlineLevel="2" x14ac:dyDescent="0.25">
      <c r="A11" s="217"/>
      <c r="B11" s="218"/>
      <c r="C11" s="257" t="s">
        <v>243</v>
      </c>
      <c r="D11" s="252"/>
      <c r="E11" s="253"/>
      <c r="F11" s="220"/>
      <c r="G11" s="220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10"/>
      <c r="AA11" s="210"/>
      <c r="AB11" s="210"/>
      <c r="AC11" s="210"/>
      <c r="AD11" s="210"/>
      <c r="AE11" s="210"/>
      <c r="AF11" s="210"/>
      <c r="AG11" s="210" t="s">
        <v>244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5">
      <c r="A12" s="217"/>
      <c r="B12" s="218"/>
      <c r="C12" s="257" t="s">
        <v>245</v>
      </c>
      <c r="D12" s="252"/>
      <c r="E12" s="253">
        <v>27.17</v>
      </c>
      <c r="F12" s="220"/>
      <c r="G12" s="220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10"/>
      <c r="AA12" s="210"/>
      <c r="AB12" s="210"/>
      <c r="AC12" s="210"/>
      <c r="AD12" s="210"/>
      <c r="AE12" s="210"/>
      <c r="AF12" s="210"/>
      <c r="AG12" s="210" t="s">
        <v>244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5">
      <c r="A13" s="217"/>
      <c r="B13" s="218"/>
      <c r="C13" s="257" t="s">
        <v>246</v>
      </c>
      <c r="D13" s="252"/>
      <c r="E13" s="253">
        <v>4.2939999999999996</v>
      </c>
      <c r="F13" s="220"/>
      <c r="G13" s="220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10"/>
      <c r="AA13" s="210"/>
      <c r="AB13" s="210"/>
      <c r="AC13" s="210"/>
      <c r="AD13" s="210"/>
      <c r="AE13" s="210"/>
      <c r="AF13" s="210"/>
      <c r="AG13" s="210" t="s">
        <v>244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3" x14ac:dyDescent="0.25">
      <c r="A14" s="217"/>
      <c r="B14" s="218"/>
      <c r="C14" s="257" t="s">
        <v>247</v>
      </c>
      <c r="D14" s="252"/>
      <c r="E14" s="253">
        <v>42.94</v>
      </c>
      <c r="F14" s="220"/>
      <c r="G14" s="220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244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3" x14ac:dyDescent="0.25">
      <c r="A15" s="217"/>
      <c r="B15" s="218"/>
      <c r="C15" s="257" t="s">
        <v>248</v>
      </c>
      <c r="D15" s="252"/>
      <c r="E15" s="253"/>
      <c r="F15" s="220"/>
      <c r="G15" s="220"/>
      <c r="H15" s="220"/>
      <c r="I15" s="220"/>
      <c r="J15" s="220"/>
      <c r="K15" s="220"/>
      <c r="L15" s="220"/>
      <c r="M15" s="220"/>
      <c r="N15" s="219"/>
      <c r="O15" s="219"/>
      <c r="P15" s="219"/>
      <c r="Q15" s="219"/>
      <c r="R15" s="220"/>
      <c r="S15" s="220"/>
      <c r="T15" s="220"/>
      <c r="U15" s="220"/>
      <c r="V15" s="220"/>
      <c r="W15" s="220"/>
      <c r="X15" s="220"/>
      <c r="Y15" s="220"/>
      <c r="Z15" s="210"/>
      <c r="AA15" s="210"/>
      <c r="AB15" s="210"/>
      <c r="AC15" s="210"/>
      <c r="AD15" s="210"/>
      <c r="AE15" s="210"/>
      <c r="AF15" s="210"/>
      <c r="AG15" s="210" t="s">
        <v>244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3" x14ac:dyDescent="0.25">
      <c r="A16" s="217"/>
      <c r="B16" s="218"/>
      <c r="C16" s="257" t="s">
        <v>249</v>
      </c>
      <c r="D16" s="252"/>
      <c r="E16" s="253">
        <v>21.47</v>
      </c>
      <c r="F16" s="220"/>
      <c r="G16" s="220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244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3" x14ac:dyDescent="0.25">
      <c r="A17" s="217"/>
      <c r="B17" s="218"/>
      <c r="C17" s="257" t="s">
        <v>250</v>
      </c>
      <c r="D17" s="252"/>
      <c r="E17" s="253">
        <v>8.5879999999999992</v>
      </c>
      <c r="F17" s="220"/>
      <c r="G17" s="220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10"/>
      <c r="AA17" s="210"/>
      <c r="AB17" s="210"/>
      <c r="AC17" s="210"/>
      <c r="AD17" s="210"/>
      <c r="AE17" s="210"/>
      <c r="AF17" s="210"/>
      <c r="AG17" s="210" t="s">
        <v>244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25">
      <c r="A18" s="217"/>
      <c r="B18" s="218"/>
      <c r="C18" s="257" t="s">
        <v>251</v>
      </c>
      <c r="D18" s="252"/>
      <c r="E18" s="253">
        <v>38.646000000000001</v>
      </c>
      <c r="F18" s="220"/>
      <c r="G18" s="220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10"/>
      <c r="AA18" s="210"/>
      <c r="AB18" s="210"/>
      <c r="AC18" s="210"/>
      <c r="AD18" s="210"/>
      <c r="AE18" s="210"/>
      <c r="AF18" s="210"/>
      <c r="AG18" s="210" t="s">
        <v>244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5">
      <c r="A19" s="217"/>
      <c r="B19" s="218"/>
      <c r="C19" s="257" t="s">
        <v>252</v>
      </c>
      <c r="D19" s="252"/>
      <c r="E19" s="253">
        <v>5.7</v>
      </c>
      <c r="F19" s="220"/>
      <c r="G19" s="220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10"/>
      <c r="AA19" s="210"/>
      <c r="AB19" s="210"/>
      <c r="AC19" s="210"/>
      <c r="AD19" s="210"/>
      <c r="AE19" s="210"/>
      <c r="AF19" s="210"/>
      <c r="AG19" s="210" t="s">
        <v>244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5">
      <c r="A20" s="239">
        <v>2</v>
      </c>
      <c r="B20" s="240" t="s">
        <v>253</v>
      </c>
      <c r="C20" s="247" t="s">
        <v>254</v>
      </c>
      <c r="D20" s="241" t="s">
        <v>238</v>
      </c>
      <c r="E20" s="242">
        <v>1168.2</v>
      </c>
      <c r="F20" s="243">
        <f>H20+J20</f>
        <v>0</v>
      </c>
      <c r="G20" s="243">
        <f>ROUND(E20*F20,2)</f>
        <v>0</v>
      </c>
      <c r="H20" s="244"/>
      <c r="I20" s="243">
        <f>ROUND(E20*H20,2)</f>
        <v>0</v>
      </c>
      <c r="J20" s="244"/>
      <c r="K20" s="243">
        <f>ROUND(E20*J20,2)</f>
        <v>0</v>
      </c>
      <c r="L20" s="243">
        <v>21</v>
      </c>
      <c r="M20" s="243">
        <f>G20*(1+L20/100)</f>
        <v>0</v>
      </c>
      <c r="N20" s="242">
        <v>3.2799999999999999E-3</v>
      </c>
      <c r="O20" s="242">
        <f>ROUND(E20*N20,2)</f>
        <v>3.83</v>
      </c>
      <c r="P20" s="242">
        <v>0</v>
      </c>
      <c r="Q20" s="242">
        <f>ROUND(E20*P20,2)</f>
        <v>0</v>
      </c>
      <c r="R20" s="243" t="s">
        <v>255</v>
      </c>
      <c r="S20" s="243" t="s">
        <v>240</v>
      </c>
      <c r="T20" s="245" t="s">
        <v>240</v>
      </c>
      <c r="U20" s="220">
        <v>0.11</v>
      </c>
      <c r="V20" s="220">
        <f>ROUND(E20*U20,2)</f>
        <v>128.5</v>
      </c>
      <c r="W20" s="220"/>
      <c r="X20" s="220" t="s">
        <v>180</v>
      </c>
      <c r="Y20" s="220" t="s">
        <v>181</v>
      </c>
      <c r="Z20" s="210"/>
      <c r="AA20" s="210"/>
      <c r="AB20" s="210"/>
      <c r="AC20" s="210"/>
      <c r="AD20" s="210"/>
      <c r="AE20" s="210"/>
      <c r="AF20" s="210"/>
      <c r="AG20" s="210" t="s">
        <v>182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5">
      <c r="A21" s="222" t="s">
        <v>173</v>
      </c>
      <c r="B21" s="223" t="s">
        <v>133</v>
      </c>
      <c r="C21" s="246" t="s">
        <v>134</v>
      </c>
      <c r="D21" s="224"/>
      <c r="E21" s="225"/>
      <c r="F21" s="226"/>
      <c r="G21" s="226">
        <f>SUMIF(AG22:AG27,"&lt;&gt;NOR",G22:G27)</f>
        <v>0</v>
      </c>
      <c r="H21" s="226"/>
      <c r="I21" s="226">
        <f>SUM(I22:I27)</f>
        <v>0</v>
      </c>
      <c r="J21" s="226"/>
      <c r="K21" s="226">
        <f>SUM(K22:K27)</f>
        <v>0</v>
      </c>
      <c r="L21" s="226"/>
      <c r="M21" s="226">
        <f>SUM(M22:M27)</f>
        <v>0</v>
      </c>
      <c r="N21" s="225"/>
      <c r="O21" s="225">
        <f>SUM(O22:O27)</f>
        <v>0.27</v>
      </c>
      <c r="P21" s="225"/>
      <c r="Q21" s="225">
        <f>SUM(Q22:Q27)</f>
        <v>0</v>
      </c>
      <c r="R21" s="226"/>
      <c r="S21" s="226"/>
      <c r="T21" s="227"/>
      <c r="U21" s="221"/>
      <c r="V21" s="221">
        <f>SUM(V22:V27)</f>
        <v>54</v>
      </c>
      <c r="W21" s="221"/>
      <c r="X21" s="221"/>
      <c r="Y21" s="221"/>
      <c r="AG21" t="s">
        <v>174</v>
      </c>
    </row>
    <row r="22" spans="1:60" outlineLevel="1" x14ac:dyDescent="0.25">
      <c r="A22" s="232">
        <v>3</v>
      </c>
      <c r="B22" s="233" t="s">
        <v>256</v>
      </c>
      <c r="C22" s="248" t="s">
        <v>257</v>
      </c>
      <c r="D22" s="234" t="s">
        <v>238</v>
      </c>
      <c r="E22" s="235">
        <v>54</v>
      </c>
      <c r="F22" s="236">
        <f>H22+J22</f>
        <v>0</v>
      </c>
      <c r="G22" s="236">
        <f>ROUND(E22*F22,2)</f>
        <v>0</v>
      </c>
      <c r="H22" s="237"/>
      <c r="I22" s="236">
        <f>ROUND(E22*H22,2)</f>
        <v>0</v>
      </c>
      <c r="J22" s="237"/>
      <c r="K22" s="236">
        <f>ROUND(E22*J22,2)</f>
        <v>0</v>
      </c>
      <c r="L22" s="236">
        <v>21</v>
      </c>
      <c r="M22" s="236">
        <f>G22*(1+L22/100)</f>
        <v>0</v>
      </c>
      <c r="N22" s="235">
        <v>5.0000000000000001E-3</v>
      </c>
      <c r="O22" s="235">
        <f>ROUND(E22*N22,2)</f>
        <v>0.27</v>
      </c>
      <c r="P22" s="235">
        <v>0</v>
      </c>
      <c r="Q22" s="235">
        <f>ROUND(E22*P22,2)</f>
        <v>0</v>
      </c>
      <c r="R22" s="236" t="s">
        <v>258</v>
      </c>
      <c r="S22" s="236" t="s">
        <v>240</v>
      </c>
      <c r="T22" s="238" t="s">
        <v>240</v>
      </c>
      <c r="U22" s="220">
        <v>0.51</v>
      </c>
      <c r="V22" s="220">
        <f>ROUND(E22*U22,2)</f>
        <v>27.54</v>
      </c>
      <c r="W22" s="220"/>
      <c r="X22" s="220" t="s">
        <v>180</v>
      </c>
      <c r="Y22" s="220" t="s">
        <v>181</v>
      </c>
      <c r="Z22" s="210"/>
      <c r="AA22" s="210"/>
      <c r="AB22" s="210"/>
      <c r="AC22" s="210"/>
      <c r="AD22" s="210"/>
      <c r="AE22" s="210"/>
      <c r="AF22" s="210"/>
      <c r="AG22" s="210" t="s">
        <v>259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5">
      <c r="A23" s="217"/>
      <c r="B23" s="218"/>
      <c r="C23" s="257" t="s">
        <v>260</v>
      </c>
      <c r="D23" s="252"/>
      <c r="E23" s="253">
        <v>54</v>
      </c>
      <c r="F23" s="220"/>
      <c r="G23" s="220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10"/>
      <c r="AA23" s="210"/>
      <c r="AB23" s="210"/>
      <c r="AC23" s="210"/>
      <c r="AD23" s="210"/>
      <c r="AE23" s="210"/>
      <c r="AF23" s="210"/>
      <c r="AG23" s="210" t="s">
        <v>244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ht="20.399999999999999" outlineLevel="1" x14ac:dyDescent="0.25">
      <c r="A24" s="232">
        <v>4</v>
      </c>
      <c r="B24" s="233" t="s">
        <v>261</v>
      </c>
      <c r="C24" s="248" t="s">
        <v>262</v>
      </c>
      <c r="D24" s="234" t="s">
        <v>238</v>
      </c>
      <c r="E24" s="235">
        <v>54</v>
      </c>
      <c r="F24" s="236">
        <f>H24+J24</f>
        <v>0</v>
      </c>
      <c r="G24" s="236">
        <f>ROUND(E24*F24,2)</f>
        <v>0</v>
      </c>
      <c r="H24" s="237"/>
      <c r="I24" s="236">
        <f>ROUND(E24*H24,2)</f>
        <v>0</v>
      </c>
      <c r="J24" s="237"/>
      <c r="K24" s="236">
        <f>ROUND(E24*J24,2)</f>
        <v>0</v>
      </c>
      <c r="L24" s="236">
        <v>21</v>
      </c>
      <c r="M24" s="236">
        <f>G24*(1+L24/100)</f>
        <v>0</v>
      </c>
      <c r="N24" s="235">
        <v>3.0000000000000001E-5</v>
      </c>
      <c r="O24" s="235">
        <f>ROUND(E24*N24,2)</f>
        <v>0</v>
      </c>
      <c r="P24" s="235">
        <v>0</v>
      </c>
      <c r="Q24" s="235">
        <f>ROUND(E24*P24,2)</f>
        <v>0</v>
      </c>
      <c r="R24" s="236" t="s">
        <v>258</v>
      </c>
      <c r="S24" s="236" t="s">
        <v>240</v>
      </c>
      <c r="T24" s="238" t="s">
        <v>240</v>
      </c>
      <c r="U24" s="220">
        <v>0.49</v>
      </c>
      <c r="V24" s="220">
        <f>ROUND(E24*U24,2)</f>
        <v>26.46</v>
      </c>
      <c r="W24" s="220"/>
      <c r="X24" s="220" t="s">
        <v>180</v>
      </c>
      <c r="Y24" s="220" t="s">
        <v>181</v>
      </c>
      <c r="Z24" s="210"/>
      <c r="AA24" s="210"/>
      <c r="AB24" s="210"/>
      <c r="AC24" s="210"/>
      <c r="AD24" s="210"/>
      <c r="AE24" s="210"/>
      <c r="AF24" s="210"/>
      <c r="AG24" s="210" t="s">
        <v>259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5">
      <c r="A25" s="217"/>
      <c r="B25" s="218"/>
      <c r="C25" s="257" t="s">
        <v>260</v>
      </c>
      <c r="D25" s="252"/>
      <c r="E25" s="253">
        <v>54</v>
      </c>
      <c r="F25" s="220"/>
      <c r="G25" s="220"/>
      <c r="H25" s="220"/>
      <c r="I25" s="220"/>
      <c r="J25" s="220"/>
      <c r="K25" s="220"/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Z25" s="210"/>
      <c r="AA25" s="210"/>
      <c r="AB25" s="210"/>
      <c r="AC25" s="210"/>
      <c r="AD25" s="210"/>
      <c r="AE25" s="210"/>
      <c r="AF25" s="210"/>
      <c r="AG25" s="210" t="s">
        <v>244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5">
      <c r="A26" s="232">
        <v>5</v>
      </c>
      <c r="B26" s="233" t="s">
        <v>263</v>
      </c>
      <c r="C26" s="248" t="s">
        <v>264</v>
      </c>
      <c r="D26" s="234" t="s">
        <v>0</v>
      </c>
      <c r="E26" s="235">
        <v>328.86500000000001</v>
      </c>
      <c r="F26" s="236">
        <f>H26+J26</f>
        <v>0</v>
      </c>
      <c r="G26" s="236">
        <f>ROUND(E26*F26,2)</f>
        <v>0</v>
      </c>
      <c r="H26" s="237"/>
      <c r="I26" s="236">
        <f>ROUND(E26*H26,2)</f>
        <v>0</v>
      </c>
      <c r="J26" s="237"/>
      <c r="K26" s="236">
        <f>ROUND(E26*J26,2)</f>
        <v>0</v>
      </c>
      <c r="L26" s="236">
        <v>21</v>
      </c>
      <c r="M26" s="236">
        <f>G26*(1+L26/100)</f>
        <v>0</v>
      </c>
      <c r="N26" s="235">
        <v>0</v>
      </c>
      <c r="O26" s="235">
        <f>ROUND(E26*N26,2)</f>
        <v>0</v>
      </c>
      <c r="P26" s="235">
        <v>0</v>
      </c>
      <c r="Q26" s="235">
        <f>ROUND(E26*P26,2)</f>
        <v>0</v>
      </c>
      <c r="R26" s="236" t="s">
        <v>258</v>
      </c>
      <c r="S26" s="236" t="s">
        <v>240</v>
      </c>
      <c r="T26" s="238" t="s">
        <v>240</v>
      </c>
      <c r="U26" s="220">
        <v>0</v>
      </c>
      <c r="V26" s="220">
        <f>ROUND(E26*U26,2)</f>
        <v>0</v>
      </c>
      <c r="W26" s="220"/>
      <c r="X26" s="220" t="s">
        <v>180</v>
      </c>
      <c r="Y26" s="220" t="s">
        <v>181</v>
      </c>
      <c r="Z26" s="210"/>
      <c r="AA26" s="210"/>
      <c r="AB26" s="210"/>
      <c r="AC26" s="210"/>
      <c r="AD26" s="210"/>
      <c r="AE26" s="210"/>
      <c r="AF26" s="210"/>
      <c r="AG26" s="210" t="s">
        <v>259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5">
      <c r="A27" s="217"/>
      <c r="B27" s="218"/>
      <c r="C27" s="256" t="s">
        <v>265</v>
      </c>
      <c r="D27" s="255"/>
      <c r="E27" s="255"/>
      <c r="F27" s="255"/>
      <c r="G27" s="255"/>
      <c r="H27" s="220"/>
      <c r="I27" s="220"/>
      <c r="J27" s="220"/>
      <c r="K27" s="220"/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Z27" s="210"/>
      <c r="AA27" s="210"/>
      <c r="AB27" s="210"/>
      <c r="AC27" s="210"/>
      <c r="AD27" s="210"/>
      <c r="AE27" s="210"/>
      <c r="AF27" s="210"/>
      <c r="AG27" s="210" t="s">
        <v>242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x14ac:dyDescent="0.25">
      <c r="A28" s="222" t="s">
        <v>173</v>
      </c>
      <c r="B28" s="223" t="s">
        <v>135</v>
      </c>
      <c r="C28" s="246" t="s">
        <v>136</v>
      </c>
      <c r="D28" s="224"/>
      <c r="E28" s="225"/>
      <c r="F28" s="226"/>
      <c r="G28" s="226">
        <f>SUMIF(AG29:AG39,"&lt;&gt;NOR",G29:G39)</f>
        <v>0</v>
      </c>
      <c r="H28" s="226"/>
      <c r="I28" s="226">
        <f>SUM(I29:I39)</f>
        <v>0</v>
      </c>
      <c r="J28" s="226"/>
      <c r="K28" s="226">
        <f>SUM(K29:K39)</f>
        <v>0</v>
      </c>
      <c r="L28" s="226"/>
      <c r="M28" s="226">
        <f>SUM(M29:M39)</f>
        <v>0</v>
      </c>
      <c r="N28" s="225"/>
      <c r="O28" s="225">
        <f>SUM(O29:O39)</f>
        <v>1.04</v>
      </c>
      <c r="P28" s="225"/>
      <c r="Q28" s="225">
        <f>SUM(Q29:Q39)</f>
        <v>0</v>
      </c>
      <c r="R28" s="226"/>
      <c r="S28" s="226"/>
      <c r="T28" s="227"/>
      <c r="U28" s="221"/>
      <c r="V28" s="221">
        <f>SUM(V29:V39)</f>
        <v>174.42000000000002</v>
      </c>
      <c r="W28" s="221"/>
      <c r="X28" s="221"/>
      <c r="Y28" s="221"/>
      <c r="AG28" t="s">
        <v>174</v>
      </c>
    </row>
    <row r="29" spans="1:60" outlineLevel="1" x14ac:dyDescent="0.25">
      <c r="A29" s="232">
        <v>6</v>
      </c>
      <c r="B29" s="233" t="s">
        <v>266</v>
      </c>
      <c r="C29" s="248" t="s">
        <v>267</v>
      </c>
      <c r="D29" s="234" t="s">
        <v>238</v>
      </c>
      <c r="E29" s="235">
        <v>1168.2</v>
      </c>
      <c r="F29" s="236">
        <f>H29+J29</f>
        <v>0</v>
      </c>
      <c r="G29" s="236">
        <f>ROUND(E29*F29,2)</f>
        <v>0</v>
      </c>
      <c r="H29" s="237"/>
      <c r="I29" s="236">
        <f>ROUND(E29*H29,2)</f>
        <v>0</v>
      </c>
      <c r="J29" s="237"/>
      <c r="K29" s="236">
        <f>ROUND(E29*J29,2)</f>
        <v>0</v>
      </c>
      <c r="L29" s="236">
        <v>21</v>
      </c>
      <c r="M29" s="236">
        <f>G29*(1+L29/100)</f>
        <v>0</v>
      </c>
      <c r="N29" s="235">
        <v>2.0000000000000001E-4</v>
      </c>
      <c r="O29" s="235">
        <f>ROUND(E29*N29,2)</f>
        <v>0.23</v>
      </c>
      <c r="P29" s="235">
        <v>0</v>
      </c>
      <c r="Q29" s="235">
        <f>ROUND(E29*P29,2)</f>
        <v>0</v>
      </c>
      <c r="R29" s="236" t="s">
        <v>268</v>
      </c>
      <c r="S29" s="236" t="s">
        <v>240</v>
      </c>
      <c r="T29" s="238" t="s">
        <v>240</v>
      </c>
      <c r="U29" s="220">
        <v>0.03</v>
      </c>
      <c r="V29" s="220">
        <f>ROUND(E29*U29,2)</f>
        <v>35.049999999999997</v>
      </c>
      <c r="W29" s="220"/>
      <c r="X29" s="220" t="s">
        <v>180</v>
      </c>
      <c r="Y29" s="220" t="s">
        <v>181</v>
      </c>
      <c r="Z29" s="210"/>
      <c r="AA29" s="210"/>
      <c r="AB29" s="210"/>
      <c r="AC29" s="210"/>
      <c r="AD29" s="210"/>
      <c r="AE29" s="210"/>
      <c r="AF29" s="210"/>
      <c r="AG29" s="210" t="s">
        <v>259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5">
      <c r="A30" s="217"/>
      <c r="B30" s="218"/>
      <c r="C30" s="257" t="s">
        <v>269</v>
      </c>
      <c r="D30" s="252"/>
      <c r="E30" s="253">
        <v>578.97</v>
      </c>
      <c r="F30" s="220"/>
      <c r="G30" s="220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10"/>
      <c r="AA30" s="210"/>
      <c r="AB30" s="210"/>
      <c r="AC30" s="210"/>
      <c r="AD30" s="210"/>
      <c r="AE30" s="210"/>
      <c r="AF30" s="210"/>
      <c r="AG30" s="210" t="s">
        <v>244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25">
      <c r="A31" s="217"/>
      <c r="B31" s="218"/>
      <c r="C31" s="257" t="s">
        <v>270</v>
      </c>
      <c r="D31" s="252"/>
      <c r="E31" s="253">
        <v>589.23</v>
      </c>
      <c r="F31" s="220"/>
      <c r="G31" s="220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10"/>
      <c r="AA31" s="210"/>
      <c r="AB31" s="210"/>
      <c r="AC31" s="210"/>
      <c r="AD31" s="210"/>
      <c r="AE31" s="210"/>
      <c r="AF31" s="210"/>
      <c r="AG31" s="210" t="s">
        <v>244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5">
      <c r="A32" s="232">
        <v>7</v>
      </c>
      <c r="B32" s="233" t="s">
        <v>271</v>
      </c>
      <c r="C32" s="248" t="s">
        <v>272</v>
      </c>
      <c r="D32" s="234" t="s">
        <v>238</v>
      </c>
      <c r="E32" s="235">
        <v>1168.2</v>
      </c>
      <c r="F32" s="236">
        <f>H32+J32</f>
        <v>0</v>
      </c>
      <c r="G32" s="236">
        <f>ROUND(E32*F32,2)</f>
        <v>0</v>
      </c>
      <c r="H32" s="237"/>
      <c r="I32" s="236">
        <f>ROUND(E32*H32,2)</f>
        <v>0</v>
      </c>
      <c r="J32" s="237"/>
      <c r="K32" s="236">
        <f>ROUND(E32*J32,2)</f>
        <v>0</v>
      </c>
      <c r="L32" s="236">
        <v>21</v>
      </c>
      <c r="M32" s="236">
        <f>G32*(1+L32/100)</f>
        <v>0</v>
      </c>
      <c r="N32" s="235">
        <v>4.6000000000000001E-4</v>
      </c>
      <c r="O32" s="235">
        <f>ROUND(E32*N32,2)</f>
        <v>0.54</v>
      </c>
      <c r="P32" s="235">
        <v>0</v>
      </c>
      <c r="Q32" s="235">
        <f>ROUND(E32*P32,2)</f>
        <v>0</v>
      </c>
      <c r="R32" s="236" t="s">
        <v>268</v>
      </c>
      <c r="S32" s="236" t="s">
        <v>240</v>
      </c>
      <c r="T32" s="238" t="s">
        <v>240</v>
      </c>
      <c r="U32" s="220">
        <v>0.1</v>
      </c>
      <c r="V32" s="220">
        <f>ROUND(E32*U32,2)</f>
        <v>116.82</v>
      </c>
      <c r="W32" s="220"/>
      <c r="X32" s="220" t="s">
        <v>180</v>
      </c>
      <c r="Y32" s="220" t="s">
        <v>181</v>
      </c>
      <c r="Z32" s="210"/>
      <c r="AA32" s="210"/>
      <c r="AB32" s="210"/>
      <c r="AC32" s="210"/>
      <c r="AD32" s="210"/>
      <c r="AE32" s="210"/>
      <c r="AF32" s="210"/>
      <c r="AG32" s="210" t="s">
        <v>259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5">
      <c r="A33" s="217"/>
      <c r="B33" s="218"/>
      <c r="C33" s="257" t="s">
        <v>269</v>
      </c>
      <c r="D33" s="252"/>
      <c r="E33" s="253">
        <v>578.97</v>
      </c>
      <c r="F33" s="220"/>
      <c r="G33" s="220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10"/>
      <c r="AA33" s="210"/>
      <c r="AB33" s="210"/>
      <c r="AC33" s="210"/>
      <c r="AD33" s="210"/>
      <c r="AE33" s="210"/>
      <c r="AF33" s="210"/>
      <c r="AG33" s="210" t="s">
        <v>244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5">
      <c r="A34" s="217"/>
      <c r="B34" s="218"/>
      <c r="C34" s="257" t="s">
        <v>270</v>
      </c>
      <c r="D34" s="252"/>
      <c r="E34" s="253">
        <v>589.23</v>
      </c>
      <c r="F34" s="220"/>
      <c r="G34" s="220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10"/>
      <c r="AA34" s="210"/>
      <c r="AB34" s="210"/>
      <c r="AC34" s="210"/>
      <c r="AD34" s="210"/>
      <c r="AE34" s="210"/>
      <c r="AF34" s="210"/>
      <c r="AG34" s="210" t="s">
        <v>244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5">
      <c r="A35" s="232">
        <v>8</v>
      </c>
      <c r="B35" s="233" t="s">
        <v>273</v>
      </c>
      <c r="C35" s="248" t="s">
        <v>274</v>
      </c>
      <c r="D35" s="234" t="s">
        <v>238</v>
      </c>
      <c r="E35" s="235">
        <v>754.63199999999995</v>
      </c>
      <c r="F35" s="236">
        <f>H35+J35</f>
        <v>0</v>
      </c>
      <c r="G35" s="236">
        <f>ROUND(E35*F35,2)</f>
        <v>0</v>
      </c>
      <c r="H35" s="237"/>
      <c r="I35" s="236">
        <f>ROUND(E35*H35,2)</f>
        <v>0</v>
      </c>
      <c r="J35" s="237"/>
      <c r="K35" s="236">
        <f>ROUND(E35*J35,2)</f>
        <v>0</v>
      </c>
      <c r="L35" s="236">
        <v>21</v>
      </c>
      <c r="M35" s="236">
        <f>G35*(1+L35/100)</f>
        <v>0</v>
      </c>
      <c r="N35" s="235">
        <v>3.5E-4</v>
      </c>
      <c r="O35" s="235">
        <f>ROUND(E35*N35,2)</f>
        <v>0.26</v>
      </c>
      <c r="P35" s="235">
        <v>0</v>
      </c>
      <c r="Q35" s="235">
        <f>ROUND(E35*P35,2)</f>
        <v>0</v>
      </c>
      <c r="R35" s="236" t="s">
        <v>268</v>
      </c>
      <c r="S35" s="236" t="s">
        <v>240</v>
      </c>
      <c r="T35" s="238" t="s">
        <v>240</v>
      </c>
      <c r="U35" s="220">
        <v>0.01</v>
      </c>
      <c r="V35" s="220">
        <f>ROUND(E35*U35,2)</f>
        <v>7.55</v>
      </c>
      <c r="W35" s="220"/>
      <c r="X35" s="220" t="s">
        <v>180</v>
      </c>
      <c r="Y35" s="220" t="s">
        <v>181</v>
      </c>
      <c r="Z35" s="210"/>
      <c r="AA35" s="210"/>
      <c r="AB35" s="210"/>
      <c r="AC35" s="210"/>
      <c r="AD35" s="210"/>
      <c r="AE35" s="210"/>
      <c r="AF35" s="210"/>
      <c r="AG35" s="210" t="s">
        <v>259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5">
      <c r="A36" s="217"/>
      <c r="B36" s="218"/>
      <c r="C36" s="257" t="s">
        <v>275</v>
      </c>
      <c r="D36" s="252"/>
      <c r="E36" s="253">
        <v>377.31599999999997</v>
      </c>
      <c r="F36" s="220"/>
      <c r="G36" s="220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10"/>
      <c r="AA36" s="210"/>
      <c r="AB36" s="210"/>
      <c r="AC36" s="210"/>
      <c r="AD36" s="210"/>
      <c r="AE36" s="210"/>
      <c r="AF36" s="210"/>
      <c r="AG36" s="210" t="s">
        <v>244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5">
      <c r="A37" s="217"/>
      <c r="B37" s="218"/>
      <c r="C37" s="257" t="s">
        <v>276</v>
      </c>
      <c r="D37" s="252"/>
      <c r="E37" s="253">
        <v>377.31599999999997</v>
      </c>
      <c r="F37" s="220"/>
      <c r="G37" s="220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10"/>
      <c r="AA37" s="210"/>
      <c r="AB37" s="210"/>
      <c r="AC37" s="210"/>
      <c r="AD37" s="210"/>
      <c r="AE37" s="210"/>
      <c r="AF37" s="210"/>
      <c r="AG37" s="210" t="s">
        <v>244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5">
      <c r="A38" s="232">
        <v>9</v>
      </c>
      <c r="B38" s="233" t="s">
        <v>277</v>
      </c>
      <c r="C38" s="248" t="s">
        <v>278</v>
      </c>
      <c r="D38" s="234" t="s">
        <v>238</v>
      </c>
      <c r="E38" s="235">
        <v>500</v>
      </c>
      <c r="F38" s="236">
        <f>H38+J38</f>
        <v>0</v>
      </c>
      <c r="G38" s="236">
        <f>ROUND(E38*F38,2)</f>
        <v>0</v>
      </c>
      <c r="H38" s="237"/>
      <c r="I38" s="236">
        <f>ROUND(E38*H38,2)</f>
        <v>0</v>
      </c>
      <c r="J38" s="237"/>
      <c r="K38" s="236">
        <f>ROUND(E38*J38,2)</f>
        <v>0</v>
      </c>
      <c r="L38" s="236">
        <v>21</v>
      </c>
      <c r="M38" s="236">
        <f>G38*(1+L38/100)</f>
        <v>0</v>
      </c>
      <c r="N38" s="235">
        <v>1.0000000000000001E-5</v>
      </c>
      <c r="O38" s="235">
        <f>ROUND(E38*N38,2)</f>
        <v>0.01</v>
      </c>
      <c r="P38" s="235">
        <v>0</v>
      </c>
      <c r="Q38" s="235">
        <f>ROUND(E38*P38,2)</f>
        <v>0</v>
      </c>
      <c r="R38" s="236" t="s">
        <v>268</v>
      </c>
      <c r="S38" s="236" t="s">
        <v>240</v>
      </c>
      <c r="T38" s="238" t="s">
        <v>240</v>
      </c>
      <c r="U38" s="220">
        <v>0.03</v>
      </c>
      <c r="V38" s="220">
        <f>ROUND(E38*U38,2)</f>
        <v>15</v>
      </c>
      <c r="W38" s="220"/>
      <c r="X38" s="220" t="s">
        <v>180</v>
      </c>
      <c r="Y38" s="220" t="s">
        <v>181</v>
      </c>
      <c r="Z38" s="210"/>
      <c r="AA38" s="210"/>
      <c r="AB38" s="210"/>
      <c r="AC38" s="210"/>
      <c r="AD38" s="210"/>
      <c r="AE38" s="210"/>
      <c r="AF38" s="210"/>
      <c r="AG38" s="210" t="s">
        <v>259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5">
      <c r="A39" s="217"/>
      <c r="B39" s="218"/>
      <c r="C39" s="257" t="s">
        <v>279</v>
      </c>
      <c r="D39" s="252"/>
      <c r="E39" s="253">
        <v>500</v>
      </c>
      <c r="F39" s="220"/>
      <c r="G39" s="220"/>
      <c r="H39" s="220"/>
      <c r="I39" s="220"/>
      <c r="J39" s="220"/>
      <c r="K39" s="220"/>
      <c r="L39" s="220"/>
      <c r="M39" s="220"/>
      <c r="N39" s="219"/>
      <c r="O39" s="219"/>
      <c r="P39" s="219"/>
      <c r="Q39" s="219"/>
      <c r="R39" s="220"/>
      <c r="S39" s="220"/>
      <c r="T39" s="220"/>
      <c r="U39" s="220"/>
      <c r="V39" s="220"/>
      <c r="W39" s="220"/>
      <c r="X39" s="220"/>
      <c r="Y39" s="220"/>
      <c r="Z39" s="210"/>
      <c r="AA39" s="210"/>
      <c r="AB39" s="210"/>
      <c r="AC39" s="210"/>
      <c r="AD39" s="210"/>
      <c r="AE39" s="210"/>
      <c r="AF39" s="210"/>
      <c r="AG39" s="210" t="s">
        <v>244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x14ac:dyDescent="0.25">
      <c r="A40" s="222" t="s">
        <v>173</v>
      </c>
      <c r="B40" s="223" t="s">
        <v>109</v>
      </c>
      <c r="C40" s="246" t="s">
        <v>110</v>
      </c>
      <c r="D40" s="224"/>
      <c r="E40" s="225"/>
      <c r="F40" s="226"/>
      <c r="G40" s="226">
        <f>SUMIF(AG41:AG47,"&lt;&gt;NOR",G41:G47)</f>
        <v>0</v>
      </c>
      <c r="H40" s="226"/>
      <c r="I40" s="226">
        <f>SUM(I41:I47)</f>
        <v>0</v>
      </c>
      <c r="J40" s="226"/>
      <c r="K40" s="226">
        <f>SUM(K41:K47)</f>
        <v>0</v>
      </c>
      <c r="L40" s="226"/>
      <c r="M40" s="226">
        <f>SUM(M41:M47)</f>
        <v>0</v>
      </c>
      <c r="N40" s="225"/>
      <c r="O40" s="225">
        <f>SUM(O41:O47)</f>
        <v>2.89</v>
      </c>
      <c r="P40" s="225"/>
      <c r="Q40" s="225">
        <f>SUM(Q41:Q47)</f>
        <v>0</v>
      </c>
      <c r="R40" s="226"/>
      <c r="S40" s="226"/>
      <c r="T40" s="227"/>
      <c r="U40" s="221"/>
      <c r="V40" s="221">
        <f>SUM(V41:V47)</f>
        <v>118.56</v>
      </c>
      <c r="W40" s="221"/>
      <c r="X40" s="221"/>
      <c r="Y40" s="221"/>
      <c r="AG40" t="s">
        <v>174</v>
      </c>
    </row>
    <row r="41" spans="1:60" outlineLevel="1" x14ac:dyDescent="0.25">
      <c r="A41" s="232">
        <v>10</v>
      </c>
      <c r="B41" s="233" t="s">
        <v>280</v>
      </c>
      <c r="C41" s="248" t="s">
        <v>281</v>
      </c>
      <c r="D41" s="234" t="s">
        <v>238</v>
      </c>
      <c r="E41" s="235">
        <v>456</v>
      </c>
      <c r="F41" s="236">
        <f>H41+J41</f>
        <v>0</v>
      </c>
      <c r="G41" s="236">
        <f>ROUND(E41*F41,2)</f>
        <v>0</v>
      </c>
      <c r="H41" s="237"/>
      <c r="I41" s="236">
        <f>ROUND(E41*H41,2)</f>
        <v>0</v>
      </c>
      <c r="J41" s="237"/>
      <c r="K41" s="236">
        <f>ROUND(E41*J41,2)</f>
        <v>0</v>
      </c>
      <c r="L41" s="236">
        <v>21</v>
      </c>
      <c r="M41" s="236">
        <f>G41*(1+L41/100)</f>
        <v>0</v>
      </c>
      <c r="N41" s="235">
        <v>6.3400000000000001E-3</v>
      </c>
      <c r="O41" s="235">
        <f>ROUND(E41*N41,2)</f>
        <v>2.89</v>
      </c>
      <c r="P41" s="235">
        <v>0</v>
      </c>
      <c r="Q41" s="235">
        <f>ROUND(E41*P41,2)</f>
        <v>0</v>
      </c>
      <c r="R41" s="236" t="s">
        <v>282</v>
      </c>
      <c r="S41" s="236" t="s">
        <v>240</v>
      </c>
      <c r="T41" s="238" t="s">
        <v>240</v>
      </c>
      <c r="U41" s="220">
        <v>0.26</v>
      </c>
      <c r="V41" s="220">
        <f>ROUND(E41*U41,2)</f>
        <v>118.56</v>
      </c>
      <c r="W41" s="220"/>
      <c r="X41" s="220" t="s">
        <v>180</v>
      </c>
      <c r="Y41" s="220" t="s">
        <v>181</v>
      </c>
      <c r="Z41" s="210"/>
      <c r="AA41" s="210"/>
      <c r="AB41" s="210"/>
      <c r="AC41" s="210"/>
      <c r="AD41" s="210"/>
      <c r="AE41" s="210"/>
      <c r="AF41" s="210"/>
      <c r="AG41" s="210" t="s">
        <v>182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5">
      <c r="A42" s="217"/>
      <c r="B42" s="218"/>
      <c r="C42" s="257" t="s">
        <v>243</v>
      </c>
      <c r="D42" s="252"/>
      <c r="E42" s="253"/>
      <c r="F42" s="220"/>
      <c r="G42" s="220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10"/>
      <c r="AA42" s="210"/>
      <c r="AB42" s="210"/>
      <c r="AC42" s="210"/>
      <c r="AD42" s="210"/>
      <c r="AE42" s="210"/>
      <c r="AF42" s="210"/>
      <c r="AG42" s="210" t="s">
        <v>244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25">
      <c r="A43" s="217"/>
      <c r="B43" s="218"/>
      <c r="C43" s="257" t="s">
        <v>283</v>
      </c>
      <c r="D43" s="252"/>
      <c r="E43" s="253">
        <v>134.4</v>
      </c>
      <c r="F43" s="220"/>
      <c r="G43" s="220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10"/>
      <c r="AA43" s="210"/>
      <c r="AB43" s="210"/>
      <c r="AC43" s="210"/>
      <c r="AD43" s="210"/>
      <c r="AE43" s="210"/>
      <c r="AF43" s="210"/>
      <c r="AG43" s="210" t="s">
        <v>244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25">
      <c r="A44" s="217"/>
      <c r="B44" s="218"/>
      <c r="C44" s="257" t="s">
        <v>284</v>
      </c>
      <c r="D44" s="252"/>
      <c r="E44" s="253">
        <v>93.6</v>
      </c>
      <c r="F44" s="220"/>
      <c r="G44" s="220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10"/>
      <c r="AA44" s="210"/>
      <c r="AB44" s="210"/>
      <c r="AC44" s="210"/>
      <c r="AD44" s="210"/>
      <c r="AE44" s="210"/>
      <c r="AF44" s="210"/>
      <c r="AG44" s="210" t="s">
        <v>244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3" x14ac:dyDescent="0.25">
      <c r="A45" s="217"/>
      <c r="B45" s="218"/>
      <c r="C45" s="257" t="s">
        <v>248</v>
      </c>
      <c r="D45" s="252"/>
      <c r="E45" s="253"/>
      <c r="F45" s="220"/>
      <c r="G45" s="220"/>
      <c r="H45" s="220"/>
      <c r="I45" s="220"/>
      <c r="J45" s="220"/>
      <c r="K45" s="220"/>
      <c r="L45" s="220"/>
      <c r="M45" s="220"/>
      <c r="N45" s="219"/>
      <c r="O45" s="219"/>
      <c r="P45" s="219"/>
      <c r="Q45" s="219"/>
      <c r="R45" s="220"/>
      <c r="S45" s="220"/>
      <c r="T45" s="220"/>
      <c r="U45" s="220"/>
      <c r="V45" s="220"/>
      <c r="W45" s="220"/>
      <c r="X45" s="220"/>
      <c r="Y45" s="220"/>
      <c r="Z45" s="210"/>
      <c r="AA45" s="210"/>
      <c r="AB45" s="210"/>
      <c r="AC45" s="210"/>
      <c r="AD45" s="210"/>
      <c r="AE45" s="210"/>
      <c r="AF45" s="210"/>
      <c r="AG45" s="210" t="s">
        <v>244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5">
      <c r="A46" s="217"/>
      <c r="B46" s="218"/>
      <c r="C46" s="257" t="s">
        <v>283</v>
      </c>
      <c r="D46" s="252"/>
      <c r="E46" s="253">
        <v>134.4</v>
      </c>
      <c r="F46" s="220"/>
      <c r="G46" s="220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10"/>
      <c r="AA46" s="210"/>
      <c r="AB46" s="210"/>
      <c r="AC46" s="210"/>
      <c r="AD46" s="210"/>
      <c r="AE46" s="210"/>
      <c r="AF46" s="210"/>
      <c r="AG46" s="210" t="s">
        <v>244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5">
      <c r="A47" s="217"/>
      <c r="B47" s="218"/>
      <c r="C47" s="257" t="s">
        <v>284</v>
      </c>
      <c r="D47" s="252"/>
      <c r="E47" s="253">
        <v>93.6</v>
      </c>
      <c r="F47" s="220"/>
      <c r="G47" s="220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10"/>
      <c r="AA47" s="210"/>
      <c r="AB47" s="210"/>
      <c r="AC47" s="210"/>
      <c r="AD47" s="210"/>
      <c r="AE47" s="210"/>
      <c r="AF47" s="210"/>
      <c r="AG47" s="210" t="s">
        <v>244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x14ac:dyDescent="0.25">
      <c r="A48" s="222" t="s">
        <v>173</v>
      </c>
      <c r="B48" s="223" t="s">
        <v>117</v>
      </c>
      <c r="C48" s="246" t="s">
        <v>118</v>
      </c>
      <c r="D48" s="224"/>
      <c r="E48" s="225"/>
      <c r="F48" s="226"/>
      <c r="G48" s="226">
        <f>SUMIF(AG49:AG50,"&lt;&gt;NOR",G49:G50)</f>
        <v>0</v>
      </c>
      <c r="H48" s="226"/>
      <c r="I48" s="226">
        <f>SUM(I49:I50)</f>
        <v>0</v>
      </c>
      <c r="J48" s="226"/>
      <c r="K48" s="226">
        <f>SUM(K49:K50)</f>
        <v>0</v>
      </c>
      <c r="L48" s="226"/>
      <c r="M48" s="226">
        <f>SUM(M49:M50)</f>
        <v>0</v>
      </c>
      <c r="N48" s="225"/>
      <c r="O48" s="225">
        <f>SUM(O49:O50)</f>
        <v>0</v>
      </c>
      <c r="P48" s="225"/>
      <c r="Q48" s="225">
        <f>SUM(Q49:Q50)</f>
        <v>0</v>
      </c>
      <c r="R48" s="226"/>
      <c r="S48" s="226"/>
      <c r="T48" s="227"/>
      <c r="U48" s="221"/>
      <c r="V48" s="221">
        <f>SUM(V49:V50)</f>
        <v>2.09</v>
      </c>
      <c r="W48" s="221"/>
      <c r="X48" s="221"/>
      <c r="Y48" s="221"/>
      <c r="AG48" t="s">
        <v>174</v>
      </c>
    </row>
    <row r="49" spans="1:60" outlineLevel="1" x14ac:dyDescent="0.25">
      <c r="A49" s="232">
        <v>11</v>
      </c>
      <c r="B49" s="233" t="s">
        <v>285</v>
      </c>
      <c r="C49" s="248" t="s">
        <v>286</v>
      </c>
      <c r="D49" s="234" t="s">
        <v>287</v>
      </c>
      <c r="E49" s="235">
        <v>6.7286999999999999</v>
      </c>
      <c r="F49" s="236">
        <f>H49+J49</f>
        <v>0</v>
      </c>
      <c r="G49" s="236">
        <f>ROUND(E49*F49,2)</f>
        <v>0</v>
      </c>
      <c r="H49" s="237"/>
      <c r="I49" s="236">
        <f>ROUND(E49*H49,2)</f>
        <v>0</v>
      </c>
      <c r="J49" s="237"/>
      <c r="K49" s="236">
        <f>ROUND(E49*J49,2)</f>
        <v>0</v>
      </c>
      <c r="L49" s="236">
        <v>21</v>
      </c>
      <c r="M49" s="236">
        <f>G49*(1+L49/100)</f>
        <v>0</v>
      </c>
      <c r="N49" s="235">
        <v>0</v>
      </c>
      <c r="O49" s="235">
        <f>ROUND(E49*N49,2)</f>
        <v>0</v>
      </c>
      <c r="P49" s="235">
        <v>0</v>
      </c>
      <c r="Q49" s="235">
        <f>ROUND(E49*P49,2)</f>
        <v>0</v>
      </c>
      <c r="R49" s="236" t="s">
        <v>239</v>
      </c>
      <c r="S49" s="236" t="s">
        <v>240</v>
      </c>
      <c r="T49" s="238" t="s">
        <v>240</v>
      </c>
      <c r="U49" s="220">
        <v>0.31</v>
      </c>
      <c r="V49" s="220">
        <f>ROUND(E49*U49,2)</f>
        <v>2.09</v>
      </c>
      <c r="W49" s="220"/>
      <c r="X49" s="220" t="s">
        <v>180</v>
      </c>
      <c r="Y49" s="220" t="s">
        <v>181</v>
      </c>
      <c r="Z49" s="210"/>
      <c r="AA49" s="210"/>
      <c r="AB49" s="210"/>
      <c r="AC49" s="210"/>
      <c r="AD49" s="210"/>
      <c r="AE49" s="210"/>
      <c r="AF49" s="210"/>
      <c r="AG49" s="210" t="s">
        <v>182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ht="21" outlineLevel="2" x14ac:dyDescent="0.25">
      <c r="A50" s="217"/>
      <c r="B50" s="218"/>
      <c r="C50" s="256" t="s">
        <v>288</v>
      </c>
      <c r="D50" s="255"/>
      <c r="E50" s="255"/>
      <c r="F50" s="255"/>
      <c r="G50" s="255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10"/>
      <c r="AA50" s="210"/>
      <c r="AB50" s="210"/>
      <c r="AC50" s="210"/>
      <c r="AD50" s="210"/>
      <c r="AE50" s="210"/>
      <c r="AF50" s="210"/>
      <c r="AG50" s="210" t="s">
        <v>242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54" t="str">
        <f>C50</f>
        <v>přesun hmot pro budovy občanské výstavby (JKSO 801), budovy pro bydlení (JKSO 803) budovy pro výrobu a služby (JKSO 812) s nosnou svislou konstrukcí zděnou z cihel nebo tvárnic nebo kovovou</v>
      </c>
      <c r="BB50" s="210"/>
      <c r="BC50" s="210"/>
      <c r="BD50" s="210"/>
      <c r="BE50" s="210"/>
      <c r="BF50" s="210"/>
      <c r="BG50" s="210"/>
      <c r="BH50" s="210"/>
    </row>
    <row r="51" spans="1:60" x14ac:dyDescent="0.25">
      <c r="A51" s="222" t="s">
        <v>173</v>
      </c>
      <c r="B51" s="223" t="s">
        <v>129</v>
      </c>
      <c r="C51" s="246" t="s">
        <v>130</v>
      </c>
      <c r="D51" s="224"/>
      <c r="E51" s="225"/>
      <c r="F51" s="226"/>
      <c r="G51" s="226">
        <f>SUMIF(AG52:AG66,"&lt;&gt;NOR",G52:G66)</f>
        <v>0</v>
      </c>
      <c r="H51" s="226"/>
      <c r="I51" s="226">
        <f>SUM(I52:I66)</f>
        <v>0</v>
      </c>
      <c r="J51" s="226"/>
      <c r="K51" s="226">
        <f>SUM(K52:K66)</f>
        <v>0</v>
      </c>
      <c r="L51" s="226"/>
      <c r="M51" s="226">
        <f>SUM(M52:M66)</f>
        <v>0</v>
      </c>
      <c r="N51" s="225"/>
      <c r="O51" s="225">
        <f>SUM(O52:O66)</f>
        <v>0</v>
      </c>
      <c r="P51" s="225"/>
      <c r="Q51" s="225">
        <f>SUM(Q52:Q66)</f>
        <v>0</v>
      </c>
      <c r="R51" s="226"/>
      <c r="S51" s="226"/>
      <c r="T51" s="227"/>
      <c r="U51" s="221"/>
      <c r="V51" s="221">
        <f>SUM(V52:V66)</f>
        <v>8.2799999999999994</v>
      </c>
      <c r="W51" s="221"/>
      <c r="X51" s="221"/>
      <c r="Y51" s="221"/>
      <c r="AG51" t="s">
        <v>174</v>
      </c>
    </row>
    <row r="52" spans="1:60" outlineLevel="1" x14ac:dyDescent="0.25">
      <c r="A52" s="232">
        <v>12</v>
      </c>
      <c r="B52" s="233" t="s">
        <v>289</v>
      </c>
      <c r="C52" s="248" t="s">
        <v>290</v>
      </c>
      <c r="D52" s="234" t="s">
        <v>287</v>
      </c>
      <c r="E52" s="235">
        <v>4.0410000000000004</v>
      </c>
      <c r="F52" s="236">
        <f>H52+J52</f>
        <v>0</v>
      </c>
      <c r="G52" s="236">
        <f>ROUND(E52*F52,2)</f>
        <v>0</v>
      </c>
      <c r="H52" s="237"/>
      <c r="I52" s="236">
        <f>ROUND(E52*H52,2)</f>
        <v>0</v>
      </c>
      <c r="J52" s="237"/>
      <c r="K52" s="236">
        <f>ROUND(E52*J52,2)</f>
        <v>0</v>
      </c>
      <c r="L52" s="236">
        <v>21</v>
      </c>
      <c r="M52" s="236">
        <f>G52*(1+L52/100)</f>
        <v>0</v>
      </c>
      <c r="N52" s="235">
        <v>0</v>
      </c>
      <c r="O52" s="235">
        <f>ROUND(E52*N52,2)</f>
        <v>0</v>
      </c>
      <c r="P52" s="235">
        <v>0</v>
      </c>
      <c r="Q52" s="235">
        <f>ROUND(E52*P52,2)</f>
        <v>0</v>
      </c>
      <c r="R52" s="236" t="s">
        <v>291</v>
      </c>
      <c r="S52" s="236" t="s">
        <v>240</v>
      </c>
      <c r="T52" s="238" t="s">
        <v>240</v>
      </c>
      <c r="U52" s="220">
        <v>2.0099999999999998</v>
      </c>
      <c r="V52" s="220">
        <f>ROUND(E52*U52,2)</f>
        <v>8.1199999999999992</v>
      </c>
      <c r="W52" s="220"/>
      <c r="X52" s="220" t="s">
        <v>180</v>
      </c>
      <c r="Y52" s="220" t="s">
        <v>181</v>
      </c>
      <c r="Z52" s="210"/>
      <c r="AA52" s="210"/>
      <c r="AB52" s="210"/>
      <c r="AC52" s="210"/>
      <c r="AD52" s="210"/>
      <c r="AE52" s="210"/>
      <c r="AF52" s="210"/>
      <c r="AG52" s="210" t="s">
        <v>182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25">
      <c r="A53" s="217"/>
      <c r="B53" s="218"/>
      <c r="C53" s="257" t="s">
        <v>292</v>
      </c>
      <c r="D53" s="252"/>
      <c r="E53" s="253"/>
      <c r="F53" s="220"/>
      <c r="G53" s="220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10"/>
      <c r="AA53" s="210"/>
      <c r="AB53" s="210"/>
      <c r="AC53" s="210"/>
      <c r="AD53" s="210"/>
      <c r="AE53" s="210"/>
      <c r="AF53" s="210"/>
      <c r="AG53" s="210" t="s">
        <v>244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3" x14ac:dyDescent="0.25">
      <c r="A54" s="217"/>
      <c r="B54" s="218"/>
      <c r="C54" s="257" t="s">
        <v>293</v>
      </c>
      <c r="D54" s="252"/>
      <c r="E54" s="253">
        <v>1.972</v>
      </c>
      <c r="F54" s="220"/>
      <c r="G54" s="220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10"/>
      <c r="AA54" s="210"/>
      <c r="AB54" s="210"/>
      <c r="AC54" s="210"/>
      <c r="AD54" s="210"/>
      <c r="AE54" s="210"/>
      <c r="AF54" s="210"/>
      <c r="AG54" s="210" t="s">
        <v>244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3" x14ac:dyDescent="0.25">
      <c r="A55" s="217"/>
      <c r="B55" s="218"/>
      <c r="C55" s="257" t="s">
        <v>294</v>
      </c>
      <c r="D55" s="252"/>
      <c r="E55" s="253">
        <v>2.069</v>
      </c>
      <c r="F55" s="220"/>
      <c r="G55" s="220"/>
      <c r="H55" s="220"/>
      <c r="I55" s="220"/>
      <c r="J55" s="220"/>
      <c r="K55" s="220"/>
      <c r="L55" s="220"/>
      <c r="M55" s="220"/>
      <c r="N55" s="219"/>
      <c r="O55" s="219"/>
      <c r="P55" s="219"/>
      <c r="Q55" s="219"/>
      <c r="R55" s="220"/>
      <c r="S55" s="220"/>
      <c r="T55" s="220"/>
      <c r="U55" s="220"/>
      <c r="V55" s="220"/>
      <c r="W55" s="220"/>
      <c r="X55" s="220"/>
      <c r="Y55" s="220"/>
      <c r="Z55" s="210"/>
      <c r="AA55" s="210"/>
      <c r="AB55" s="210"/>
      <c r="AC55" s="210"/>
      <c r="AD55" s="210"/>
      <c r="AE55" s="210"/>
      <c r="AF55" s="210"/>
      <c r="AG55" s="210" t="s">
        <v>244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5">
      <c r="A56" s="232">
        <v>13</v>
      </c>
      <c r="B56" s="233" t="s">
        <v>295</v>
      </c>
      <c r="C56" s="248" t="s">
        <v>296</v>
      </c>
      <c r="D56" s="234" t="s">
        <v>287</v>
      </c>
      <c r="E56" s="235">
        <v>4.0410000000000004</v>
      </c>
      <c r="F56" s="236">
        <f>H56+J56</f>
        <v>0</v>
      </c>
      <c r="G56" s="236">
        <f>ROUND(E56*F56,2)</f>
        <v>0</v>
      </c>
      <c r="H56" s="237"/>
      <c r="I56" s="236">
        <f>ROUND(E56*H56,2)</f>
        <v>0</v>
      </c>
      <c r="J56" s="237"/>
      <c r="K56" s="236">
        <f>ROUND(E56*J56,2)</f>
        <v>0</v>
      </c>
      <c r="L56" s="236">
        <v>21</v>
      </c>
      <c r="M56" s="236">
        <f>G56*(1+L56/100)</f>
        <v>0</v>
      </c>
      <c r="N56" s="235">
        <v>0</v>
      </c>
      <c r="O56" s="235">
        <f>ROUND(E56*N56,2)</f>
        <v>0</v>
      </c>
      <c r="P56" s="235">
        <v>0</v>
      </c>
      <c r="Q56" s="235">
        <f>ROUND(E56*P56,2)</f>
        <v>0</v>
      </c>
      <c r="R56" s="236" t="s">
        <v>297</v>
      </c>
      <c r="S56" s="236" t="s">
        <v>240</v>
      </c>
      <c r="T56" s="238" t="s">
        <v>240</v>
      </c>
      <c r="U56" s="220">
        <v>0.04</v>
      </c>
      <c r="V56" s="220">
        <f>ROUND(E56*U56,2)</f>
        <v>0.16</v>
      </c>
      <c r="W56" s="220"/>
      <c r="X56" s="220" t="s">
        <v>180</v>
      </c>
      <c r="Y56" s="220" t="s">
        <v>181</v>
      </c>
      <c r="Z56" s="210"/>
      <c r="AA56" s="210"/>
      <c r="AB56" s="210"/>
      <c r="AC56" s="210"/>
      <c r="AD56" s="210"/>
      <c r="AE56" s="210"/>
      <c r="AF56" s="210"/>
      <c r="AG56" s="210" t="s">
        <v>182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25">
      <c r="A57" s="217"/>
      <c r="B57" s="218"/>
      <c r="C57" s="256" t="s">
        <v>298</v>
      </c>
      <c r="D57" s="255"/>
      <c r="E57" s="255"/>
      <c r="F57" s="255"/>
      <c r="G57" s="255"/>
      <c r="H57" s="220"/>
      <c r="I57" s="220"/>
      <c r="J57" s="220"/>
      <c r="K57" s="220"/>
      <c r="L57" s="220"/>
      <c r="M57" s="220"/>
      <c r="N57" s="219"/>
      <c r="O57" s="219"/>
      <c r="P57" s="219"/>
      <c r="Q57" s="219"/>
      <c r="R57" s="220"/>
      <c r="S57" s="220"/>
      <c r="T57" s="220"/>
      <c r="U57" s="220"/>
      <c r="V57" s="220"/>
      <c r="W57" s="220"/>
      <c r="X57" s="220"/>
      <c r="Y57" s="220"/>
      <c r="Z57" s="210"/>
      <c r="AA57" s="210"/>
      <c r="AB57" s="210"/>
      <c r="AC57" s="210"/>
      <c r="AD57" s="210"/>
      <c r="AE57" s="210"/>
      <c r="AF57" s="210"/>
      <c r="AG57" s="210" t="s">
        <v>242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25">
      <c r="A58" s="217"/>
      <c r="B58" s="218"/>
      <c r="C58" s="257" t="s">
        <v>299</v>
      </c>
      <c r="D58" s="252"/>
      <c r="E58" s="253"/>
      <c r="F58" s="220"/>
      <c r="G58" s="220"/>
      <c r="H58" s="220"/>
      <c r="I58" s="220"/>
      <c r="J58" s="220"/>
      <c r="K58" s="220"/>
      <c r="L58" s="220"/>
      <c r="M58" s="220"/>
      <c r="N58" s="219"/>
      <c r="O58" s="219"/>
      <c r="P58" s="219"/>
      <c r="Q58" s="219"/>
      <c r="R58" s="220"/>
      <c r="S58" s="220"/>
      <c r="T58" s="220"/>
      <c r="U58" s="220"/>
      <c r="V58" s="220"/>
      <c r="W58" s="220"/>
      <c r="X58" s="220"/>
      <c r="Y58" s="220"/>
      <c r="Z58" s="210"/>
      <c r="AA58" s="210"/>
      <c r="AB58" s="210"/>
      <c r="AC58" s="210"/>
      <c r="AD58" s="210"/>
      <c r="AE58" s="210"/>
      <c r="AF58" s="210"/>
      <c r="AG58" s="210" t="s">
        <v>244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3" x14ac:dyDescent="0.25">
      <c r="A59" s="217"/>
      <c r="B59" s="218"/>
      <c r="C59" s="257" t="s">
        <v>293</v>
      </c>
      <c r="D59" s="252"/>
      <c r="E59" s="253">
        <v>1.972</v>
      </c>
      <c r="F59" s="220"/>
      <c r="G59" s="220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10"/>
      <c r="AA59" s="210"/>
      <c r="AB59" s="210"/>
      <c r="AC59" s="210"/>
      <c r="AD59" s="210"/>
      <c r="AE59" s="210"/>
      <c r="AF59" s="210"/>
      <c r="AG59" s="210" t="s">
        <v>244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3" x14ac:dyDescent="0.25">
      <c r="A60" s="217"/>
      <c r="B60" s="218"/>
      <c r="C60" s="257" t="s">
        <v>294</v>
      </c>
      <c r="D60" s="252"/>
      <c r="E60" s="253">
        <v>2.069</v>
      </c>
      <c r="F60" s="220"/>
      <c r="G60" s="220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10"/>
      <c r="AA60" s="210"/>
      <c r="AB60" s="210"/>
      <c r="AC60" s="210"/>
      <c r="AD60" s="210"/>
      <c r="AE60" s="210"/>
      <c r="AF60" s="210"/>
      <c r="AG60" s="210" t="s">
        <v>244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5">
      <c r="A61" s="232">
        <v>14</v>
      </c>
      <c r="B61" s="233" t="s">
        <v>300</v>
      </c>
      <c r="C61" s="248" t="s">
        <v>301</v>
      </c>
      <c r="D61" s="234" t="s">
        <v>287</v>
      </c>
      <c r="E61" s="235">
        <v>76.778999999999996</v>
      </c>
      <c r="F61" s="236">
        <f>H61+J61</f>
        <v>0</v>
      </c>
      <c r="G61" s="236">
        <f>ROUND(E61*F61,2)</f>
        <v>0</v>
      </c>
      <c r="H61" s="237"/>
      <c r="I61" s="236">
        <f>ROUND(E61*H61,2)</f>
        <v>0</v>
      </c>
      <c r="J61" s="237"/>
      <c r="K61" s="236">
        <f>ROUND(E61*J61,2)</f>
        <v>0</v>
      </c>
      <c r="L61" s="236">
        <v>21</v>
      </c>
      <c r="M61" s="236">
        <f>G61*(1+L61/100)</f>
        <v>0</v>
      </c>
      <c r="N61" s="235">
        <v>0</v>
      </c>
      <c r="O61" s="235">
        <f>ROUND(E61*N61,2)</f>
        <v>0</v>
      </c>
      <c r="P61" s="235">
        <v>0</v>
      </c>
      <c r="Q61" s="235">
        <f>ROUND(E61*P61,2)</f>
        <v>0</v>
      </c>
      <c r="R61" s="236" t="s">
        <v>297</v>
      </c>
      <c r="S61" s="236" t="s">
        <v>240</v>
      </c>
      <c r="T61" s="238" t="s">
        <v>240</v>
      </c>
      <c r="U61" s="220">
        <v>0</v>
      </c>
      <c r="V61" s="220">
        <f>ROUND(E61*U61,2)</f>
        <v>0</v>
      </c>
      <c r="W61" s="220"/>
      <c r="X61" s="220" t="s">
        <v>180</v>
      </c>
      <c r="Y61" s="220" t="s">
        <v>181</v>
      </c>
      <c r="Z61" s="210"/>
      <c r="AA61" s="210"/>
      <c r="AB61" s="210"/>
      <c r="AC61" s="210"/>
      <c r="AD61" s="210"/>
      <c r="AE61" s="210"/>
      <c r="AF61" s="210"/>
      <c r="AG61" s="210" t="s">
        <v>182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25">
      <c r="A62" s="217"/>
      <c r="B62" s="218"/>
      <c r="C62" s="256" t="s">
        <v>298</v>
      </c>
      <c r="D62" s="255"/>
      <c r="E62" s="255"/>
      <c r="F62" s="255"/>
      <c r="G62" s="255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10"/>
      <c r="AA62" s="210"/>
      <c r="AB62" s="210"/>
      <c r="AC62" s="210"/>
      <c r="AD62" s="210"/>
      <c r="AE62" s="210"/>
      <c r="AF62" s="210"/>
      <c r="AG62" s="210" t="s">
        <v>242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25">
      <c r="A63" s="217"/>
      <c r="B63" s="218"/>
      <c r="C63" s="257" t="s">
        <v>299</v>
      </c>
      <c r="D63" s="252"/>
      <c r="E63" s="253"/>
      <c r="F63" s="220"/>
      <c r="G63" s="220"/>
      <c r="H63" s="220"/>
      <c r="I63" s="220"/>
      <c r="J63" s="220"/>
      <c r="K63" s="220"/>
      <c r="L63" s="220"/>
      <c r="M63" s="220"/>
      <c r="N63" s="219"/>
      <c r="O63" s="219"/>
      <c r="P63" s="219"/>
      <c r="Q63" s="219"/>
      <c r="R63" s="220"/>
      <c r="S63" s="220"/>
      <c r="T63" s="220"/>
      <c r="U63" s="220"/>
      <c r="V63" s="220"/>
      <c r="W63" s="220"/>
      <c r="X63" s="220"/>
      <c r="Y63" s="220"/>
      <c r="Z63" s="210"/>
      <c r="AA63" s="210"/>
      <c r="AB63" s="210"/>
      <c r="AC63" s="210"/>
      <c r="AD63" s="210"/>
      <c r="AE63" s="210"/>
      <c r="AF63" s="210"/>
      <c r="AG63" s="210" t="s">
        <v>244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3" x14ac:dyDescent="0.25">
      <c r="A64" s="217"/>
      <c r="B64" s="218"/>
      <c r="C64" s="257" t="s">
        <v>302</v>
      </c>
      <c r="D64" s="252"/>
      <c r="E64" s="253">
        <v>37.468000000000004</v>
      </c>
      <c r="F64" s="220"/>
      <c r="G64" s="220"/>
      <c r="H64" s="220"/>
      <c r="I64" s="220"/>
      <c r="J64" s="220"/>
      <c r="K64" s="220"/>
      <c r="L64" s="220"/>
      <c r="M64" s="220"/>
      <c r="N64" s="219"/>
      <c r="O64" s="219"/>
      <c r="P64" s="219"/>
      <c r="Q64" s="219"/>
      <c r="R64" s="220"/>
      <c r="S64" s="220"/>
      <c r="T64" s="220"/>
      <c r="U64" s="220"/>
      <c r="V64" s="220"/>
      <c r="W64" s="220"/>
      <c r="X64" s="220"/>
      <c r="Y64" s="220"/>
      <c r="Z64" s="210"/>
      <c r="AA64" s="210"/>
      <c r="AB64" s="210"/>
      <c r="AC64" s="210"/>
      <c r="AD64" s="210"/>
      <c r="AE64" s="210"/>
      <c r="AF64" s="210"/>
      <c r="AG64" s="210" t="s">
        <v>244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3" x14ac:dyDescent="0.25">
      <c r="A65" s="217"/>
      <c r="B65" s="218"/>
      <c r="C65" s="257" t="s">
        <v>303</v>
      </c>
      <c r="D65" s="252"/>
      <c r="E65" s="253">
        <v>39.311</v>
      </c>
      <c r="F65" s="220"/>
      <c r="G65" s="220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10"/>
      <c r="AA65" s="210"/>
      <c r="AB65" s="210"/>
      <c r="AC65" s="210"/>
      <c r="AD65" s="210"/>
      <c r="AE65" s="210"/>
      <c r="AF65" s="210"/>
      <c r="AG65" s="210" t="s">
        <v>244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5">
      <c r="A66" s="232">
        <v>15</v>
      </c>
      <c r="B66" s="233" t="s">
        <v>304</v>
      </c>
      <c r="C66" s="248" t="s">
        <v>305</v>
      </c>
      <c r="D66" s="234" t="s">
        <v>287</v>
      </c>
      <c r="E66" s="235">
        <v>4.0410000000000004</v>
      </c>
      <c r="F66" s="236">
        <f>H66+J66</f>
        <v>0</v>
      </c>
      <c r="G66" s="236">
        <f>ROUND(E66*F66,2)</f>
        <v>0</v>
      </c>
      <c r="H66" s="237"/>
      <c r="I66" s="236">
        <f>ROUND(E66*H66,2)</f>
        <v>0</v>
      </c>
      <c r="J66" s="237"/>
      <c r="K66" s="236">
        <f>ROUND(E66*J66,2)</f>
        <v>0</v>
      </c>
      <c r="L66" s="236">
        <v>21</v>
      </c>
      <c r="M66" s="236">
        <f>G66*(1+L66/100)</f>
        <v>0</v>
      </c>
      <c r="N66" s="235">
        <v>0</v>
      </c>
      <c r="O66" s="235">
        <f>ROUND(E66*N66,2)</f>
        <v>0</v>
      </c>
      <c r="P66" s="235">
        <v>0</v>
      </c>
      <c r="Q66" s="235">
        <f>ROUND(E66*P66,2)</f>
        <v>0</v>
      </c>
      <c r="R66" s="236" t="s">
        <v>291</v>
      </c>
      <c r="S66" s="236" t="s">
        <v>240</v>
      </c>
      <c r="T66" s="238" t="s">
        <v>240</v>
      </c>
      <c r="U66" s="220">
        <v>0</v>
      </c>
      <c r="V66" s="220">
        <f>ROUND(E66*U66,2)</f>
        <v>0</v>
      </c>
      <c r="W66" s="220"/>
      <c r="X66" s="220" t="s">
        <v>180</v>
      </c>
      <c r="Y66" s="220" t="s">
        <v>181</v>
      </c>
      <c r="Z66" s="210"/>
      <c r="AA66" s="210"/>
      <c r="AB66" s="210"/>
      <c r="AC66" s="210"/>
      <c r="AD66" s="210"/>
      <c r="AE66" s="210"/>
      <c r="AF66" s="210"/>
      <c r="AG66" s="210" t="s">
        <v>182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x14ac:dyDescent="0.25">
      <c r="A67" s="3"/>
      <c r="B67" s="4"/>
      <c r="C67" s="249"/>
      <c r="D67" s="6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AE67">
        <v>12</v>
      </c>
      <c r="AF67">
        <v>21</v>
      </c>
      <c r="AG67" t="s">
        <v>159</v>
      </c>
    </row>
    <row r="68" spans="1:60" x14ac:dyDescent="0.25">
      <c r="A68" s="213"/>
      <c r="B68" s="214" t="s">
        <v>29</v>
      </c>
      <c r="C68" s="250"/>
      <c r="D68" s="215"/>
      <c r="E68" s="216"/>
      <c r="F68" s="216"/>
      <c r="G68" s="231">
        <f>G8+G21+G28+G40+G48+G51</f>
        <v>0</v>
      </c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AE68">
        <f>SUMIF(L7:L66,AE67,G7:G66)</f>
        <v>0</v>
      </c>
      <c r="AF68">
        <f>SUMIF(L7:L66,AF67,G7:G66)</f>
        <v>0</v>
      </c>
      <c r="AG68" t="s">
        <v>233</v>
      </c>
    </row>
    <row r="69" spans="1:60" x14ac:dyDescent="0.25">
      <c r="C69" s="251"/>
      <c r="D69" s="10"/>
      <c r="AG69" t="s">
        <v>234</v>
      </c>
    </row>
    <row r="70" spans="1:60" x14ac:dyDescent="0.25">
      <c r="D70" s="10"/>
    </row>
    <row r="71" spans="1:60" x14ac:dyDescent="0.25">
      <c r="D71" s="10"/>
    </row>
    <row r="72" spans="1:60" x14ac:dyDescent="0.25">
      <c r="D72" s="10"/>
    </row>
    <row r="73" spans="1:60" x14ac:dyDescent="0.25">
      <c r="D73" s="10"/>
    </row>
    <row r="74" spans="1:60" x14ac:dyDescent="0.25">
      <c r="D74" s="10"/>
    </row>
    <row r="75" spans="1:60" x14ac:dyDescent="0.25">
      <c r="D75" s="10"/>
    </row>
    <row r="76" spans="1:60" x14ac:dyDescent="0.25">
      <c r="D76" s="10"/>
    </row>
    <row r="77" spans="1:60" x14ac:dyDescent="0.25">
      <c r="D77" s="10"/>
    </row>
    <row r="78" spans="1:60" x14ac:dyDescent="0.25">
      <c r="D78" s="10"/>
    </row>
    <row r="79" spans="1:60" x14ac:dyDescent="0.25">
      <c r="D79" s="10"/>
    </row>
    <row r="80" spans="1:60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kjpRDWuh9uY1LZfOi4rj00wJ1tDbbZ+1goUK2GSzyrOIuaO+/IZRLBO7nyrw1Th7CvoHHMP9byddtVy1qWb1Rw==" saltValue="n8R9EeCXXabTPOXyuE6uJQ==" spinCount="100000" sheet="1" formatRows="0"/>
  <mergeCells count="9">
    <mergeCell ref="C50:G50"/>
    <mergeCell ref="C57:G57"/>
    <mergeCell ref="C62:G62"/>
    <mergeCell ref="A1:G1"/>
    <mergeCell ref="C2:G2"/>
    <mergeCell ref="C3:G3"/>
    <mergeCell ref="C4:G4"/>
    <mergeCell ref="C10:G10"/>
    <mergeCell ref="C27:G27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0D93F8-3E07-4529-8E89-0EBDCCF2FD2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2" x14ac:dyDescent="0.25"/>
  <cols>
    <col min="1" max="1" width="3.44140625" customWidth="1"/>
    <col min="2" max="2" width="12.6640625" style="174" customWidth="1"/>
    <col min="3" max="3" width="63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12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5" t="s">
        <v>235</v>
      </c>
      <c r="B1" s="195"/>
      <c r="C1" s="195"/>
      <c r="D1" s="195"/>
      <c r="E1" s="195"/>
      <c r="F1" s="195"/>
      <c r="G1" s="195"/>
      <c r="AG1" t="s">
        <v>144</v>
      </c>
    </row>
    <row r="2" spans="1:60" ht="25.05" customHeight="1" x14ac:dyDescent="0.25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145</v>
      </c>
    </row>
    <row r="3" spans="1:60" ht="25.05" customHeight="1" x14ac:dyDescent="0.25">
      <c r="A3" s="196" t="s">
        <v>8</v>
      </c>
      <c r="B3" s="49" t="s">
        <v>50</v>
      </c>
      <c r="C3" s="199" t="s">
        <v>51</v>
      </c>
      <c r="D3" s="197"/>
      <c r="E3" s="197"/>
      <c r="F3" s="197"/>
      <c r="G3" s="198"/>
      <c r="AC3" s="174" t="s">
        <v>145</v>
      </c>
      <c r="AG3" t="s">
        <v>149</v>
      </c>
    </row>
    <row r="4" spans="1:60" ht="25.05" customHeight="1" x14ac:dyDescent="0.25">
      <c r="A4" s="200" t="s">
        <v>9</v>
      </c>
      <c r="B4" s="201" t="s">
        <v>54</v>
      </c>
      <c r="C4" s="202" t="s">
        <v>55</v>
      </c>
      <c r="D4" s="203"/>
      <c r="E4" s="203"/>
      <c r="F4" s="203"/>
      <c r="G4" s="204"/>
      <c r="AG4" t="s">
        <v>150</v>
      </c>
    </row>
    <row r="5" spans="1:60" x14ac:dyDescent="0.25">
      <c r="D5" s="10"/>
    </row>
    <row r="6" spans="1:60" ht="39.6" x14ac:dyDescent="0.25">
      <c r="A6" s="206" t="s">
        <v>151</v>
      </c>
      <c r="B6" s="208" t="s">
        <v>152</v>
      </c>
      <c r="C6" s="208" t="s">
        <v>153</v>
      </c>
      <c r="D6" s="207" t="s">
        <v>154</v>
      </c>
      <c r="E6" s="206" t="s">
        <v>155</v>
      </c>
      <c r="F6" s="205" t="s">
        <v>156</v>
      </c>
      <c r="G6" s="206" t="s">
        <v>29</v>
      </c>
      <c r="H6" s="209" t="s">
        <v>30</v>
      </c>
      <c r="I6" s="209" t="s">
        <v>157</v>
      </c>
      <c r="J6" s="209" t="s">
        <v>31</v>
      </c>
      <c r="K6" s="209" t="s">
        <v>158</v>
      </c>
      <c r="L6" s="209" t="s">
        <v>159</v>
      </c>
      <c r="M6" s="209" t="s">
        <v>160</v>
      </c>
      <c r="N6" s="209" t="s">
        <v>161</v>
      </c>
      <c r="O6" s="209" t="s">
        <v>162</v>
      </c>
      <c r="P6" s="209" t="s">
        <v>163</v>
      </c>
      <c r="Q6" s="209" t="s">
        <v>164</v>
      </c>
      <c r="R6" s="209" t="s">
        <v>165</v>
      </c>
      <c r="S6" s="209" t="s">
        <v>166</v>
      </c>
      <c r="T6" s="209" t="s">
        <v>167</v>
      </c>
      <c r="U6" s="209" t="s">
        <v>168</v>
      </c>
      <c r="V6" s="209" t="s">
        <v>169</v>
      </c>
      <c r="W6" s="209" t="s">
        <v>170</v>
      </c>
      <c r="X6" s="209" t="s">
        <v>171</v>
      </c>
      <c r="Y6" s="209" t="s">
        <v>172</v>
      </c>
    </row>
    <row r="7" spans="1:60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5">
      <c r="A8" s="222" t="s">
        <v>173</v>
      </c>
      <c r="B8" s="223" t="s">
        <v>106</v>
      </c>
      <c r="C8" s="246" t="s">
        <v>108</v>
      </c>
      <c r="D8" s="224"/>
      <c r="E8" s="225"/>
      <c r="F8" s="226"/>
      <c r="G8" s="226">
        <f>SUMIF(AG9:AG12,"&lt;&gt;NOR",G9:G12)</f>
        <v>0</v>
      </c>
      <c r="H8" s="226"/>
      <c r="I8" s="226">
        <f>SUM(I9:I12)</f>
        <v>0</v>
      </c>
      <c r="J8" s="226"/>
      <c r="K8" s="226">
        <f>SUM(K9:K12)</f>
        <v>0</v>
      </c>
      <c r="L8" s="226"/>
      <c r="M8" s="226">
        <f>SUM(M9:M12)</f>
        <v>0</v>
      </c>
      <c r="N8" s="225"/>
      <c r="O8" s="225">
        <f>SUM(O9:O12)</f>
        <v>1.7999999999999998</v>
      </c>
      <c r="P8" s="225"/>
      <c r="Q8" s="225">
        <f>SUM(Q9:Q12)</f>
        <v>0.86</v>
      </c>
      <c r="R8" s="226"/>
      <c r="S8" s="226"/>
      <c r="T8" s="227"/>
      <c r="U8" s="221"/>
      <c r="V8" s="221">
        <f>SUM(V9:V12)</f>
        <v>3.78</v>
      </c>
      <c r="W8" s="221"/>
      <c r="X8" s="221"/>
      <c r="Y8" s="221"/>
      <c r="AG8" t="s">
        <v>174</v>
      </c>
    </row>
    <row r="9" spans="1:60" outlineLevel="1" x14ac:dyDescent="0.25">
      <c r="A9" s="232">
        <v>1</v>
      </c>
      <c r="B9" s="233" t="s">
        <v>306</v>
      </c>
      <c r="C9" s="248" t="s">
        <v>307</v>
      </c>
      <c r="D9" s="234" t="s">
        <v>238</v>
      </c>
      <c r="E9" s="235">
        <v>216</v>
      </c>
      <c r="F9" s="236">
        <f>H9+J9</f>
        <v>0</v>
      </c>
      <c r="G9" s="236">
        <f>ROUND(E9*F9,2)</f>
        <v>0</v>
      </c>
      <c r="H9" s="237"/>
      <c r="I9" s="236">
        <f>ROUND(E9*H9,2)</f>
        <v>0</v>
      </c>
      <c r="J9" s="237"/>
      <c r="K9" s="236">
        <f>ROUND(E9*J9,2)</f>
        <v>0</v>
      </c>
      <c r="L9" s="236">
        <v>21</v>
      </c>
      <c r="M9" s="236">
        <f>G9*(1+L9/100)</f>
        <v>0</v>
      </c>
      <c r="N9" s="235">
        <v>5.6499999999999996E-3</v>
      </c>
      <c r="O9" s="235">
        <f>ROUND(E9*N9,2)</f>
        <v>1.22</v>
      </c>
      <c r="P9" s="235">
        <v>4.0000000000000001E-3</v>
      </c>
      <c r="Q9" s="235">
        <f>ROUND(E9*P9,2)</f>
        <v>0.86</v>
      </c>
      <c r="R9" s="236" t="s">
        <v>308</v>
      </c>
      <c r="S9" s="236" t="s">
        <v>240</v>
      </c>
      <c r="T9" s="238" t="s">
        <v>240</v>
      </c>
      <c r="U9" s="220">
        <v>0</v>
      </c>
      <c r="V9" s="220">
        <f>ROUND(E9*U9,2)</f>
        <v>0</v>
      </c>
      <c r="W9" s="220"/>
      <c r="X9" s="220" t="s">
        <v>309</v>
      </c>
      <c r="Y9" s="220" t="s">
        <v>181</v>
      </c>
      <c r="Z9" s="210"/>
      <c r="AA9" s="210"/>
      <c r="AB9" s="210"/>
      <c r="AC9" s="210"/>
      <c r="AD9" s="210"/>
      <c r="AE9" s="210"/>
      <c r="AF9" s="210"/>
      <c r="AG9" s="210" t="s">
        <v>310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1" outlineLevel="2" x14ac:dyDescent="0.25">
      <c r="A10" s="217"/>
      <c r="B10" s="218"/>
      <c r="C10" s="256" t="s">
        <v>311</v>
      </c>
      <c r="D10" s="255"/>
      <c r="E10" s="255"/>
      <c r="F10" s="255"/>
      <c r="G10" s="255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242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54" t="str">
        <f>C10</f>
        <v>otlučení vnitřních omítek stěn, oprava omítek stěn ve stejném rozsahu jako otlučení, pačokování celého povrchu jednonásobné s broušením a přesádrováním, malba klihová dvojnásobná jednobarevná s obroušením v místnostech výšky do 3,8 m.</v>
      </c>
      <c r="BB10" s="210"/>
      <c r="BC10" s="210"/>
      <c r="BD10" s="210"/>
      <c r="BE10" s="210"/>
      <c r="BF10" s="210"/>
      <c r="BG10" s="210"/>
      <c r="BH10" s="210"/>
    </row>
    <row r="11" spans="1:60" outlineLevel="1" x14ac:dyDescent="0.25">
      <c r="A11" s="232">
        <v>2</v>
      </c>
      <c r="B11" s="233" t="s">
        <v>312</v>
      </c>
      <c r="C11" s="248" t="s">
        <v>313</v>
      </c>
      <c r="D11" s="234" t="s">
        <v>238</v>
      </c>
      <c r="E11" s="235">
        <v>5.4</v>
      </c>
      <c r="F11" s="236">
        <f>H11+J11</f>
        <v>0</v>
      </c>
      <c r="G11" s="236">
        <f>ROUND(E11*F11,2)</f>
        <v>0</v>
      </c>
      <c r="H11" s="237"/>
      <c r="I11" s="236">
        <f>ROUND(E11*H11,2)</f>
        <v>0</v>
      </c>
      <c r="J11" s="237"/>
      <c r="K11" s="236">
        <f>ROUND(E11*J11,2)</f>
        <v>0</v>
      </c>
      <c r="L11" s="236">
        <v>21</v>
      </c>
      <c r="M11" s="236">
        <f>G11*(1+L11/100)</f>
        <v>0</v>
      </c>
      <c r="N11" s="235">
        <v>0.10712000000000001</v>
      </c>
      <c r="O11" s="235">
        <f>ROUND(E11*N11,2)</f>
        <v>0.57999999999999996</v>
      </c>
      <c r="P11" s="235">
        <v>0</v>
      </c>
      <c r="Q11" s="235">
        <f>ROUND(E11*P11,2)</f>
        <v>0</v>
      </c>
      <c r="R11" s="236" t="s">
        <v>255</v>
      </c>
      <c r="S11" s="236" t="s">
        <v>240</v>
      </c>
      <c r="T11" s="238" t="s">
        <v>240</v>
      </c>
      <c r="U11" s="220">
        <v>0.69998000000000005</v>
      </c>
      <c r="V11" s="220">
        <f>ROUND(E11*U11,2)</f>
        <v>3.78</v>
      </c>
      <c r="W11" s="220"/>
      <c r="X11" s="220" t="s">
        <v>180</v>
      </c>
      <c r="Y11" s="220" t="s">
        <v>181</v>
      </c>
      <c r="Z11" s="210"/>
      <c r="AA11" s="210"/>
      <c r="AB11" s="210"/>
      <c r="AC11" s="210"/>
      <c r="AD11" s="210"/>
      <c r="AE11" s="210"/>
      <c r="AF11" s="210"/>
      <c r="AG11" s="210" t="s">
        <v>314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5">
      <c r="A12" s="217"/>
      <c r="B12" s="218"/>
      <c r="C12" s="256" t="s">
        <v>315</v>
      </c>
      <c r="D12" s="255"/>
      <c r="E12" s="255"/>
      <c r="F12" s="255"/>
      <c r="G12" s="255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10"/>
      <c r="AA12" s="210"/>
      <c r="AB12" s="210"/>
      <c r="AC12" s="210"/>
      <c r="AD12" s="210"/>
      <c r="AE12" s="210"/>
      <c r="AF12" s="210"/>
      <c r="AG12" s="210" t="s">
        <v>242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x14ac:dyDescent="0.25">
      <c r="A13" s="222" t="s">
        <v>173</v>
      </c>
      <c r="B13" s="223" t="s">
        <v>111</v>
      </c>
      <c r="C13" s="246" t="s">
        <v>112</v>
      </c>
      <c r="D13" s="224"/>
      <c r="E13" s="225"/>
      <c r="F13" s="226"/>
      <c r="G13" s="226">
        <f>SUMIF(AG14:AG16,"&lt;&gt;NOR",G14:G16)</f>
        <v>0</v>
      </c>
      <c r="H13" s="226"/>
      <c r="I13" s="226">
        <f>SUM(I14:I16)</f>
        <v>0</v>
      </c>
      <c r="J13" s="226"/>
      <c r="K13" s="226">
        <f>SUM(K14:K16)</f>
        <v>0</v>
      </c>
      <c r="L13" s="226"/>
      <c r="M13" s="226">
        <f>SUM(M14:M16)</f>
        <v>0</v>
      </c>
      <c r="N13" s="225"/>
      <c r="O13" s="225">
        <f>SUM(O14:O16)</f>
        <v>0</v>
      </c>
      <c r="P13" s="225"/>
      <c r="Q13" s="225">
        <f>SUM(Q14:Q16)</f>
        <v>0</v>
      </c>
      <c r="R13" s="226"/>
      <c r="S13" s="226"/>
      <c r="T13" s="227"/>
      <c r="U13" s="221"/>
      <c r="V13" s="221">
        <f>SUM(V14:V16)</f>
        <v>27</v>
      </c>
      <c r="W13" s="221"/>
      <c r="X13" s="221"/>
      <c r="Y13" s="221"/>
      <c r="AG13" t="s">
        <v>174</v>
      </c>
    </row>
    <row r="14" spans="1:60" ht="20.399999999999999" outlineLevel="1" x14ac:dyDescent="0.25">
      <c r="A14" s="232">
        <v>3</v>
      </c>
      <c r="B14" s="233" t="s">
        <v>316</v>
      </c>
      <c r="C14" s="248" t="s">
        <v>317</v>
      </c>
      <c r="D14" s="234" t="s">
        <v>318</v>
      </c>
      <c r="E14" s="235">
        <v>540</v>
      </c>
      <c r="F14" s="236">
        <f>H14+J14</f>
        <v>0</v>
      </c>
      <c r="G14" s="236">
        <f>ROUND(E14*F14,2)</f>
        <v>0</v>
      </c>
      <c r="H14" s="237"/>
      <c r="I14" s="236">
        <f>ROUND(E14*H14,2)</f>
        <v>0</v>
      </c>
      <c r="J14" s="237"/>
      <c r="K14" s="236">
        <f>ROUND(E14*J14,2)</f>
        <v>0</v>
      </c>
      <c r="L14" s="236">
        <v>21</v>
      </c>
      <c r="M14" s="236">
        <f>G14*(1+L14/100)</f>
        <v>0</v>
      </c>
      <c r="N14" s="235">
        <v>0</v>
      </c>
      <c r="O14" s="235">
        <f>ROUND(E14*N14,2)</f>
        <v>0</v>
      </c>
      <c r="P14" s="235">
        <v>0</v>
      </c>
      <c r="Q14" s="235">
        <f>ROUND(E14*P14,2)</f>
        <v>0</v>
      </c>
      <c r="R14" s="236" t="s">
        <v>255</v>
      </c>
      <c r="S14" s="236" t="s">
        <v>240</v>
      </c>
      <c r="T14" s="238" t="s">
        <v>240</v>
      </c>
      <c r="U14" s="220">
        <v>0.05</v>
      </c>
      <c r="V14" s="220">
        <f>ROUND(E14*U14,2)</f>
        <v>27</v>
      </c>
      <c r="W14" s="220"/>
      <c r="X14" s="220" t="s">
        <v>180</v>
      </c>
      <c r="Y14" s="220" t="s">
        <v>181</v>
      </c>
      <c r="Z14" s="210"/>
      <c r="AA14" s="210"/>
      <c r="AB14" s="210"/>
      <c r="AC14" s="210"/>
      <c r="AD14" s="210"/>
      <c r="AE14" s="210"/>
      <c r="AF14" s="210"/>
      <c r="AG14" s="210" t="s">
        <v>314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5">
      <c r="A15" s="217"/>
      <c r="B15" s="218"/>
      <c r="C15" s="256" t="s">
        <v>319</v>
      </c>
      <c r="D15" s="255"/>
      <c r="E15" s="255"/>
      <c r="F15" s="255"/>
      <c r="G15" s="255"/>
      <c r="H15" s="220"/>
      <c r="I15" s="220"/>
      <c r="J15" s="220"/>
      <c r="K15" s="220"/>
      <c r="L15" s="220"/>
      <c r="M15" s="220"/>
      <c r="N15" s="219"/>
      <c r="O15" s="219"/>
      <c r="P15" s="219"/>
      <c r="Q15" s="219"/>
      <c r="R15" s="220"/>
      <c r="S15" s="220"/>
      <c r="T15" s="220"/>
      <c r="U15" s="220"/>
      <c r="V15" s="220"/>
      <c r="W15" s="220"/>
      <c r="X15" s="220"/>
      <c r="Y15" s="220"/>
      <c r="Z15" s="210"/>
      <c r="AA15" s="210"/>
      <c r="AB15" s="210"/>
      <c r="AC15" s="210"/>
      <c r="AD15" s="210"/>
      <c r="AE15" s="210"/>
      <c r="AF15" s="210"/>
      <c r="AG15" s="210" t="s">
        <v>242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5">
      <c r="A16" s="239">
        <v>4</v>
      </c>
      <c r="B16" s="240" t="s">
        <v>320</v>
      </c>
      <c r="C16" s="247" t="s">
        <v>321</v>
      </c>
      <c r="D16" s="241" t="s">
        <v>322</v>
      </c>
      <c r="E16" s="242">
        <v>540</v>
      </c>
      <c r="F16" s="243">
        <f>H16+J16</f>
        <v>0</v>
      </c>
      <c r="G16" s="243">
        <f>ROUND(E16*F16,2)</f>
        <v>0</v>
      </c>
      <c r="H16" s="244"/>
      <c r="I16" s="243">
        <f>ROUND(E16*H16,2)</f>
        <v>0</v>
      </c>
      <c r="J16" s="244"/>
      <c r="K16" s="243">
        <f>ROUND(E16*J16,2)</f>
        <v>0</v>
      </c>
      <c r="L16" s="243">
        <v>21</v>
      </c>
      <c r="M16" s="243">
        <f>G16*(1+L16/100)</f>
        <v>0</v>
      </c>
      <c r="N16" s="242">
        <v>0</v>
      </c>
      <c r="O16" s="242">
        <f>ROUND(E16*N16,2)</f>
        <v>0</v>
      </c>
      <c r="P16" s="242">
        <v>0</v>
      </c>
      <c r="Q16" s="242">
        <f>ROUND(E16*P16,2)</f>
        <v>0</v>
      </c>
      <c r="R16" s="243"/>
      <c r="S16" s="243" t="s">
        <v>178</v>
      </c>
      <c r="T16" s="245" t="s">
        <v>179</v>
      </c>
      <c r="U16" s="220">
        <v>0</v>
      </c>
      <c r="V16" s="220">
        <f>ROUND(E16*U16,2)</f>
        <v>0</v>
      </c>
      <c r="W16" s="220"/>
      <c r="X16" s="220" t="s">
        <v>191</v>
      </c>
      <c r="Y16" s="220" t="s">
        <v>181</v>
      </c>
      <c r="Z16" s="210"/>
      <c r="AA16" s="210"/>
      <c r="AB16" s="210"/>
      <c r="AC16" s="210"/>
      <c r="AD16" s="210"/>
      <c r="AE16" s="210"/>
      <c r="AF16" s="210"/>
      <c r="AG16" s="210" t="s">
        <v>323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5">
      <c r="A17" s="222" t="s">
        <v>173</v>
      </c>
      <c r="B17" s="223" t="s">
        <v>113</v>
      </c>
      <c r="C17" s="246" t="s">
        <v>114</v>
      </c>
      <c r="D17" s="224"/>
      <c r="E17" s="225"/>
      <c r="F17" s="226"/>
      <c r="G17" s="226">
        <f>SUMIF(AG18:AG26,"&lt;&gt;NOR",G18:G26)</f>
        <v>0</v>
      </c>
      <c r="H17" s="226"/>
      <c r="I17" s="226">
        <f>SUM(I18:I26)</f>
        <v>0</v>
      </c>
      <c r="J17" s="226"/>
      <c r="K17" s="226">
        <f>SUM(K18:K26)</f>
        <v>0</v>
      </c>
      <c r="L17" s="226"/>
      <c r="M17" s="226">
        <f>SUM(M18:M26)</f>
        <v>0</v>
      </c>
      <c r="N17" s="225"/>
      <c r="O17" s="225">
        <f>SUM(O18:O26)</f>
        <v>0.26</v>
      </c>
      <c r="P17" s="225"/>
      <c r="Q17" s="225">
        <f>SUM(Q18:Q26)</f>
        <v>1.58</v>
      </c>
      <c r="R17" s="226"/>
      <c r="S17" s="226"/>
      <c r="T17" s="227"/>
      <c r="U17" s="221"/>
      <c r="V17" s="221">
        <f>SUM(V18:V26)</f>
        <v>106.6</v>
      </c>
      <c r="W17" s="221"/>
      <c r="X17" s="221"/>
      <c r="Y17" s="221"/>
      <c r="AG17" t="s">
        <v>174</v>
      </c>
    </row>
    <row r="18" spans="1:60" ht="20.399999999999999" outlineLevel="1" x14ac:dyDescent="0.25">
      <c r="A18" s="232">
        <v>5</v>
      </c>
      <c r="B18" s="233" t="s">
        <v>324</v>
      </c>
      <c r="C18" s="248" t="s">
        <v>325</v>
      </c>
      <c r="D18" s="234" t="s">
        <v>318</v>
      </c>
      <c r="E18" s="235">
        <v>10</v>
      </c>
      <c r="F18" s="236">
        <f>H18+J18</f>
        <v>0</v>
      </c>
      <c r="G18" s="236">
        <f>ROUND(E18*F18,2)</f>
        <v>0</v>
      </c>
      <c r="H18" s="237"/>
      <c r="I18" s="236">
        <f>ROUND(E18*H18,2)</f>
        <v>0</v>
      </c>
      <c r="J18" s="237"/>
      <c r="K18" s="236">
        <f>ROUND(E18*J18,2)</f>
        <v>0</v>
      </c>
      <c r="L18" s="236">
        <v>21</v>
      </c>
      <c r="M18" s="236">
        <f>G18*(1+L18/100)</f>
        <v>0</v>
      </c>
      <c r="N18" s="235">
        <v>0</v>
      </c>
      <c r="O18" s="235">
        <f>ROUND(E18*N18,2)</f>
        <v>0</v>
      </c>
      <c r="P18" s="235">
        <v>4.0000000000000002E-4</v>
      </c>
      <c r="Q18" s="235">
        <f>ROUND(E18*P18,2)</f>
        <v>0</v>
      </c>
      <c r="R18" s="236" t="s">
        <v>291</v>
      </c>
      <c r="S18" s="236" t="s">
        <v>240</v>
      </c>
      <c r="T18" s="238" t="s">
        <v>240</v>
      </c>
      <c r="U18" s="220">
        <v>0.11799999999999999</v>
      </c>
      <c r="V18" s="220">
        <f>ROUND(E18*U18,2)</f>
        <v>1.18</v>
      </c>
      <c r="W18" s="220"/>
      <c r="X18" s="220" t="s">
        <v>180</v>
      </c>
      <c r="Y18" s="220" t="s">
        <v>181</v>
      </c>
      <c r="Z18" s="210"/>
      <c r="AA18" s="210"/>
      <c r="AB18" s="210"/>
      <c r="AC18" s="210"/>
      <c r="AD18" s="210"/>
      <c r="AE18" s="210"/>
      <c r="AF18" s="210"/>
      <c r="AG18" s="210" t="s">
        <v>326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5">
      <c r="A19" s="217"/>
      <c r="B19" s="218"/>
      <c r="C19" s="256" t="s">
        <v>327</v>
      </c>
      <c r="D19" s="255"/>
      <c r="E19" s="255"/>
      <c r="F19" s="255"/>
      <c r="G19" s="255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10"/>
      <c r="AA19" s="210"/>
      <c r="AB19" s="210"/>
      <c r="AC19" s="210"/>
      <c r="AD19" s="210"/>
      <c r="AE19" s="210"/>
      <c r="AF19" s="210"/>
      <c r="AG19" s="210" t="s">
        <v>242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5">
      <c r="A20" s="217"/>
      <c r="B20" s="218"/>
      <c r="C20" s="260" t="s">
        <v>328</v>
      </c>
      <c r="D20" s="258"/>
      <c r="E20" s="258"/>
      <c r="F20" s="258"/>
      <c r="G20" s="258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329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5">
      <c r="A21" s="232">
        <v>6</v>
      </c>
      <c r="B21" s="233" t="s">
        <v>330</v>
      </c>
      <c r="C21" s="248" t="s">
        <v>331</v>
      </c>
      <c r="D21" s="234" t="s">
        <v>332</v>
      </c>
      <c r="E21" s="235">
        <v>20</v>
      </c>
      <c r="F21" s="236">
        <f>H21+J21</f>
        <v>0</v>
      </c>
      <c r="G21" s="236">
        <f>ROUND(E21*F21,2)</f>
        <v>0</v>
      </c>
      <c r="H21" s="237"/>
      <c r="I21" s="236">
        <f>ROUND(E21*H21,2)</f>
        <v>0</v>
      </c>
      <c r="J21" s="237"/>
      <c r="K21" s="236">
        <f>ROUND(E21*J21,2)</f>
        <v>0</v>
      </c>
      <c r="L21" s="236">
        <v>21</v>
      </c>
      <c r="M21" s="236">
        <f>G21*(1+L21/100)</f>
        <v>0</v>
      </c>
      <c r="N21" s="235">
        <v>4.8999999999999998E-4</v>
      </c>
      <c r="O21" s="235">
        <f>ROUND(E21*N21,2)</f>
        <v>0.01</v>
      </c>
      <c r="P21" s="235">
        <v>8.9999999999999993E-3</v>
      </c>
      <c r="Q21" s="235">
        <f>ROUND(E21*P21,2)</f>
        <v>0.18</v>
      </c>
      <c r="R21" s="236" t="s">
        <v>291</v>
      </c>
      <c r="S21" s="236" t="s">
        <v>240</v>
      </c>
      <c r="T21" s="238" t="s">
        <v>240</v>
      </c>
      <c r="U21" s="220">
        <v>0.30099999999999999</v>
      </c>
      <c r="V21" s="220">
        <f>ROUND(E21*U21,2)</f>
        <v>6.02</v>
      </c>
      <c r="W21" s="220"/>
      <c r="X21" s="220" t="s">
        <v>180</v>
      </c>
      <c r="Y21" s="220" t="s">
        <v>181</v>
      </c>
      <c r="Z21" s="210"/>
      <c r="AA21" s="210"/>
      <c r="AB21" s="210"/>
      <c r="AC21" s="210"/>
      <c r="AD21" s="210"/>
      <c r="AE21" s="210"/>
      <c r="AF21" s="210"/>
      <c r="AG21" s="210" t="s">
        <v>314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5">
      <c r="A22" s="217"/>
      <c r="B22" s="218"/>
      <c r="C22" s="261" t="s">
        <v>328</v>
      </c>
      <c r="D22" s="259"/>
      <c r="E22" s="259"/>
      <c r="F22" s="259"/>
      <c r="G22" s="259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10"/>
      <c r="AA22" s="210"/>
      <c r="AB22" s="210"/>
      <c r="AC22" s="210"/>
      <c r="AD22" s="210"/>
      <c r="AE22" s="210"/>
      <c r="AF22" s="210"/>
      <c r="AG22" s="210" t="s">
        <v>329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5">
      <c r="A23" s="232">
        <v>7</v>
      </c>
      <c r="B23" s="233" t="s">
        <v>333</v>
      </c>
      <c r="C23" s="248" t="s">
        <v>334</v>
      </c>
      <c r="D23" s="234" t="s">
        <v>332</v>
      </c>
      <c r="E23" s="235">
        <v>100</v>
      </c>
      <c r="F23" s="236">
        <f>H23+J23</f>
        <v>0</v>
      </c>
      <c r="G23" s="236">
        <f>ROUND(E23*F23,2)</f>
        <v>0</v>
      </c>
      <c r="H23" s="237"/>
      <c r="I23" s="236">
        <f>ROUND(E23*H23,2)</f>
        <v>0</v>
      </c>
      <c r="J23" s="237"/>
      <c r="K23" s="236">
        <f>ROUND(E23*J23,2)</f>
        <v>0</v>
      </c>
      <c r="L23" s="236">
        <v>21</v>
      </c>
      <c r="M23" s="236">
        <f>G23*(1+L23/100)</f>
        <v>0</v>
      </c>
      <c r="N23" s="235">
        <v>4.8999999999999998E-4</v>
      </c>
      <c r="O23" s="235">
        <f>ROUND(E23*N23,2)</f>
        <v>0.05</v>
      </c>
      <c r="P23" s="235">
        <v>6.0000000000000001E-3</v>
      </c>
      <c r="Q23" s="235">
        <f>ROUND(E23*P23,2)</f>
        <v>0.6</v>
      </c>
      <c r="R23" s="236" t="s">
        <v>291</v>
      </c>
      <c r="S23" s="236" t="s">
        <v>240</v>
      </c>
      <c r="T23" s="238" t="s">
        <v>240</v>
      </c>
      <c r="U23" s="220">
        <v>0.27400000000000002</v>
      </c>
      <c r="V23" s="220">
        <f>ROUND(E23*U23,2)</f>
        <v>27.4</v>
      </c>
      <c r="W23" s="220"/>
      <c r="X23" s="220" t="s">
        <v>180</v>
      </c>
      <c r="Y23" s="220" t="s">
        <v>181</v>
      </c>
      <c r="Z23" s="210"/>
      <c r="AA23" s="210"/>
      <c r="AB23" s="210"/>
      <c r="AC23" s="210"/>
      <c r="AD23" s="210"/>
      <c r="AE23" s="210"/>
      <c r="AF23" s="210"/>
      <c r="AG23" s="210" t="s">
        <v>314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5">
      <c r="A24" s="217"/>
      <c r="B24" s="218"/>
      <c r="C24" s="261" t="s">
        <v>328</v>
      </c>
      <c r="D24" s="259"/>
      <c r="E24" s="259"/>
      <c r="F24" s="259"/>
      <c r="G24" s="259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10"/>
      <c r="AA24" s="210"/>
      <c r="AB24" s="210"/>
      <c r="AC24" s="210"/>
      <c r="AD24" s="210"/>
      <c r="AE24" s="210"/>
      <c r="AF24" s="210"/>
      <c r="AG24" s="210" t="s">
        <v>329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5">
      <c r="A25" s="232">
        <v>8</v>
      </c>
      <c r="B25" s="233" t="s">
        <v>335</v>
      </c>
      <c r="C25" s="248" t="s">
        <v>336</v>
      </c>
      <c r="D25" s="234" t="s">
        <v>332</v>
      </c>
      <c r="E25" s="235">
        <v>400</v>
      </c>
      <c r="F25" s="236">
        <f>H25+J25</f>
        <v>0</v>
      </c>
      <c r="G25" s="236">
        <f>ROUND(E25*F25,2)</f>
        <v>0</v>
      </c>
      <c r="H25" s="237"/>
      <c r="I25" s="236">
        <f>ROUND(E25*H25,2)</f>
        <v>0</v>
      </c>
      <c r="J25" s="237"/>
      <c r="K25" s="236">
        <f>ROUND(E25*J25,2)</f>
        <v>0</v>
      </c>
      <c r="L25" s="236">
        <v>21</v>
      </c>
      <c r="M25" s="236">
        <f>G25*(1+L25/100)</f>
        <v>0</v>
      </c>
      <c r="N25" s="235">
        <v>4.8999999999999998E-4</v>
      </c>
      <c r="O25" s="235">
        <f>ROUND(E25*N25,2)</f>
        <v>0.2</v>
      </c>
      <c r="P25" s="235">
        <v>2E-3</v>
      </c>
      <c r="Q25" s="235">
        <f>ROUND(E25*P25,2)</f>
        <v>0.8</v>
      </c>
      <c r="R25" s="236" t="s">
        <v>291</v>
      </c>
      <c r="S25" s="236" t="s">
        <v>240</v>
      </c>
      <c r="T25" s="238" t="s">
        <v>240</v>
      </c>
      <c r="U25" s="220">
        <v>0.18</v>
      </c>
      <c r="V25" s="220">
        <f>ROUND(E25*U25,2)</f>
        <v>72</v>
      </c>
      <c r="W25" s="220"/>
      <c r="X25" s="220" t="s">
        <v>180</v>
      </c>
      <c r="Y25" s="220" t="s">
        <v>181</v>
      </c>
      <c r="Z25" s="210"/>
      <c r="AA25" s="210"/>
      <c r="AB25" s="210"/>
      <c r="AC25" s="210"/>
      <c r="AD25" s="210"/>
      <c r="AE25" s="210"/>
      <c r="AF25" s="210"/>
      <c r="AG25" s="210" t="s">
        <v>314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5">
      <c r="A26" s="217"/>
      <c r="B26" s="218"/>
      <c r="C26" s="261" t="s">
        <v>328</v>
      </c>
      <c r="D26" s="259"/>
      <c r="E26" s="259"/>
      <c r="F26" s="259"/>
      <c r="G26" s="259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329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x14ac:dyDescent="0.25">
      <c r="A27" s="222" t="s">
        <v>173</v>
      </c>
      <c r="B27" s="223" t="s">
        <v>115</v>
      </c>
      <c r="C27" s="246" t="s">
        <v>116</v>
      </c>
      <c r="D27" s="224"/>
      <c r="E27" s="225"/>
      <c r="F27" s="226"/>
      <c r="G27" s="226">
        <f>SUMIF(AG28:AG29,"&lt;&gt;NOR",G28:G29)</f>
        <v>0</v>
      </c>
      <c r="H27" s="226"/>
      <c r="I27" s="226">
        <f>SUM(I28:I29)</f>
        <v>0</v>
      </c>
      <c r="J27" s="226"/>
      <c r="K27" s="226">
        <f>SUM(K28:K29)</f>
        <v>0</v>
      </c>
      <c r="L27" s="226"/>
      <c r="M27" s="226">
        <f>SUM(M28:M29)</f>
        <v>0</v>
      </c>
      <c r="N27" s="225"/>
      <c r="O27" s="225">
        <f>SUM(O28:O29)</f>
        <v>0</v>
      </c>
      <c r="P27" s="225"/>
      <c r="Q27" s="225">
        <f>SUM(Q28:Q29)</f>
        <v>0.39</v>
      </c>
      <c r="R27" s="226"/>
      <c r="S27" s="226"/>
      <c r="T27" s="227"/>
      <c r="U27" s="221"/>
      <c r="V27" s="221">
        <f>SUM(V28:V29)</f>
        <v>4.7300000000000004</v>
      </c>
      <c r="W27" s="221"/>
      <c r="X27" s="221"/>
      <c r="Y27" s="221"/>
      <c r="AG27" t="s">
        <v>174</v>
      </c>
    </row>
    <row r="28" spans="1:60" ht="20.399999999999999" outlineLevel="1" x14ac:dyDescent="0.25">
      <c r="A28" s="232">
        <v>9</v>
      </c>
      <c r="B28" s="233" t="s">
        <v>337</v>
      </c>
      <c r="C28" s="248" t="s">
        <v>338</v>
      </c>
      <c r="D28" s="234" t="s">
        <v>318</v>
      </c>
      <c r="E28" s="235">
        <v>4</v>
      </c>
      <c r="F28" s="236">
        <f>H28+J28</f>
        <v>0</v>
      </c>
      <c r="G28" s="236">
        <f>ROUND(E28*F28,2)</f>
        <v>0</v>
      </c>
      <c r="H28" s="237"/>
      <c r="I28" s="236">
        <f>ROUND(E28*H28,2)</f>
        <v>0</v>
      </c>
      <c r="J28" s="237"/>
      <c r="K28" s="236">
        <f>ROUND(E28*J28,2)</f>
        <v>0</v>
      </c>
      <c r="L28" s="236">
        <v>21</v>
      </c>
      <c r="M28" s="236">
        <f>G28*(1+L28/100)</f>
        <v>0</v>
      </c>
      <c r="N28" s="235">
        <v>9.1E-4</v>
      </c>
      <c r="O28" s="235">
        <f>ROUND(E28*N28,2)</f>
        <v>0</v>
      </c>
      <c r="P28" s="235">
        <v>9.7000000000000003E-2</v>
      </c>
      <c r="Q28" s="235">
        <f>ROUND(E28*P28,2)</f>
        <v>0.39</v>
      </c>
      <c r="R28" s="236" t="s">
        <v>291</v>
      </c>
      <c r="S28" s="236" t="s">
        <v>240</v>
      </c>
      <c r="T28" s="238" t="s">
        <v>240</v>
      </c>
      <c r="U28" s="220">
        <v>1.1819999999999999</v>
      </c>
      <c r="V28" s="220">
        <f>ROUND(E28*U28,2)</f>
        <v>4.7300000000000004</v>
      </c>
      <c r="W28" s="220"/>
      <c r="X28" s="220" t="s">
        <v>180</v>
      </c>
      <c r="Y28" s="220" t="s">
        <v>181</v>
      </c>
      <c r="Z28" s="210"/>
      <c r="AA28" s="210"/>
      <c r="AB28" s="210"/>
      <c r="AC28" s="210"/>
      <c r="AD28" s="210"/>
      <c r="AE28" s="210"/>
      <c r="AF28" s="210"/>
      <c r="AG28" s="210" t="s">
        <v>326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5">
      <c r="A29" s="217"/>
      <c r="B29" s="218"/>
      <c r="C29" s="261" t="s">
        <v>328</v>
      </c>
      <c r="D29" s="259"/>
      <c r="E29" s="259"/>
      <c r="F29" s="259"/>
      <c r="G29" s="259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10"/>
      <c r="AA29" s="210"/>
      <c r="AB29" s="210"/>
      <c r="AC29" s="210"/>
      <c r="AD29" s="210"/>
      <c r="AE29" s="210"/>
      <c r="AF29" s="210"/>
      <c r="AG29" s="210" t="s">
        <v>329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x14ac:dyDescent="0.25">
      <c r="A30" s="222" t="s">
        <v>173</v>
      </c>
      <c r="B30" s="223" t="s">
        <v>119</v>
      </c>
      <c r="C30" s="246" t="s">
        <v>122</v>
      </c>
      <c r="D30" s="224"/>
      <c r="E30" s="225"/>
      <c r="F30" s="226"/>
      <c r="G30" s="226">
        <f>SUMIF(AG31:AG44,"&lt;&gt;NOR",G31:G44)</f>
        <v>0</v>
      </c>
      <c r="H30" s="226"/>
      <c r="I30" s="226">
        <f>SUM(I31:I44)</f>
        <v>0</v>
      </c>
      <c r="J30" s="226"/>
      <c r="K30" s="226">
        <f>SUM(K31:K44)</f>
        <v>0</v>
      </c>
      <c r="L30" s="226"/>
      <c r="M30" s="226">
        <f>SUM(M31:M44)</f>
        <v>0</v>
      </c>
      <c r="N30" s="225"/>
      <c r="O30" s="225">
        <f>SUM(O31:O44)</f>
        <v>0</v>
      </c>
      <c r="P30" s="225"/>
      <c r="Q30" s="225">
        <f>SUM(Q31:Q44)</f>
        <v>0</v>
      </c>
      <c r="R30" s="226"/>
      <c r="S30" s="226"/>
      <c r="T30" s="227"/>
      <c r="U30" s="221"/>
      <c r="V30" s="221">
        <f>SUM(V31:V44)</f>
        <v>10.71</v>
      </c>
      <c r="W30" s="221"/>
      <c r="X30" s="221"/>
      <c r="Y30" s="221"/>
      <c r="AG30" t="s">
        <v>174</v>
      </c>
    </row>
    <row r="31" spans="1:60" outlineLevel="1" x14ac:dyDescent="0.25">
      <c r="A31" s="239">
        <v>10</v>
      </c>
      <c r="B31" s="240" t="s">
        <v>339</v>
      </c>
      <c r="C31" s="247" t="s">
        <v>340</v>
      </c>
      <c r="D31" s="241" t="s">
        <v>318</v>
      </c>
      <c r="E31" s="242">
        <v>1</v>
      </c>
      <c r="F31" s="243">
        <f>H31+J31</f>
        <v>0</v>
      </c>
      <c r="G31" s="243">
        <f>ROUND(E31*F31,2)</f>
        <v>0</v>
      </c>
      <c r="H31" s="244"/>
      <c r="I31" s="243">
        <f>ROUND(E31*H31,2)</f>
        <v>0</v>
      </c>
      <c r="J31" s="244"/>
      <c r="K31" s="243">
        <f>ROUND(E31*J31,2)</f>
        <v>0</v>
      </c>
      <c r="L31" s="243">
        <v>21</v>
      </c>
      <c r="M31" s="243">
        <f>G31*(1+L31/100)</f>
        <v>0</v>
      </c>
      <c r="N31" s="242">
        <v>0</v>
      </c>
      <c r="O31" s="242">
        <f>ROUND(E31*N31,2)</f>
        <v>0</v>
      </c>
      <c r="P31" s="242">
        <v>0</v>
      </c>
      <c r="Q31" s="242">
        <f>ROUND(E31*P31,2)</f>
        <v>0</v>
      </c>
      <c r="R31" s="243"/>
      <c r="S31" s="243" t="s">
        <v>178</v>
      </c>
      <c r="T31" s="245" t="s">
        <v>179</v>
      </c>
      <c r="U31" s="220">
        <v>0</v>
      </c>
      <c r="V31" s="220">
        <f>ROUND(E31*U31,2)</f>
        <v>0</v>
      </c>
      <c r="W31" s="220"/>
      <c r="X31" s="220" t="s">
        <v>191</v>
      </c>
      <c r="Y31" s="220" t="s">
        <v>181</v>
      </c>
      <c r="Z31" s="210"/>
      <c r="AA31" s="210"/>
      <c r="AB31" s="210"/>
      <c r="AC31" s="210"/>
      <c r="AD31" s="210"/>
      <c r="AE31" s="210"/>
      <c r="AF31" s="210"/>
      <c r="AG31" s="210" t="s">
        <v>323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5">
      <c r="A32" s="232">
        <v>11</v>
      </c>
      <c r="B32" s="233" t="s">
        <v>341</v>
      </c>
      <c r="C32" s="248" t="s">
        <v>342</v>
      </c>
      <c r="D32" s="234" t="s">
        <v>318</v>
      </c>
      <c r="E32" s="235">
        <v>1</v>
      </c>
      <c r="F32" s="236">
        <f>H32+J32</f>
        <v>0</v>
      </c>
      <c r="G32" s="236">
        <f>ROUND(E32*F32,2)</f>
        <v>0</v>
      </c>
      <c r="H32" s="237"/>
      <c r="I32" s="236">
        <f>ROUND(E32*H32,2)</f>
        <v>0</v>
      </c>
      <c r="J32" s="237"/>
      <c r="K32" s="236">
        <f>ROUND(E32*J32,2)</f>
        <v>0</v>
      </c>
      <c r="L32" s="236">
        <v>21</v>
      </c>
      <c r="M32" s="236">
        <f>G32*(1+L32/100)</f>
        <v>0</v>
      </c>
      <c r="N32" s="235">
        <v>0</v>
      </c>
      <c r="O32" s="235">
        <f>ROUND(E32*N32,2)</f>
        <v>0</v>
      </c>
      <c r="P32" s="235">
        <v>0</v>
      </c>
      <c r="Q32" s="235">
        <f>ROUND(E32*P32,2)</f>
        <v>0</v>
      </c>
      <c r="R32" s="236" t="s">
        <v>137</v>
      </c>
      <c r="S32" s="236" t="s">
        <v>240</v>
      </c>
      <c r="T32" s="238" t="s">
        <v>240</v>
      </c>
      <c r="U32" s="220">
        <v>1</v>
      </c>
      <c r="V32" s="220">
        <f>ROUND(E32*U32,2)</f>
        <v>1</v>
      </c>
      <c r="W32" s="220"/>
      <c r="X32" s="220" t="s">
        <v>180</v>
      </c>
      <c r="Y32" s="220" t="s">
        <v>181</v>
      </c>
      <c r="Z32" s="210"/>
      <c r="AA32" s="210"/>
      <c r="AB32" s="210"/>
      <c r="AC32" s="210"/>
      <c r="AD32" s="210"/>
      <c r="AE32" s="210"/>
      <c r="AF32" s="210"/>
      <c r="AG32" s="210" t="s">
        <v>314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1" outlineLevel="2" x14ac:dyDescent="0.25">
      <c r="A33" s="217"/>
      <c r="B33" s="218"/>
      <c r="C33" s="256" t="s">
        <v>343</v>
      </c>
      <c r="D33" s="255"/>
      <c r="E33" s="255"/>
      <c r="F33" s="255"/>
      <c r="G33" s="255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10"/>
      <c r="AA33" s="210"/>
      <c r="AB33" s="210"/>
      <c r="AC33" s="210"/>
      <c r="AD33" s="210"/>
      <c r="AE33" s="210"/>
      <c r="AF33" s="210"/>
      <c r="AG33" s="210" t="s">
        <v>242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54" t="str">
        <f>C33</f>
        <v>montáž rozvaděčů nn a vn včetně usazení, sestavení dílců, vyvážení, upevnění, zapojení a montáž demontovaných částí a přístrojů,  kontroly a dotažení spojů, opravy nátěrů, avšak bez zapojení, a ukončení kabelů</v>
      </c>
      <c r="BB33" s="210"/>
      <c r="BC33" s="210"/>
      <c r="BD33" s="210"/>
      <c r="BE33" s="210"/>
      <c r="BF33" s="210"/>
      <c r="BG33" s="210"/>
      <c r="BH33" s="210"/>
    </row>
    <row r="34" spans="1:60" outlineLevel="1" x14ac:dyDescent="0.25">
      <c r="A34" s="239">
        <v>12</v>
      </c>
      <c r="B34" s="240" t="s">
        <v>344</v>
      </c>
      <c r="C34" s="247" t="s">
        <v>345</v>
      </c>
      <c r="D34" s="241" t="s">
        <v>318</v>
      </c>
      <c r="E34" s="242">
        <v>1</v>
      </c>
      <c r="F34" s="243">
        <f>H34+J34</f>
        <v>0</v>
      </c>
      <c r="G34" s="243">
        <f>ROUND(E34*F34,2)</f>
        <v>0</v>
      </c>
      <c r="H34" s="244"/>
      <c r="I34" s="243">
        <f>ROUND(E34*H34,2)</f>
        <v>0</v>
      </c>
      <c r="J34" s="244"/>
      <c r="K34" s="243">
        <f>ROUND(E34*J34,2)</f>
        <v>0</v>
      </c>
      <c r="L34" s="243">
        <v>21</v>
      </c>
      <c r="M34" s="243">
        <f>G34*(1+L34/100)</f>
        <v>0</v>
      </c>
      <c r="N34" s="242">
        <v>0</v>
      </c>
      <c r="O34" s="242">
        <f>ROUND(E34*N34,2)</f>
        <v>0</v>
      </c>
      <c r="P34" s="242">
        <v>0</v>
      </c>
      <c r="Q34" s="242">
        <f>ROUND(E34*P34,2)</f>
        <v>0</v>
      </c>
      <c r="R34" s="243"/>
      <c r="S34" s="243" t="s">
        <v>178</v>
      </c>
      <c r="T34" s="245" t="s">
        <v>179</v>
      </c>
      <c r="U34" s="220">
        <v>0</v>
      </c>
      <c r="V34" s="220">
        <f>ROUND(E34*U34,2)</f>
        <v>0</v>
      </c>
      <c r="W34" s="220"/>
      <c r="X34" s="220" t="s">
        <v>191</v>
      </c>
      <c r="Y34" s="220" t="s">
        <v>181</v>
      </c>
      <c r="Z34" s="210"/>
      <c r="AA34" s="210"/>
      <c r="AB34" s="210"/>
      <c r="AC34" s="210"/>
      <c r="AD34" s="210"/>
      <c r="AE34" s="210"/>
      <c r="AF34" s="210"/>
      <c r="AG34" s="210" t="s">
        <v>323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5">
      <c r="A35" s="239">
        <v>13</v>
      </c>
      <c r="B35" s="240" t="s">
        <v>346</v>
      </c>
      <c r="C35" s="247" t="s">
        <v>347</v>
      </c>
      <c r="D35" s="241" t="s">
        <v>318</v>
      </c>
      <c r="E35" s="242">
        <v>1</v>
      </c>
      <c r="F35" s="243">
        <f>H35+J35</f>
        <v>0</v>
      </c>
      <c r="G35" s="243">
        <f>ROUND(E35*F35,2)</f>
        <v>0</v>
      </c>
      <c r="H35" s="244"/>
      <c r="I35" s="243">
        <f>ROUND(E35*H35,2)</f>
        <v>0</v>
      </c>
      <c r="J35" s="244"/>
      <c r="K35" s="243">
        <f>ROUND(E35*J35,2)</f>
        <v>0</v>
      </c>
      <c r="L35" s="243">
        <v>21</v>
      </c>
      <c r="M35" s="243">
        <f>G35*(1+L35/100)</f>
        <v>0</v>
      </c>
      <c r="N35" s="242">
        <v>0</v>
      </c>
      <c r="O35" s="242">
        <f>ROUND(E35*N35,2)</f>
        <v>0</v>
      </c>
      <c r="P35" s="242">
        <v>0</v>
      </c>
      <c r="Q35" s="242">
        <f>ROUND(E35*P35,2)</f>
        <v>0</v>
      </c>
      <c r="R35" s="243" t="s">
        <v>139</v>
      </c>
      <c r="S35" s="243" t="s">
        <v>240</v>
      </c>
      <c r="T35" s="245" t="s">
        <v>240</v>
      </c>
      <c r="U35" s="220">
        <v>0.875</v>
      </c>
      <c r="V35" s="220">
        <f>ROUND(E35*U35,2)</f>
        <v>0.88</v>
      </c>
      <c r="W35" s="220"/>
      <c r="X35" s="220" t="s">
        <v>180</v>
      </c>
      <c r="Y35" s="220" t="s">
        <v>181</v>
      </c>
      <c r="Z35" s="210"/>
      <c r="AA35" s="210"/>
      <c r="AB35" s="210"/>
      <c r="AC35" s="210"/>
      <c r="AD35" s="210"/>
      <c r="AE35" s="210"/>
      <c r="AF35" s="210"/>
      <c r="AG35" s="210" t="s">
        <v>314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0.399999999999999" outlineLevel="1" x14ac:dyDescent="0.25">
      <c r="A36" s="239">
        <v>14</v>
      </c>
      <c r="B36" s="240" t="s">
        <v>348</v>
      </c>
      <c r="C36" s="247" t="s">
        <v>349</v>
      </c>
      <c r="D36" s="241" t="s">
        <v>318</v>
      </c>
      <c r="E36" s="242">
        <v>1</v>
      </c>
      <c r="F36" s="243">
        <f>H36+J36</f>
        <v>0</v>
      </c>
      <c r="G36" s="243">
        <f>ROUND(E36*F36,2)</f>
        <v>0</v>
      </c>
      <c r="H36" s="244"/>
      <c r="I36" s="243">
        <f>ROUND(E36*H36,2)</f>
        <v>0</v>
      </c>
      <c r="J36" s="244"/>
      <c r="K36" s="243">
        <f>ROUND(E36*J36,2)</f>
        <v>0</v>
      </c>
      <c r="L36" s="243">
        <v>21</v>
      </c>
      <c r="M36" s="243">
        <f>G36*(1+L36/100)</f>
        <v>0</v>
      </c>
      <c r="N36" s="242">
        <v>5.0000000000000001E-4</v>
      </c>
      <c r="O36" s="242">
        <f>ROUND(E36*N36,2)</f>
        <v>0</v>
      </c>
      <c r="P36" s="242">
        <v>0</v>
      </c>
      <c r="Q36" s="242">
        <f>ROUND(E36*P36,2)</f>
        <v>0</v>
      </c>
      <c r="R36" s="243"/>
      <c r="S36" s="243" t="s">
        <v>240</v>
      </c>
      <c r="T36" s="245" t="s">
        <v>240</v>
      </c>
      <c r="U36" s="220">
        <v>0</v>
      </c>
      <c r="V36" s="220">
        <f>ROUND(E36*U36,2)</f>
        <v>0</v>
      </c>
      <c r="W36" s="220"/>
      <c r="X36" s="220" t="s">
        <v>350</v>
      </c>
      <c r="Y36" s="220" t="s">
        <v>181</v>
      </c>
      <c r="Z36" s="210"/>
      <c r="AA36" s="210"/>
      <c r="AB36" s="210"/>
      <c r="AC36" s="210"/>
      <c r="AD36" s="210"/>
      <c r="AE36" s="210"/>
      <c r="AF36" s="210"/>
      <c r="AG36" s="210" t="s">
        <v>351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5">
      <c r="A37" s="239">
        <v>15</v>
      </c>
      <c r="B37" s="240" t="s">
        <v>352</v>
      </c>
      <c r="C37" s="247" t="s">
        <v>353</v>
      </c>
      <c r="D37" s="241" t="s">
        <v>318</v>
      </c>
      <c r="E37" s="242">
        <v>1</v>
      </c>
      <c r="F37" s="243">
        <f>H37+J37</f>
        <v>0</v>
      </c>
      <c r="G37" s="243">
        <f>ROUND(E37*F37,2)</f>
        <v>0</v>
      </c>
      <c r="H37" s="244"/>
      <c r="I37" s="243">
        <f>ROUND(E37*H37,2)</f>
        <v>0</v>
      </c>
      <c r="J37" s="244"/>
      <c r="K37" s="243">
        <f>ROUND(E37*J37,2)</f>
        <v>0</v>
      </c>
      <c r="L37" s="243">
        <v>21</v>
      </c>
      <c r="M37" s="243">
        <f>G37*(1+L37/100)</f>
        <v>0</v>
      </c>
      <c r="N37" s="242">
        <v>0</v>
      </c>
      <c r="O37" s="242">
        <f>ROUND(E37*N37,2)</f>
        <v>0</v>
      </c>
      <c r="P37" s="242">
        <v>0</v>
      </c>
      <c r="Q37" s="242">
        <f>ROUND(E37*P37,2)</f>
        <v>0</v>
      </c>
      <c r="R37" s="243" t="s">
        <v>139</v>
      </c>
      <c r="S37" s="243" t="s">
        <v>240</v>
      </c>
      <c r="T37" s="245" t="s">
        <v>240</v>
      </c>
      <c r="U37" s="220">
        <v>0.9</v>
      </c>
      <c r="V37" s="220">
        <f>ROUND(E37*U37,2)</f>
        <v>0.9</v>
      </c>
      <c r="W37" s="220"/>
      <c r="X37" s="220" t="s">
        <v>180</v>
      </c>
      <c r="Y37" s="220" t="s">
        <v>181</v>
      </c>
      <c r="Z37" s="210"/>
      <c r="AA37" s="210"/>
      <c r="AB37" s="210"/>
      <c r="AC37" s="210"/>
      <c r="AD37" s="210"/>
      <c r="AE37" s="210"/>
      <c r="AF37" s="210"/>
      <c r="AG37" s="210" t="s">
        <v>314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ht="20.399999999999999" outlineLevel="1" x14ac:dyDescent="0.25">
      <c r="A38" s="239">
        <v>16</v>
      </c>
      <c r="B38" s="240" t="s">
        <v>354</v>
      </c>
      <c r="C38" s="247" t="s">
        <v>355</v>
      </c>
      <c r="D38" s="241" t="s">
        <v>318</v>
      </c>
      <c r="E38" s="242">
        <v>3</v>
      </c>
      <c r="F38" s="243">
        <f>H38+J38</f>
        <v>0</v>
      </c>
      <c r="G38" s="243">
        <f>ROUND(E38*F38,2)</f>
        <v>0</v>
      </c>
      <c r="H38" s="244"/>
      <c r="I38" s="243">
        <f>ROUND(E38*H38,2)</f>
        <v>0</v>
      </c>
      <c r="J38" s="244"/>
      <c r="K38" s="243">
        <f>ROUND(E38*J38,2)</f>
        <v>0</v>
      </c>
      <c r="L38" s="243">
        <v>21</v>
      </c>
      <c r="M38" s="243">
        <f>G38*(1+L38/100)</f>
        <v>0</v>
      </c>
      <c r="N38" s="242">
        <v>5.0000000000000001E-4</v>
      </c>
      <c r="O38" s="242">
        <f>ROUND(E38*N38,2)</f>
        <v>0</v>
      </c>
      <c r="P38" s="242">
        <v>0</v>
      </c>
      <c r="Q38" s="242">
        <f>ROUND(E38*P38,2)</f>
        <v>0</v>
      </c>
      <c r="R38" s="243" t="s">
        <v>356</v>
      </c>
      <c r="S38" s="243" t="s">
        <v>240</v>
      </c>
      <c r="T38" s="245" t="s">
        <v>240</v>
      </c>
      <c r="U38" s="220">
        <v>0</v>
      </c>
      <c r="V38" s="220">
        <f>ROUND(E38*U38,2)</f>
        <v>0</v>
      </c>
      <c r="W38" s="220"/>
      <c r="X38" s="220" t="s">
        <v>191</v>
      </c>
      <c r="Y38" s="220" t="s">
        <v>181</v>
      </c>
      <c r="Z38" s="210"/>
      <c r="AA38" s="210"/>
      <c r="AB38" s="210"/>
      <c r="AC38" s="210"/>
      <c r="AD38" s="210"/>
      <c r="AE38" s="210"/>
      <c r="AF38" s="210"/>
      <c r="AG38" s="210" t="s">
        <v>323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5">
      <c r="A39" s="239">
        <v>17</v>
      </c>
      <c r="B39" s="240" t="s">
        <v>357</v>
      </c>
      <c r="C39" s="247" t="s">
        <v>358</v>
      </c>
      <c r="D39" s="241" t="s">
        <v>318</v>
      </c>
      <c r="E39" s="242">
        <v>3</v>
      </c>
      <c r="F39" s="243">
        <f>H39+J39</f>
        <v>0</v>
      </c>
      <c r="G39" s="243">
        <f>ROUND(E39*F39,2)</f>
        <v>0</v>
      </c>
      <c r="H39" s="244"/>
      <c r="I39" s="243">
        <f>ROUND(E39*H39,2)</f>
        <v>0</v>
      </c>
      <c r="J39" s="244"/>
      <c r="K39" s="243">
        <f>ROUND(E39*J39,2)</f>
        <v>0</v>
      </c>
      <c r="L39" s="243">
        <v>21</v>
      </c>
      <c r="M39" s="243">
        <f>G39*(1+L39/100)</f>
        <v>0</v>
      </c>
      <c r="N39" s="242">
        <v>0</v>
      </c>
      <c r="O39" s="242">
        <f>ROUND(E39*N39,2)</f>
        <v>0</v>
      </c>
      <c r="P39" s="242">
        <v>0</v>
      </c>
      <c r="Q39" s="242">
        <f>ROUND(E39*P39,2)</f>
        <v>0</v>
      </c>
      <c r="R39" s="243" t="s">
        <v>139</v>
      </c>
      <c r="S39" s="243" t="s">
        <v>240</v>
      </c>
      <c r="T39" s="245" t="s">
        <v>240</v>
      </c>
      <c r="U39" s="220">
        <v>0.76</v>
      </c>
      <c r="V39" s="220">
        <f>ROUND(E39*U39,2)</f>
        <v>2.2799999999999998</v>
      </c>
      <c r="W39" s="220"/>
      <c r="X39" s="220" t="s">
        <v>180</v>
      </c>
      <c r="Y39" s="220" t="s">
        <v>181</v>
      </c>
      <c r="Z39" s="210"/>
      <c r="AA39" s="210"/>
      <c r="AB39" s="210"/>
      <c r="AC39" s="210"/>
      <c r="AD39" s="210"/>
      <c r="AE39" s="210"/>
      <c r="AF39" s="210"/>
      <c r="AG39" s="210" t="s">
        <v>314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0.399999999999999" outlineLevel="1" x14ac:dyDescent="0.25">
      <c r="A40" s="239">
        <v>18</v>
      </c>
      <c r="B40" s="240" t="s">
        <v>359</v>
      </c>
      <c r="C40" s="247" t="s">
        <v>360</v>
      </c>
      <c r="D40" s="241" t="s">
        <v>318</v>
      </c>
      <c r="E40" s="242">
        <v>4</v>
      </c>
      <c r="F40" s="243">
        <f>H40+J40</f>
        <v>0</v>
      </c>
      <c r="G40" s="243">
        <f>ROUND(E40*F40,2)</f>
        <v>0</v>
      </c>
      <c r="H40" s="244"/>
      <c r="I40" s="243">
        <f>ROUND(E40*H40,2)</f>
        <v>0</v>
      </c>
      <c r="J40" s="244"/>
      <c r="K40" s="243">
        <f>ROUND(E40*J40,2)</f>
        <v>0</v>
      </c>
      <c r="L40" s="243">
        <v>21</v>
      </c>
      <c r="M40" s="243">
        <f>G40*(1+L40/100)</f>
        <v>0</v>
      </c>
      <c r="N40" s="242">
        <v>2.7E-4</v>
      </c>
      <c r="O40" s="242">
        <f>ROUND(E40*N40,2)</f>
        <v>0</v>
      </c>
      <c r="P40" s="242">
        <v>0</v>
      </c>
      <c r="Q40" s="242">
        <f>ROUND(E40*P40,2)</f>
        <v>0</v>
      </c>
      <c r="R40" s="243" t="s">
        <v>356</v>
      </c>
      <c r="S40" s="243" t="s">
        <v>240</v>
      </c>
      <c r="T40" s="245" t="s">
        <v>240</v>
      </c>
      <c r="U40" s="220">
        <v>0</v>
      </c>
      <c r="V40" s="220">
        <f>ROUND(E40*U40,2)</f>
        <v>0</v>
      </c>
      <c r="W40" s="220"/>
      <c r="X40" s="220" t="s">
        <v>191</v>
      </c>
      <c r="Y40" s="220" t="s">
        <v>181</v>
      </c>
      <c r="Z40" s="210"/>
      <c r="AA40" s="210"/>
      <c r="AB40" s="210"/>
      <c r="AC40" s="210"/>
      <c r="AD40" s="210"/>
      <c r="AE40" s="210"/>
      <c r="AF40" s="210"/>
      <c r="AG40" s="210" t="s">
        <v>323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ht="20.399999999999999" outlineLevel="1" x14ac:dyDescent="0.25">
      <c r="A41" s="239">
        <v>19</v>
      </c>
      <c r="B41" s="240" t="s">
        <v>361</v>
      </c>
      <c r="C41" s="247" t="s">
        <v>362</v>
      </c>
      <c r="D41" s="241" t="s">
        <v>318</v>
      </c>
      <c r="E41" s="242">
        <v>4</v>
      </c>
      <c r="F41" s="243">
        <f>H41+J41</f>
        <v>0</v>
      </c>
      <c r="G41" s="243">
        <f>ROUND(E41*F41,2)</f>
        <v>0</v>
      </c>
      <c r="H41" s="244"/>
      <c r="I41" s="243">
        <f>ROUND(E41*H41,2)</f>
        <v>0</v>
      </c>
      <c r="J41" s="244"/>
      <c r="K41" s="243">
        <f>ROUND(E41*J41,2)</f>
        <v>0</v>
      </c>
      <c r="L41" s="243">
        <v>21</v>
      </c>
      <c r="M41" s="243">
        <f>G41*(1+L41/100)</f>
        <v>0</v>
      </c>
      <c r="N41" s="242">
        <v>2.7E-4</v>
      </c>
      <c r="O41" s="242">
        <f>ROUND(E41*N41,2)</f>
        <v>0</v>
      </c>
      <c r="P41" s="242">
        <v>0</v>
      </c>
      <c r="Q41" s="242">
        <f>ROUND(E41*P41,2)</f>
        <v>0</v>
      </c>
      <c r="R41" s="243" t="s">
        <v>356</v>
      </c>
      <c r="S41" s="243" t="s">
        <v>240</v>
      </c>
      <c r="T41" s="245" t="s">
        <v>240</v>
      </c>
      <c r="U41" s="220">
        <v>0</v>
      </c>
      <c r="V41" s="220">
        <f>ROUND(E41*U41,2)</f>
        <v>0</v>
      </c>
      <c r="W41" s="220"/>
      <c r="X41" s="220" t="s">
        <v>191</v>
      </c>
      <c r="Y41" s="220" t="s">
        <v>181</v>
      </c>
      <c r="Z41" s="210"/>
      <c r="AA41" s="210"/>
      <c r="AB41" s="210"/>
      <c r="AC41" s="210"/>
      <c r="AD41" s="210"/>
      <c r="AE41" s="210"/>
      <c r="AF41" s="210"/>
      <c r="AG41" s="210" t="s">
        <v>323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5">
      <c r="A42" s="239">
        <v>20</v>
      </c>
      <c r="B42" s="240" t="s">
        <v>363</v>
      </c>
      <c r="C42" s="247" t="s">
        <v>364</v>
      </c>
      <c r="D42" s="241" t="s">
        <v>318</v>
      </c>
      <c r="E42" s="242">
        <v>8</v>
      </c>
      <c r="F42" s="243">
        <f>H42+J42</f>
        <v>0</v>
      </c>
      <c r="G42" s="243">
        <f>ROUND(E42*F42,2)</f>
        <v>0</v>
      </c>
      <c r="H42" s="244"/>
      <c r="I42" s="243">
        <f>ROUND(E42*H42,2)</f>
        <v>0</v>
      </c>
      <c r="J42" s="244"/>
      <c r="K42" s="243">
        <f>ROUND(E42*J42,2)</f>
        <v>0</v>
      </c>
      <c r="L42" s="243">
        <v>21</v>
      </c>
      <c r="M42" s="243">
        <f>G42*(1+L42/100)</f>
        <v>0</v>
      </c>
      <c r="N42" s="242">
        <v>0</v>
      </c>
      <c r="O42" s="242">
        <f>ROUND(E42*N42,2)</f>
        <v>0</v>
      </c>
      <c r="P42" s="242">
        <v>0</v>
      </c>
      <c r="Q42" s="242">
        <f>ROUND(E42*P42,2)</f>
        <v>0</v>
      </c>
      <c r="R42" s="243" t="s">
        <v>139</v>
      </c>
      <c r="S42" s="243" t="s">
        <v>240</v>
      </c>
      <c r="T42" s="245" t="s">
        <v>240</v>
      </c>
      <c r="U42" s="220">
        <v>0.35</v>
      </c>
      <c r="V42" s="220">
        <f>ROUND(E42*U42,2)</f>
        <v>2.8</v>
      </c>
      <c r="W42" s="220"/>
      <c r="X42" s="220" t="s">
        <v>180</v>
      </c>
      <c r="Y42" s="220" t="s">
        <v>181</v>
      </c>
      <c r="Z42" s="210"/>
      <c r="AA42" s="210"/>
      <c r="AB42" s="210"/>
      <c r="AC42" s="210"/>
      <c r="AD42" s="210"/>
      <c r="AE42" s="210"/>
      <c r="AF42" s="210"/>
      <c r="AG42" s="210" t="s">
        <v>314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5">
      <c r="A43" s="239">
        <v>21</v>
      </c>
      <c r="B43" s="240" t="s">
        <v>365</v>
      </c>
      <c r="C43" s="247" t="s">
        <v>366</v>
      </c>
      <c r="D43" s="241" t="s">
        <v>318</v>
      </c>
      <c r="E43" s="242">
        <v>24</v>
      </c>
      <c r="F43" s="243">
        <f>H43+J43</f>
        <v>0</v>
      </c>
      <c r="G43" s="243">
        <f>ROUND(E43*F43,2)</f>
        <v>0</v>
      </c>
      <c r="H43" s="244"/>
      <c r="I43" s="243">
        <f>ROUND(E43*H43,2)</f>
        <v>0</v>
      </c>
      <c r="J43" s="244"/>
      <c r="K43" s="243">
        <f>ROUND(E43*J43,2)</f>
        <v>0</v>
      </c>
      <c r="L43" s="243">
        <v>21</v>
      </c>
      <c r="M43" s="243">
        <f>G43*(1+L43/100)</f>
        <v>0</v>
      </c>
      <c r="N43" s="242">
        <v>0</v>
      </c>
      <c r="O43" s="242">
        <f>ROUND(E43*N43,2)</f>
        <v>0</v>
      </c>
      <c r="P43" s="242">
        <v>0</v>
      </c>
      <c r="Q43" s="242">
        <f>ROUND(E43*P43,2)</f>
        <v>0</v>
      </c>
      <c r="R43" s="243" t="s">
        <v>137</v>
      </c>
      <c r="S43" s="243" t="s">
        <v>240</v>
      </c>
      <c r="T43" s="245" t="s">
        <v>240</v>
      </c>
      <c r="U43" s="220">
        <v>5.0500000000000003E-2</v>
      </c>
      <c r="V43" s="220">
        <f>ROUND(E43*U43,2)</f>
        <v>1.21</v>
      </c>
      <c r="W43" s="220"/>
      <c r="X43" s="220" t="s">
        <v>180</v>
      </c>
      <c r="Y43" s="220" t="s">
        <v>181</v>
      </c>
      <c r="Z43" s="210"/>
      <c r="AA43" s="210"/>
      <c r="AB43" s="210"/>
      <c r="AC43" s="210"/>
      <c r="AD43" s="210"/>
      <c r="AE43" s="210"/>
      <c r="AF43" s="210"/>
      <c r="AG43" s="210" t="s">
        <v>326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5">
      <c r="A44" s="239">
        <v>22</v>
      </c>
      <c r="B44" s="240" t="s">
        <v>367</v>
      </c>
      <c r="C44" s="247" t="s">
        <v>368</v>
      </c>
      <c r="D44" s="241" t="s">
        <v>318</v>
      </c>
      <c r="E44" s="242">
        <v>20</v>
      </c>
      <c r="F44" s="243">
        <f>H44+J44</f>
        <v>0</v>
      </c>
      <c r="G44" s="243">
        <f>ROUND(E44*F44,2)</f>
        <v>0</v>
      </c>
      <c r="H44" s="244"/>
      <c r="I44" s="243">
        <f>ROUND(E44*H44,2)</f>
        <v>0</v>
      </c>
      <c r="J44" s="244"/>
      <c r="K44" s="243">
        <f>ROUND(E44*J44,2)</f>
        <v>0</v>
      </c>
      <c r="L44" s="243">
        <v>21</v>
      </c>
      <c r="M44" s="243">
        <f>G44*(1+L44/100)</f>
        <v>0</v>
      </c>
      <c r="N44" s="242">
        <v>0</v>
      </c>
      <c r="O44" s="242">
        <f>ROUND(E44*N44,2)</f>
        <v>0</v>
      </c>
      <c r="P44" s="242">
        <v>0</v>
      </c>
      <c r="Q44" s="242">
        <f>ROUND(E44*P44,2)</f>
        <v>0</v>
      </c>
      <c r="R44" s="243" t="s">
        <v>137</v>
      </c>
      <c r="S44" s="243" t="s">
        <v>240</v>
      </c>
      <c r="T44" s="245" t="s">
        <v>240</v>
      </c>
      <c r="U44" s="220">
        <v>8.2170000000000007E-2</v>
      </c>
      <c r="V44" s="220">
        <f>ROUND(E44*U44,2)</f>
        <v>1.64</v>
      </c>
      <c r="W44" s="220"/>
      <c r="X44" s="220" t="s">
        <v>180</v>
      </c>
      <c r="Y44" s="220" t="s">
        <v>181</v>
      </c>
      <c r="Z44" s="210"/>
      <c r="AA44" s="210"/>
      <c r="AB44" s="210"/>
      <c r="AC44" s="210"/>
      <c r="AD44" s="210"/>
      <c r="AE44" s="210"/>
      <c r="AF44" s="210"/>
      <c r="AG44" s="210" t="s">
        <v>326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x14ac:dyDescent="0.25">
      <c r="A45" s="222" t="s">
        <v>173</v>
      </c>
      <c r="B45" s="223" t="s">
        <v>124</v>
      </c>
      <c r="C45" s="246" t="s">
        <v>127</v>
      </c>
      <c r="D45" s="224"/>
      <c r="E45" s="225"/>
      <c r="F45" s="226"/>
      <c r="G45" s="226">
        <f>SUMIF(AG46:AG57,"&lt;&gt;NOR",G46:G57)</f>
        <v>0</v>
      </c>
      <c r="H45" s="226"/>
      <c r="I45" s="226">
        <f>SUM(I46:I57)</f>
        <v>0</v>
      </c>
      <c r="J45" s="226"/>
      <c r="K45" s="226">
        <f>SUM(K46:K57)</f>
        <v>0</v>
      </c>
      <c r="L45" s="226"/>
      <c r="M45" s="226">
        <f>SUM(M46:M57)</f>
        <v>0</v>
      </c>
      <c r="N45" s="225"/>
      <c r="O45" s="225">
        <f>SUM(O46:O57)</f>
        <v>0</v>
      </c>
      <c r="P45" s="225"/>
      <c r="Q45" s="225">
        <f>SUM(Q46:Q57)</f>
        <v>0</v>
      </c>
      <c r="R45" s="226"/>
      <c r="S45" s="226"/>
      <c r="T45" s="227"/>
      <c r="U45" s="221"/>
      <c r="V45" s="221">
        <f>SUM(V46:V57)</f>
        <v>16.43</v>
      </c>
      <c r="W45" s="221"/>
      <c r="X45" s="221"/>
      <c r="Y45" s="221"/>
      <c r="AG45" t="s">
        <v>174</v>
      </c>
    </row>
    <row r="46" spans="1:60" outlineLevel="1" x14ac:dyDescent="0.25">
      <c r="A46" s="239">
        <v>23</v>
      </c>
      <c r="B46" s="240" t="s">
        <v>369</v>
      </c>
      <c r="C46" s="247" t="s">
        <v>370</v>
      </c>
      <c r="D46" s="241" t="s">
        <v>318</v>
      </c>
      <c r="E46" s="242">
        <v>3</v>
      </c>
      <c r="F46" s="243">
        <f>H46+J46</f>
        <v>0</v>
      </c>
      <c r="G46" s="243">
        <f>ROUND(E46*F46,2)</f>
        <v>0</v>
      </c>
      <c r="H46" s="244"/>
      <c r="I46" s="243">
        <f>ROUND(E46*H46,2)</f>
        <v>0</v>
      </c>
      <c r="J46" s="244"/>
      <c r="K46" s="243">
        <f>ROUND(E46*J46,2)</f>
        <v>0</v>
      </c>
      <c r="L46" s="243">
        <v>21</v>
      </c>
      <c r="M46" s="243">
        <f>G46*(1+L46/100)</f>
        <v>0</v>
      </c>
      <c r="N46" s="242">
        <v>0</v>
      </c>
      <c r="O46" s="242">
        <f>ROUND(E46*N46,2)</f>
        <v>0</v>
      </c>
      <c r="P46" s="242">
        <v>0</v>
      </c>
      <c r="Q46" s="242">
        <f>ROUND(E46*P46,2)</f>
        <v>0</v>
      </c>
      <c r="R46" s="243"/>
      <c r="S46" s="243" t="s">
        <v>178</v>
      </c>
      <c r="T46" s="245" t="s">
        <v>179</v>
      </c>
      <c r="U46" s="220">
        <v>0</v>
      </c>
      <c r="V46" s="220">
        <f>ROUND(E46*U46,2)</f>
        <v>0</v>
      </c>
      <c r="W46" s="220"/>
      <c r="X46" s="220" t="s">
        <v>191</v>
      </c>
      <c r="Y46" s="220" t="s">
        <v>181</v>
      </c>
      <c r="Z46" s="210"/>
      <c r="AA46" s="210"/>
      <c r="AB46" s="210"/>
      <c r="AC46" s="210"/>
      <c r="AD46" s="210"/>
      <c r="AE46" s="210"/>
      <c r="AF46" s="210"/>
      <c r="AG46" s="210" t="s">
        <v>323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5">
      <c r="A47" s="232">
        <v>24</v>
      </c>
      <c r="B47" s="233" t="s">
        <v>341</v>
      </c>
      <c r="C47" s="248" t="s">
        <v>342</v>
      </c>
      <c r="D47" s="234" t="s">
        <v>318</v>
      </c>
      <c r="E47" s="235">
        <v>3</v>
      </c>
      <c r="F47" s="236">
        <f>H47+J47</f>
        <v>0</v>
      </c>
      <c r="G47" s="236">
        <f>ROUND(E47*F47,2)</f>
        <v>0</v>
      </c>
      <c r="H47" s="237"/>
      <c r="I47" s="236">
        <f>ROUND(E47*H47,2)</f>
        <v>0</v>
      </c>
      <c r="J47" s="237"/>
      <c r="K47" s="236">
        <f>ROUND(E47*J47,2)</f>
        <v>0</v>
      </c>
      <c r="L47" s="236">
        <v>21</v>
      </c>
      <c r="M47" s="236">
        <f>G47*(1+L47/100)</f>
        <v>0</v>
      </c>
      <c r="N47" s="235">
        <v>0</v>
      </c>
      <c r="O47" s="235">
        <f>ROUND(E47*N47,2)</f>
        <v>0</v>
      </c>
      <c r="P47" s="235">
        <v>0</v>
      </c>
      <c r="Q47" s="235">
        <f>ROUND(E47*P47,2)</f>
        <v>0</v>
      </c>
      <c r="R47" s="236" t="s">
        <v>137</v>
      </c>
      <c r="S47" s="236" t="s">
        <v>240</v>
      </c>
      <c r="T47" s="238" t="s">
        <v>240</v>
      </c>
      <c r="U47" s="220">
        <v>1</v>
      </c>
      <c r="V47" s="220">
        <f>ROUND(E47*U47,2)</f>
        <v>3</v>
      </c>
      <c r="W47" s="220"/>
      <c r="X47" s="220" t="s">
        <v>180</v>
      </c>
      <c r="Y47" s="220" t="s">
        <v>181</v>
      </c>
      <c r="Z47" s="210"/>
      <c r="AA47" s="210"/>
      <c r="AB47" s="210"/>
      <c r="AC47" s="210"/>
      <c r="AD47" s="210"/>
      <c r="AE47" s="210"/>
      <c r="AF47" s="210"/>
      <c r="AG47" s="210" t="s">
        <v>314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ht="21" outlineLevel="2" x14ac:dyDescent="0.25">
      <c r="A48" s="217"/>
      <c r="B48" s="218"/>
      <c r="C48" s="256" t="s">
        <v>343</v>
      </c>
      <c r="D48" s="255"/>
      <c r="E48" s="255"/>
      <c r="F48" s="255"/>
      <c r="G48" s="255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10"/>
      <c r="AA48" s="210"/>
      <c r="AB48" s="210"/>
      <c r="AC48" s="210"/>
      <c r="AD48" s="210"/>
      <c r="AE48" s="210"/>
      <c r="AF48" s="210"/>
      <c r="AG48" s="210" t="s">
        <v>242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54" t="str">
        <f>C48</f>
        <v>montáž rozvaděčů nn a vn včetně usazení, sestavení dílců, vyvážení, upevnění, zapojení a montáž demontovaných částí a přístrojů,  kontroly a dotažení spojů, opravy nátěrů, avšak bez zapojení, a ukončení kabelů</v>
      </c>
      <c r="BB48" s="210"/>
      <c r="BC48" s="210"/>
      <c r="BD48" s="210"/>
      <c r="BE48" s="210"/>
      <c r="BF48" s="210"/>
      <c r="BG48" s="210"/>
      <c r="BH48" s="210"/>
    </row>
    <row r="49" spans="1:60" outlineLevel="1" x14ac:dyDescent="0.25">
      <c r="A49" s="239">
        <v>25</v>
      </c>
      <c r="B49" s="240" t="s">
        <v>371</v>
      </c>
      <c r="C49" s="247" t="s">
        <v>372</v>
      </c>
      <c r="D49" s="241" t="s">
        <v>318</v>
      </c>
      <c r="E49" s="242">
        <v>3</v>
      </c>
      <c r="F49" s="243">
        <f>H49+J49</f>
        <v>0</v>
      </c>
      <c r="G49" s="243">
        <f>ROUND(E49*F49,2)</f>
        <v>0</v>
      </c>
      <c r="H49" s="244"/>
      <c r="I49" s="243">
        <f>ROUND(E49*H49,2)</f>
        <v>0</v>
      </c>
      <c r="J49" s="244"/>
      <c r="K49" s="243">
        <f>ROUND(E49*J49,2)</f>
        <v>0</v>
      </c>
      <c r="L49" s="243">
        <v>21</v>
      </c>
      <c r="M49" s="243">
        <f>G49*(1+L49/100)</f>
        <v>0</v>
      </c>
      <c r="N49" s="242">
        <v>0</v>
      </c>
      <c r="O49" s="242">
        <f>ROUND(E49*N49,2)</f>
        <v>0</v>
      </c>
      <c r="P49" s="242">
        <v>0</v>
      </c>
      <c r="Q49" s="242">
        <f>ROUND(E49*P49,2)</f>
        <v>0</v>
      </c>
      <c r="R49" s="243"/>
      <c r="S49" s="243" t="s">
        <v>178</v>
      </c>
      <c r="T49" s="245" t="s">
        <v>179</v>
      </c>
      <c r="U49" s="220">
        <v>0</v>
      </c>
      <c r="V49" s="220">
        <f>ROUND(E49*U49,2)</f>
        <v>0</v>
      </c>
      <c r="W49" s="220"/>
      <c r="X49" s="220" t="s">
        <v>191</v>
      </c>
      <c r="Y49" s="220" t="s">
        <v>181</v>
      </c>
      <c r="Z49" s="210"/>
      <c r="AA49" s="210"/>
      <c r="AB49" s="210"/>
      <c r="AC49" s="210"/>
      <c r="AD49" s="210"/>
      <c r="AE49" s="210"/>
      <c r="AF49" s="210"/>
      <c r="AG49" s="210" t="s">
        <v>323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5">
      <c r="A50" s="239">
        <v>26</v>
      </c>
      <c r="B50" s="240" t="s">
        <v>373</v>
      </c>
      <c r="C50" s="247" t="s">
        <v>374</v>
      </c>
      <c r="D50" s="241" t="s">
        <v>318</v>
      </c>
      <c r="E50" s="242">
        <v>3</v>
      </c>
      <c r="F50" s="243">
        <f>H50+J50</f>
        <v>0</v>
      </c>
      <c r="G50" s="243">
        <f>ROUND(E50*F50,2)</f>
        <v>0</v>
      </c>
      <c r="H50" s="244"/>
      <c r="I50" s="243">
        <f>ROUND(E50*H50,2)</f>
        <v>0</v>
      </c>
      <c r="J50" s="244"/>
      <c r="K50" s="243">
        <f>ROUND(E50*J50,2)</f>
        <v>0</v>
      </c>
      <c r="L50" s="243">
        <v>21</v>
      </c>
      <c r="M50" s="243">
        <f>G50*(1+L50/100)</f>
        <v>0</v>
      </c>
      <c r="N50" s="242">
        <v>0</v>
      </c>
      <c r="O50" s="242">
        <f>ROUND(E50*N50,2)</f>
        <v>0</v>
      </c>
      <c r="P50" s="242">
        <v>0</v>
      </c>
      <c r="Q50" s="242">
        <f>ROUND(E50*P50,2)</f>
        <v>0</v>
      </c>
      <c r="R50" s="243" t="s">
        <v>139</v>
      </c>
      <c r="S50" s="243" t="s">
        <v>240</v>
      </c>
      <c r="T50" s="245" t="s">
        <v>240</v>
      </c>
      <c r="U50" s="220">
        <v>0.8</v>
      </c>
      <c r="V50" s="220">
        <f>ROUND(E50*U50,2)</f>
        <v>2.4</v>
      </c>
      <c r="W50" s="220"/>
      <c r="X50" s="220" t="s">
        <v>180</v>
      </c>
      <c r="Y50" s="220" t="s">
        <v>181</v>
      </c>
      <c r="Z50" s="210"/>
      <c r="AA50" s="210"/>
      <c r="AB50" s="210"/>
      <c r="AC50" s="210"/>
      <c r="AD50" s="210"/>
      <c r="AE50" s="210"/>
      <c r="AF50" s="210"/>
      <c r="AG50" s="210" t="s">
        <v>314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ht="20.399999999999999" outlineLevel="1" x14ac:dyDescent="0.25">
      <c r="A51" s="239">
        <v>27</v>
      </c>
      <c r="B51" s="240" t="s">
        <v>354</v>
      </c>
      <c r="C51" s="247" t="s">
        <v>355</v>
      </c>
      <c r="D51" s="241" t="s">
        <v>318</v>
      </c>
      <c r="E51" s="242">
        <v>3</v>
      </c>
      <c r="F51" s="243">
        <f>H51+J51</f>
        <v>0</v>
      </c>
      <c r="G51" s="243">
        <f>ROUND(E51*F51,2)</f>
        <v>0</v>
      </c>
      <c r="H51" s="244"/>
      <c r="I51" s="243">
        <f>ROUND(E51*H51,2)</f>
        <v>0</v>
      </c>
      <c r="J51" s="244"/>
      <c r="K51" s="243">
        <f>ROUND(E51*J51,2)</f>
        <v>0</v>
      </c>
      <c r="L51" s="243">
        <v>21</v>
      </c>
      <c r="M51" s="243">
        <f>G51*(1+L51/100)</f>
        <v>0</v>
      </c>
      <c r="N51" s="242">
        <v>5.0000000000000001E-4</v>
      </c>
      <c r="O51" s="242">
        <f>ROUND(E51*N51,2)</f>
        <v>0</v>
      </c>
      <c r="P51" s="242">
        <v>0</v>
      </c>
      <c r="Q51" s="242">
        <f>ROUND(E51*P51,2)</f>
        <v>0</v>
      </c>
      <c r="R51" s="243" t="s">
        <v>356</v>
      </c>
      <c r="S51" s="243" t="s">
        <v>240</v>
      </c>
      <c r="T51" s="245" t="s">
        <v>240</v>
      </c>
      <c r="U51" s="220">
        <v>0</v>
      </c>
      <c r="V51" s="220">
        <f>ROUND(E51*U51,2)</f>
        <v>0</v>
      </c>
      <c r="W51" s="220"/>
      <c r="X51" s="220" t="s">
        <v>191</v>
      </c>
      <c r="Y51" s="220" t="s">
        <v>181</v>
      </c>
      <c r="Z51" s="210"/>
      <c r="AA51" s="210"/>
      <c r="AB51" s="210"/>
      <c r="AC51" s="210"/>
      <c r="AD51" s="210"/>
      <c r="AE51" s="210"/>
      <c r="AF51" s="210"/>
      <c r="AG51" s="210" t="s">
        <v>323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5">
      <c r="A52" s="239">
        <v>28</v>
      </c>
      <c r="B52" s="240" t="s">
        <v>357</v>
      </c>
      <c r="C52" s="247" t="s">
        <v>358</v>
      </c>
      <c r="D52" s="241" t="s">
        <v>318</v>
      </c>
      <c r="E52" s="242">
        <v>3</v>
      </c>
      <c r="F52" s="243">
        <f>H52+J52</f>
        <v>0</v>
      </c>
      <c r="G52" s="243">
        <f>ROUND(E52*F52,2)</f>
        <v>0</v>
      </c>
      <c r="H52" s="244"/>
      <c r="I52" s="243">
        <f>ROUND(E52*H52,2)</f>
        <v>0</v>
      </c>
      <c r="J52" s="244"/>
      <c r="K52" s="243">
        <f>ROUND(E52*J52,2)</f>
        <v>0</v>
      </c>
      <c r="L52" s="243">
        <v>21</v>
      </c>
      <c r="M52" s="243">
        <f>G52*(1+L52/100)</f>
        <v>0</v>
      </c>
      <c r="N52" s="242">
        <v>0</v>
      </c>
      <c r="O52" s="242">
        <f>ROUND(E52*N52,2)</f>
        <v>0</v>
      </c>
      <c r="P52" s="242">
        <v>0</v>
      </c>
      <c r="Q52" s="242">
        <f>ROUND(E52*P52,2)</f>
        <v>0</v>
      </c>
      <c r="R52" s="243" t="s">
        <v>139</v>
      </c>
      <c r="S52" s="243" t="s">
        <v>240</v>
      </c>
      <c r="T52" s="245" t="s">
        <v>240</v>
      </c>
      <c r="U52" s="220">
        <v>0.76</v>
      </c>
      <c r="V52" s="220">
        <f>ROUND(E52*U52,2)</f>
        <v>2.2799999999999998</v>
      </c>
      <c r="W52" s="220"/>
      <c r="X52" s="220" t="s">
        <v>180</v>
      </c>
      <c r="Y52" s="220" t="s">
        <v>181</v>
      </c>
      <c r="Z52" s="210"/>
      <c r="AA52" s="210"/>
      <c r="AB52" s="210"/>
      <c r="AC52" s="210"/>
      <c r="AD52" s="210"/>
      <c r="AE52" s="210"/>
      <c r="AF52" s="210"/>
      <c r="AG52" s="210" t="s">
        <v>314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ht="20.399999999999999" outlineLevel="1" x14ac:dyDescent="0.25">
      <c r="A53" s="239">
        <v>29</v>
      </c>
      <c r="B53" s="240" t="s">
        <v>359</v>
      </c>
      <c r="C53" s="247" t="s">
        <v>360</v>
      </c>
      <c r="D53" s="241" t="s">
        <v>318</v>
      </c>
      <c r="E53" s="242">
        <v>6</v>
      </c>
      <c r="F53" s="243">
        <f>H53+J53</f>
        <v>0</v>
      </c>
      <c r="G53" s="243">
        <f>ROUND(E53*F53,2)</f>
        <v>0</v>
      </c>
      <c r="H53" s="244"/>
      <c r="I53" s="243">
        <f>ROUND(E53*H53,2)</f>
        <v>0</v>
      </c>
      <c r="J53" s="244"/>
      <c r="K53" s="243">
        <f>ROUND(E53*J53,2)</f>
        <v>0</v>
      </c>
      <c r="L53" s="243">
        <v>21</v>
      </c>
      <c r="M53" s="243">
        <f>G53*(1+L53/100)</f>
        <v>0</v>
      </c>
      <c r="N53" s="242">
        <v>2.7E-4</v>
      </c>
      <c r="O53" s="242">
        <f>ROUND(E53*N53,2)</f>
        <v>0</v>
      </c>
      <c r="P53" s="242">
        <v>0</v>
      </c>
      <c r="Q53" s="242">
        <f>ROUND(E53*P53,2)</f>
        <v>0</v>
      </c>
      <c r="R53" s="243" t="s">
        <v>356</v>
      </c>
      <c r="S53" s="243" t="s">
        <v>240</v>
      </c>
      <c r="T53" s="245" t="s">
        <v>240</v>
      </c>
      <c r="U53" s="220">
        <v>0</v>
      </c>
      <c r="V53" s="220">
        <f>ROUND(E53*U53,2)</f>
        <v>0</v>
      </c>
      <c r="W53" s="220"/>
      <c r="X53" s="220" t="s">
        <v>191</v>
      </c>
      <c r="Y53" s="220" t="s">
        <v>181</v>
      </c>
      <c r="Z53" s="210"/>
      <c r="AA53" s="210"/>
      <c r="AB53" s="210"/>
      <c r="AC53" s="210"/>
      <c r="AD53" s="210"/>
      <c r="AE53" s="210"/>
      <c r="AF53" s="210"/>
      <c r="AG53" s="210" t="s">
        <v>323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ht="20.399999999999999" outlineLevel="1" x14ac:dyDescent="0.25">
      <c r="A54" s="239">
        <v>30</v>
      </c>
      <c r="B54" s="240" t="s">
        <v>361</v>
      </c>
      <c r="C54" s="247" t="s">
        <v>362</v>
      </c>
      <c r="D54" s="241" t="s">
        <v>318</v>
      </c>
      <c r="E54" s="242">
        <v>9</v>
      </c>
      <c r="F54" s="243">
        <f>H54+J54</f>
        <v>0</v>
      </c>
      <c r="G54" s="243">
        <f>ROUND(E54*F54,2)</f>
        <v>0</v>
      </c>
      <c r="H54" s="244"/>
      <c r="I54" s="243">
        <f>ROUND(E54*H54,2)</f>
        <v>0</v>
      </c>
      <c r="J54" s="244"/>
      <c r="K54" s="243">
        <f>ROUND(E54*J54,2)</f>
        <v>0</v>
      </c>
      <c r="L54" s="243">
        <v>21</v>
      </c>
      <c r="M54" s="243">
        <f>G54*(1+L54/100)</f>
        <v>0</v>
      </c>
      <c r="N54" s="242">
        <v>2.7E-4</v>
      </c>
      <c r="O54" s="242">
        <f>ROUND(E54*N54,2)</f>
        <v>0</v>
      </c>
      <c r="P54" s="242">
        <v>0</v>
      </c>
      <c r="Q54" s="242">
        <f>ROUND(E54*P54,2)</f>
        <v>0</v>
      </c>
      <c r="R54" s="243" t="s">
        <v>356</v>
      </c>
      <c r="S54" s="243" t="s">
        <v>240</v>
      </c>
      <c r="T54" s="245" t="s">
        <v>240</v>
      </c>
      <c r="U54" s="220">
        <v>0</v>
      </c>
      <c r="V54" s="220">
        <f>ROUND(E54*U54,2)</f>
        <v>0</v>
      </c>
      <c r="W54" s="220"/>
      <c r="X54" s="220" t="s">
        <v>191</v>
      </c>
      <c r="Y54" s="220" t="s">
        <v>181</v>
      </c>
      <c r="Z54" s="210"/>
      <c r="AA54" s="210"/>
      <c r="AB54" s="210"/>
      <c r="AC54" s="210"/>
      <c r="AD54" s="210"/>
      <c r="AE54" s="210"/>
      <c r="AF54" s="210"/>
      <c r="AG54" s="210" t="s">
        <v>323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5">
      <c r="A55" s="239">
        <v>31</v>
      </c>
      <c r="B55" s="240" t="s">
        <v>363</v>
      </c>
      <c r="C55" s="247" t="s">
        <v>364</v>
      </c>
      <c r="D55" s="241" t="s">
        <v>318</v>
      </c>
      <c r="E55" s="242">
        <v>15</v>
      </c>
      <c r="F55" s="243">
        <f>H55+J55</f>
        <v>0</v>
      </c>
      <c r="G55" s="243">
        <f>ROUND(E55*F55,2)</f>
        <v>0</v>
      </c>
      <c r="H55" s="244"/>
      <c r="I55" s="243">
        <f>ROUND(E55*H55,2)</f>
        <v>0</v>
      </c>
      <c r="J55" s="244"/>
      <c r="K55" s="243">
        <f>ROUND(E55*J55,2)</f>
        <v>0</v>
      </c>
      <c r="L55" s="243">
        <v>21</v>
      </c>
      <c r="M55" s="243">
        <f>G55*(1+L55/100)</f>
        <v>0</v>
      </c>
      <c r="N55" s="242">
        <v>0</v>
      </c>
      <c r="O55" s="242">
        <f>ROUND(E55*N55,2)</f>
        <v>0</v>
      </c>
      <c r="P55" s="242">
        <v>0</v>
      </c>
      <c r="Q55" s="242">
        <f>ROUND(E55*P55,2)</f>
        <v>0</v>
      </c>
      <c r="R55" s="243" t="s">
        <v>139</v>
      </c>
      <c r="S55" s="243" t="s">
        <v>240</v>
      </c>
      <c r="T55" s="245" t="s">
        <v>240</v>
      </c>
      <c r="U55" s="220">
        <v>0.35</v>
      </c>
      <c r="V55" s="220">
        <f>ROUND(E55*U55,2)</f>
        <v>5.25</v>
      </c>
      <c r="W55" s="220"/>
      <c r="X55" s="220" t="s">
        <v>180</v>
      </c>
      <c r="Y55" s="220" t="s">
        <v>181</v>
      </c>
      <c r="Z55" s="210"/>
      <c r="AA55" s="210"/>
      <c r="AB55" s="210"/>
      <c r="AC55" s="210"/>
      <c r="AD55" s="210"/>
      <c r="AE55" s="210"/>
      <c r="AF55" s="210"/>
      <c r="AG55" s="210" t="s">
        <v>314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5">
      <c r="A56" s="239">
        <v>32</v>
      </c>
      <c r="B56" s="240" t="s">
        <v>365</v>
      </c>
      <c r="C56" s="247" t="s">
        <v>366</v>
      </c>
      <c r="D56" s="241" t="s">
        <v>318</v>
      </c>
      <c r="E56" s="242">
        <v>45</v>
      </c>
      <c r="F56" s="243">
        <f>H56+J56</f>
        <v>0</v>
      </c>
      <c r="G56" s="243">
        <f>ROUND(E56*F56,2)</f>
        <v>0</v>
      </c>
      <c r="H56" s="244"/>
      <c r="I56" s="243">
        <f>ROUND(E56*H56,2)</f>
        <v>0</v>
      </c>
      <c r="J56" s="244"/>
      <c r="K56" s="243">
        <f>ROUND(E56*J56,2)</f>
        <v>0</v>
      </c>
      <c r="L56" s="243">
        <v>21</v>
      </c>
      <c r="M56" s="243">
        <f>G56*(1+L56/100)</f>
        <v>0</v>
      </c>
      <c r="N56" s="242">
        <v>0</v>
      </c>
      <c r="O56" s="242">
        <f>ROUND(E56*N56,2)</f>
        <v>0</v>
      </c>
      <c r="P56" s="242">
        <v>0</v>
      </c>
      <c r="Q56" s="242">
        <f>ROUND(E56*P56,2)</f>
        <v>0</v>
      </c>
      <c r="R56" s="243" t="s">
        <v>137</v>
      </c>
      <c r="S56" s="243" t="s">
        <v>240</v>
      </c>
      <c r="T56" s="245" t="s">
        <v>240</v>
      </c>
      <c r="U56" s="220">
        <v>5.0500000000000003E-2</v>
      </c>
      <c r="V56" s="220">
        <f>ROUND(E56*U56,2)</f>
        <v>2.27</v>
      </c>
      <c r="W56" s="220"/>
      <c r="X56" s="220" t="s">
        <v>180</v>
      </c>
      <c r="Y56" s="220" t="s">
        <v>181</v>
      </c>
      <c r="Z56" s="210"/>
      <c r="AA56" s="210"/>
      <c r="AB56" s="210"/>
      <c r="AC56" s="210"/>
      <c r="AD56" s="210"/>
      <c r="AE56" s="210"/>
      <c r="AF56" s="210"/>
      <c r="AG56" s="210" t="s">
        <v>326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5">
      <c r="A57" s="239">
        <v>33</v>
      </c>
      <c r="B57" s="240" t="s">
        <v>367</v>
      </c>
      <c r="C57" s="247" t="s">
        <v>368</v>
      </c>
      <c r="D57" s="241" t="s">
        <v>318</v>
      </c>
      <c r="E57" s="242">
        <v>15</v>
      </c>
      <c r="F57" s="243">
        <f>H57+J57</f>
        <v>0</v>
      </c>
      <c r="G57" s="243">
        <f>ROUND(E57*F57,2)</f>
        <v>0</v>
      </c>
      <c r="H57" s="244"/>
      <c r="I57" s="243">
        <f>ROUND(E57*H57,2)</f>
        <v>0</v>
      </c>
      <c r="J57" s="244"/>
      <c r="K57" s="243">
        <f>ROUND(E57*J57,2)</f>
        <v>0</v>
      </c>
      <c r="L57" s="243">
        <v>21</v>
      </c>
      <c r="M57" s="243">
        <f>G57*(1+L57/100)</f>
        <v>0</v>
      </c>
      <c r="N57" s="242">
        <v>0</v>
      </c>
      <c r="O57" s="242">
        <f>ROUND(E57*N57,2)</f>
        <v>0</v>
      </c>
      <c r="P57" s="242">
        <v>0</v>
      </c>
      <c r="Q57" s="242">
        <f>ROUND(E57*P57,2)</f>
        <v>0</v>
      </c>
      <c r="R57" s="243" t="s">
        <v>137</v>
      </c>
      <c r="S57" s="243" t="s">
        <v>240</v>
      </c>
      <c r="T57" s="245" t="s">
        <v>240</v>
      </c>
      <c r="U57" s="220">
        <v>8.2170000000000007E-2</v>
      </c>
      <c r="V57" s="220">
        <f>ROUND(E57*U57,2)</f>
        <v>1.23</v>
      </c>
      <c r="W57" s="220"/>
      <c r="X57" s="220" t="s">
        <v>180</v>
      </c>
      <c r="Y57" s="220" t="s">
        <v>181</v>
      </c>
      <c r="Z57" s="210"/>
      <c r="AA57" s="210"/>
      <c r="AB57" s="210"/>
      <c r="AC57" s="210"/>
      <c r="AD57" s="210"/>
      <c r="AE57" s="210"/>
      <c r="AF57" s="210"/>
      <c r="AG57" s="210" t="s">
        <v>326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x14ac:dyDescent="0.25">
      <c r="A58" s="222" t="s">
        <v>173</v>
      </c>
      <c r="B58" s="223" t="s">
        <v>137</v>
      </c>
      <c r="C58" s="246" t="s">
        <v>138</v>
      </c>
      <c r="D58" s="224"/>
      <c r="E58" s="225"/>
      <c r="F58" s="226"/>
      <c r="G58" s="226">
        <f>SUMIF(AG59:AG80,"&lt;&gt;NOR",G59:G80)</f>
        <v>0</v>
      </c>
      <c r="H58" s="226"/>
      <c r="I58" s="226">
        <f>SUM(I59:I80)</f>
        <v>0</v>
      </c>
      <c r="J58" s="226"/>
      <c r="K58" s="226">
        <f>SUM(K59:K80)</f>
        <v>0</v>
      </c>
      <c r="L58" s="226"/>
      <c r="M58" s="226">
        <f>SUM(M59:M80)</f>
        <v>0</v>
      </c>
      <c r="N58" s="225"/>
      <c r="O58" s="225">
        <f>SUM(O59:O80)</f>
        <v>0.42000000000000004</v>
      </c>
      <c r="P58" s="225"/>
      <c r="Q58" s="225">
        <f>SUM(Q59:Q80)</f>
        <v>0</v>
      </c>
      <c r="R58" s="226"/>
      <c r="S58" s="226"/>
      <c r="T58" s="227"/>
      <c r="U58" s="221"/>
      <c r="V58" s="221">
        <f>SUM(V59:V80)</f>
        <v>172.38</v>
      </c>
      <c r="W58" s="221"/>
      <c r="X58" s="221"/>
      <c r="Y58" s="221"/>
      <c r="AG58" t="s">
        <v>174</v>
      </c>
    </row>
    <row r="59" spans="1:60" outlineLevel="1" x14ac:dyDescent="0.25">
      <c r="A59" s="239">
        <v>34</v>
      </c>
      <c r="B59" s="240" t="s">
        <v>375</v>
      </c>
      <c r="C59" s="247" t="s">
        <v>376</v>
      </c>
      <c r="D59" s="241" t="s">
        <v>332</v>
      </c>
      <c r="E59" s="242">
        <v>7</v>
      </c>
      <c r="F59" s="243">
        <f>H59+J59</f>
        <v>0</v>
      </c>
      <c r="G59" s="243">
        <f>ROUND(E59*F59,2)</f>
        <v>0</v>
      </c>
      <c r="H59" s="244"/>
      <c r="I59" s="243">
        <f>ROUND(E59*H59,2)</f>
        <v>0</v>
      </c>
      <c r="J59" s="244"/>
      <c r="K59" s="243">
        <f>ROUND(E59*J59,2)</f>
        <v>0</v>
      </c>
      <c r="L59" s="243">
        <v>21</v>
      </c>
      <c r="M59" s="243">
        <f>G59*(1+L59/100)</f>
        <v>0</v>
      </c>
      <c r="N59" s="242">
        <v>1.3999999999999999E-4</v>
      </c>
      <c r="O59" s="242">
        <f>ROUND(E59*N59,2)</f>
        <v>0</v>
      </c>
      <c r="P59" s="242">
        <v>0</v>
      </c>
      <c r="Q59" s="242">
        <f>ROUND(E59*P59,2)</f>
        <v>0</v>
      </c>
      <c r="R59" s="243" t="s">
        <v>137</v>
      </c>
      <c r="S59" s="243" t="s">
        <v>240</v>
      </c>
      <c r="T59" s="245" t="s">
        <v>240</v>
      </c>
      <c r="U59" s="220">
        <v>7.0000000000000007E-2</v>
      </c>
      <c r="V59" s="220">
        <f>ROUND(E59*U59,2)</f>
        <v>0.49</v>
      </c>
      <c r="W59" s="220"/>
      <c r="X59" s="220" t="s">
        <v>180</v>
      </c>
      <c r="Y59" s="220" t="s">
        <v>181</v>
      </c>
      <c r="Z59" s="210"/>
      <c r="AA59" s="210"/>
      <c r="AB59" s="210"/>
      <c r="AC59" s="210"/>
      <c r="AD59" s="210"/>
      <c r="AE59" s="210"/>
      <c r="AF59" s="210"/>
      <c r="AG59" s="210" t="s">
        <v>314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5">
      <c r="A60" s="239">
        <v>35</v>
      </c>
      <c r="B60" s="240" t="s">
        <v>377</v>
      </c>
      <c r="C60" s="247" t="s">
        <v>378</v>
      </c>
      <c r="D60" s="241" t="s">
        <v>332</v>
      </c>
      <c r="E60" s="242">
        <v>171</v>
      </c>
      <c r="F60" s="243">
        <f>H60+J60</f>
        <v>0</v>
      </c>
      <c r="G60" s="243">
        <f>ROUND(E60*F60,2)</f>
        <v>0</v>
      </c>
      <c r="H60" s="244"/>
      <c r="I60" s="243">
        <f>ROUND(E60*H60,2)</f>
        <v>0</v>
      </c>
      <c r="J60" s="244"/>
      <c r="K60" s="243">
        <f>ROUND(E60*J60,2)</f>
        <v>0</v>
      </c>
      <c r="L60" s="243">
        <v>21</v>
      </c>
      <c r="M60" s="243">
        <f>G60*(1+L60/100)</f>
        <v>0</v>
      </c>
      <c r="N60" s="242">
        <v>1.6000000000000001E-4</v>
      </c>
      <c r="O60" s="242">
        <f>ROUND(E60*N60,2)</f>
        <v>0.03</v>
      </c>
      <c r="P60" s="242">
        <v>0</v>
      </c>
      <c r="Q60" s="242">
        <f>ROUND(E60*P60,2)</f>
        <v>0</v>
      </c>
      <c r="R60" s="243" t="s">
        <v>137</v>
      </c>
      <c r="S60" s="243" t="s">
        <v>240</v>
      </c>
      <c r="T60" s="245" t="s">
        <v>240</v>
      </c>
      <c r="U60" s="220">
        <v>7.0000000000000007E-2</v>
      </c>
      <c r="V60" s="220">
        <f>ROUND(E60*U60,2)</f>
        <v>11.97</v>
      </c>
      <c r="W60" s="220"/>
      <c r="X60" s="220" t="s">
        <v>180</v>
      </c>
      <c r="Y60" s="220" t="s">
        <v>181</v>
      </c>
      <c r="Z60" s="210"/>
      <c r="AA60" s="210"/>
      <c r="AB60" s="210"/>
      <c r="AC60" s="210"/>
      <c r="AD60" s="210"/>
      <c r="AE60" s="210"/>
      <c r="AF60" s="210"/>
      <c r="AG60" s="210" t="s">
        <v>314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ht="20.399999999999999" outlineLevel="1" x14ac:dyDescent="0.25">
      <c r="A61" s="239">
        <v>36</v>
      </c>
      <c r="B61" s="240" t="s">
        <v>379</v>
      </c>
      <c r="C61" s="247" t="s">
        <v>380</v>
      </c>
      <c r="D61" s="241" t="s">
        <v>332</v>
      </c>
      <c r="E61" s="242">
        <v>458</v>
      </c>
      <c r="F61" s="243">
        <f>H61+J61</f>
        <v>0</v>
      </c>
      <c r="G61" s="243">
        <f>ROUND(E61*F61,2)</f>
        <v>0</v>
      </c>
      <c r="H61" s="244"/>
      <c r="I61" s="243">
        <f>ROUND(E61*H61,2)</f>
        <v>0</v>
      </c>
      <c r="J61" s="244"/>
      <c r="K61" s="243">
        <f>ROUND(E61*J61,2)</f>
        <v>0</v>
      </c>
      <c r="L61" s="243">
        <v>21</v>
      </c>
      <c r="M61" s="243">
        <f>G61*(1+L61/100)</f>
        <v>0</v>
      </c>
      <c r="N61" s="242">
        <v>9.0000000000000006E-5</v>
      </c>
      <c r="O61" s="242">
        <f>ROUND(E61*N61,2)</f>
        <v>0.04</v>
      </c>
      <c r="P61" s="242">
        <v>0</v>
      </c>
      <c r="Q61" s="242">
        <f>ROUND(E61*P61,2)</f>
        <v>0</v>
      </c>
      <c r="R61" s="243" t="s">
        <v>137</v>
      </c>
      <c r="S61" s="243" t="s">
        <v>240</v>
      </c>
      <c r="T61" s="245" t="s">
        <v>240</v>
      </c>
      <c r="U61" s="220">
        <v>6.4149999999999999E-2</v>
      </c>
      <c r="V61" s="220">
        <f>ROUND(E61*U61,2)</f>
        <v>29.38</v>
      </c>
      <c r="W61" s="220"/>
      <c r="X61" s="220" t="s">
        <v>180</v>
      </c>
      <c r="Y61" s="220" t="s">
        <v>181</v>
      </c>
      <c r="Z61" s="210"/>
      <c r="AA61" s="210"/>
      <c r="AB61" s="210"/>
      <c r="AC61" s="210"/>
      <c r="AD61" s="210"/>
      <c r="AE61" s="210"/>
      <c r="AF61" s="210"/>
      <c r="AG61" s="210" t="s">
        <v>314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5">
      <c r="A62" s="239">
        <v>37</v>
      </c>
      <c r="B62" s="240" t="s">
        <v>381</v>
      </c>
      <c r="C62" s="247" t="s">
        <v>382</v>
      </c>
      <c r="D62" s="241" t="s">
        <v>332</v>
      </c>
      <c r="E62" s="242">
        <v>260</v>
      </c>
      <c r="F62" s="243">
        <f>H62+J62</f>
        <v>0</v>
      </c>
      <c r="G62" s="243">
        <f>ROUND(E62*F62,2)</f>
        <v>0</v>
      </c>
      <c r="H62" s="244"/>
      <c r="I62" s="243">
        <f>ROUND(E62*H62,2)</f>
        <v>0</v>
      </c>
      <c r="J62" s="244"/>
      <c r="K62" s="243">
        <f>ROUND(E62*J62,2)</f>
        <v>0</v>
      </c>
      <c r="L62" s="243">
        <v>21</v>
      </c>
      <c r="M62" s="243">
        <f>G62*(1+L62/100)</f>
        <v>0</v>
      </c>
      <c r="N62" s="242">
        <v>1.9000000000000001E-4</v>
      </c>
      <c r="O62" s="242">
        <f>ROUND(E62*N62,2)</f>
        <v>0.05</v>
      </c>
      <c r="P62" s="242">
        <v>0</v>
      </c>
      <c r="Q62" s="242">
        <f>ROUND(E62*P62,2)</f>
        <v>0</v>
      </c>
      <c r="R62" s="243" t="s">
        <v>137</v>
      </c>
      <c r="S62" s="243" t="s">
        <v>240</v>
      </c>
      <c r="T62" s="245" t="s">
        <v>240</v>
      </c>
      <c r="U62" s="220">
        <v>7.0000000000000007E-2</v>
      </c>
      <c r="V62" s="220">
        <f>ROUND(E62*U62,2)</f>
        <v>18.2</v>
      </c>
      <c r="W62" s="220"/>
      <c r="X62" s="220" t="s">
        <v>180</v>
      </c>
      <c r="Y62" s="220" t="s">
        <v>181</v>
      </c>
      <c r="Z62" s="210"/>
      <c r="AA62" s="210"/>
      <c r="AB62" s="210"/>
      <c r="AC62" s="210"/>
      <c r="AD62" s="210"/>
      <c r="AE62" s="210"/>
      <c r="AF62" s="210"/>
      <c r="AG62" s="210" t="s">
        <v>314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5">
      <c r="A63" s="239">
        <v>38</v>
      </c>
      <c r="B63" s="240" t="s">
        <v>383</v>
      </c>
      <c r="C63" s="247" t="s">
        <v>384</v>
      </c>
      <c r="D63" s="241" t="s">
        <v>332</v>
      </c>
      <c r="E63" s="242">
        <v>202</v>
      </c>
      <c r="F63" s="243">
        <f>H63+J63</f>
        <v>0</v>
      </c>
      <c r="G63" s="243">
        <f>ROUND(E63*F63,2)</f>
        <v>0</v>
      </c>
      <c r="H63" s="244"/>
      <c r="I63" s="243">
        <f>ROUND(E63*H63,2)</f>
        <v>0</v>
      </c>
      <c r="J63" s="244"/>
      <c r="K63" s="243">
        <f>ROUND(E63*J63,2)</f>
        <v>0</v>
      </c>
      <c r="L63" s="243">
        <v>21</v>
      </c>
      <c r="M63" s="243">
        <f>G63*(1+L63/100)</f>
        <v>0</v>
      </c>
      <c r="N63" s="242">
        <v>2.2000000000000001E-4</v>
      </c>
      <c r="O63" s="242">
        <f>ROUND(E63*N63,2)</f>
        <v>0.04</v>
      </c>
      <c r="P63" s="242">
        <v>0</v>
      </c>
      <c r="Q63" s="242">
        <f>ROUND(E63*P63,2)</f>
        <v>0</v>
      </c>
      <c r="R63" s="243" t="s">
        <v>137</v>
      </c>
      <c r="S63" s="243" t="s">
        <v>240</v>
      </c>
      <c r="T63" s="245" t="s">
        <v>240</v>
      </c>
      <c r="U63" s="220">
        <v>7.0000000000000007E-2</v>
      </c>
      <c r="V63" s="220">
        <f>ROUND(E63*U63,2)</f>
        <v>14.14</v>
      </c>
      <c r="W63" s="220"/>
      <c r="X63" s="220" t="s">
        <v>180</v>
      </c>
      <c r="Y63" s="220" t="s">
        <v>181</v>
      </c>
      <c r="Z63" s="210"/>
      <c r="AA63" s="210"/>
      <c r="AB63" s="210"/>
      <c r="AC63" s="210"/>
      <c r="AD63" s="210"/>
      <c r="AE63" s="210"/>
      <c r="AF63" s="210"/>
      <c r="AG63" s="210" t="s">
        <v>314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5">
      <c r="A64" s="239">
        <v>39</v>
      </c>
      <c r="B64" s="240" t="s">
        <v>385</v>
      </c>
      <c r="C64" s="247" t="s">
        <v>386</v>
      </c>
      <c r="D64" s="241" t="s">
        <v>332</v>
      </c>
      <c r="E64" s="242">
        <v>472</v>
      </c>
      <c r="F64" s="243">
        <f>H64+J64</f>
        <v>0</v>
      </c>
      <c r="G64" s="243">
        <f>ROUND(E64*F64,2)</f>
        <v>0</v>
      </c>
      <c r="H64" s="244"/>
      <c r="I64" s="243">
        <f>ROUND(E64*H64,2)</f>
        <v>0</v>
      </c>
      <c r="J64" s="244"/>
      <c r="K64" s="243">
        <f>ROUND(E64*J64,2)</f>
        <v>0</v>
      </c>
      <c r="L64" s="243">
        <v>21</v>
      </c>
      <c r="M64" s="243">
        <f>G64*(1+L64/100)</f>
        <v>0</v>
      </c>
      <c r="N64" s="242">
        <v>2.1000000000000001E-4</v>
      </c>
      <c r="O64" s="242">
        <f>ROUND(E64*N64,2)</f>
        <v>0.1</v>
      </c>
      <c r="P64" s="242">
        <v>0</v>
      </c>
      <c r="Q64" s="242">
        <f>ROUND(E64*P64,2)</f>
        <v>0</v>
      </c>
      <c r="R64" s="243" t="s">
        <v>137</v>
      </c>
      <c r="S64" s="243" t="s">
        <v>240</v>
      </c>
      <c r="T64" s="245" t="s">
        <v>240</v>
      </c>
      <c r="U64" s="220">
        <v>7.0000000000000007E-2</v>
      </c>
      <c r="V64" s="220">
        <f>ROUND(E64*U64,2)</f>
        <v>33.04</v>
      </c>
      <c r="W64" s="220"/>
      <c r="X64" s="220" t="s">
        <v>180</v>
      </c>
      <c r="Y64" s="220" t="s">
        <v>181</v>
      </c>
      <c r="Z64" s="210"/>
      <c r="AA64" s="210"/>
      <c r="AB64" s="210"/>
      <c r="AC64" s="210"/>
      <c r="AD64" s="210"/>
      <c r="AE64" s="210"/>
      <c r="AF64" s="210"/>
      <c r="AG64" s="210" t="s">
        <v>314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ht="20.399999999999999" outlineLevel="1" x14ac:dyDescent="0.25">
      <c r="A65" s="239">
        <v>40</v>
      </c>
      <c r="B65" s="240" t="s">
        <v>387</v>
      </c>
      <c r="C65" s="247" t="s">
        <v>388</v>
      </c>
      <c r="D65" s="241" t="s">
        <v>332</v>
      </c>
      <c r="E65" s="242">
        <v>129</v>
      </c>
      <c r="F65" s="243">
        <f>H65+J65</f>
        <v>0</v>
      </c>
      <c r="G65" s="243">
        <f>ROUND(E65*F65,2)</f>
        <v>0</v>
      </c>
      <c r="H65" s="244"/>
      <c r="I65" s="243">
        <f>ROUND(E65*H65,2)</f>
        <v>0</v>
      </c>
      <c r="J65" s="244"/>
      <c r="K65" s="243">
        <f>ROUND(E65*J65,2)</f>
        <v>0</v>
      </c>
      <c r="L65" s="243">
        <v>21</v>
      </c>
      <c r="M65" s="243">
        <f>G65*(1+L65/100)</f>
        <v>0</v>
      </c>
      <c r="N65" s="242">
        <v>4.2999999999999999E-4</v>
      </c>
      <c r="O65" s="242">
        <f>ROUND(E65*N65,2)</f>
        <v>0.06</v>
      </c>
      <c r="P65" s="242">
        <v>0</v>
      </c>
      <c r="Q65" s="242">
        <f>ROUND(E65*P65,2)</f>
        <v>0</v>
      </c>
      <c r="R65" s="243" t="s">
        <v>137</v>
      </c>
      <c r="S65" s="243" t="s">
        <v>240</v>
      </c>
      <c r="T65" s="245" t="s">
        <v>240</v>
      </c>
      <c r="U65" s="220">
        <v>0.10431</v>
      </c>
      <c r="V65" s="220">
        <f>ROUND(E65*U65,2)</f>
        <v>13.46</v>
      </c>
      <c r="W65" s="220"/>
      <c r="X65" s="220" t="s">
        <v>180</v>
      </c>
      <c r="Y65" s="220" t="s">
        <v>181</v>
      </c>
      <c r="Z65" s="210"/>
      <c r="AA65" s="210"/>
      <c r="AB65" s="210"/>
      <c r="AC65" s="210"/>
      <c r="AD65" s="210"/>
      <c r="AE65" s="210"/>
      <c r="AF65" s="210"/>
      <c r="AG65" s="210" t="s">
        <v>314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ht="20.399999999999999" outlineLevel="1" x14ac:dyDescent="0.25">
      <c r="A66" s="239">
        <v>41</v>
      </c>
      <c r="B66" s="240" t="s">
        <v>389</v>
      </c>
      <c r="C66" s="247" t="s">
        <v>390</v>
      </c>
      <c r="D66" s="241" t="s">
        <v>332</v>
      </c>
      <c r="E66" s="242">
        <v>112</v>
      </c>
      <c r="F66" s="243">
        <f>H66+J66</f>
        <v>0</v>
      </c>
      <c r="G66" s="243">
        <f>ROUND(E66*F66,2)</f>
        <v>0</v>
      </c>
      <c r="H66" s="244"/>
      <c r="I66" s="243">
        <f>ROUND(E66*H66,2)</f>
        <v>0</v>
      </c>
      <c r="J66" s="244"/>
      <c r="K66" s="243">
        <f>ROUND(E66*J66,2)</f>
        <v>0</v>
      </c>
      <c r="L66" s="243">
        <v>21</v>
      </c>
      <c r="M66" s="243">
        <f>G66*(1+L66/100)</f>
        <v>0</v>
      </c>
      <c r="N66" s="242">
        <v>8.0000000000000004E-4</v>
      </c>
      <c r="O66" s="242">
        <f>ROUND(E66*N66,2)</f>
        <v>0.09</v>
      </c>
      <c r="P66" s="242">
        <v>0</v>
      </c>
      <c r="Q66" s="242">
        <f>ROUND(E66*P66,2)</f>
        <v>0</v>
      </c>
      <c r="R66" s="243" t="s">
        <v>137</v>
      </c>
      <c r="S66" s="243" t="s">
        <v>240</v>
      </c>
      <c r="T66" s="245" t="s">
        <v>240</v>
      </c>
      <c r="U66" s="220">
        <v>0.12062</v>
      </c>
      <c r="V66" s="220">
        <f>ROUND(E66*U66,2)</f>
        <v>13.51</v>
      </c>
      <c r="W66" s="220"/>
      <c r="X66" s="220" t="s">
        <v>180</v>
      </c>
      <c r="Y66" s="220" t="s">
        <v>181</v>
      </c>
      <c r="Z66" s="210"/>
      <c r="AA66" s="210"/>
      <c r="AB66" s="210"/>
      <c r="AC66" s="210"/>
      <c r="AD66" s="210"/>
      <c r="AE66" s="210"/>
      <c r="AF66" s="210"/>
      <c r="AG66" s="210" t="s">
        <v>314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ht="20.399999999999999" outlineLevel="1" x14ac:dyDescent="0.25">
      <c r="A67" s="239">
        <v>42</v>
      </c>
      <c r="B67" s="240" t="s">
        <v>391</v>
      </c>
      <c r="C67" s="247" t="s">
        <v>392</v>
      </c>
      <c r="D67" s="241" t="s">
        <v>318</v>
      </c>
      <c r="E67" s="242">
        <v>3</v>
      </c>
      <c r="F67" s="243">
        <f>H67+J67</f>
        <v>0</v>
      </c>
      <c r="G67" s="243">
        <f>ROUND(E67*F67,2)</f>
        <v>0</v>
      </c>
      <c r="H67" s="244"/>
      <c r="I67" s="243">
        <f>ROUND(E67*H67,2)</f>
        <v>0</v>
      </c>
      <c r="J67" s="244"/>
      <c r="K67" s="243">
        <f>ROUND(E67*J67,2)</f>
        <v>0</v>
      </c>
      <c r="L67" s="243">
        <v>21</v>
      </c>
      <c r="M67" s="243">
        <f>G67*(1+L67/100)</f>
        <v>0</v>
      </c>
      <c r="N67" s="242">
        <v>1.1E-4</v>
      </c>
      <c r="O67" s="242">
        <f>ROUND(E67*N67,2)</f>
        <v>0</v>
      </c>
      <c r="P67" s="242">
        <v>0</v>
      </c>
      <c r="Q67" s="242">
        <f>ROUND(E67*P67,2)</f>
        <v>0</v>
      </c>
      <c r="R67" s="243" t="s">
        <v>137</v>
      </c>
      <c r="S67" s="243" t="s">
        <v>240</v>
      </c>
      <c r="T67" s="245" t="s">
        <v>240</v>
      </c>
      <c r="U67" s="220">
        <v>0.13</v>
      </c>
      <c r="V67" s="220">
        <f>ROUND(E67*U67,2)</f>
        <v>0.39</v>
      </c>
      <c r="W67" s="220"/>
      <c r="X67" s="220" t="s">
        <v>180</v>
      </c>
      <c r="Y67" s="220" t="s">
        <v>181</v>
      </c>
      <c r="Z67" s="210"/>
      <c r="AA67" s="210"/>
      <c r="AB67" s="210"/>
      <c r="AC67" s="210"/>
      <c r="AD67" s="210"/>
      <c r="AE67" s="210"/>
      <c r="AF67" s="210"/>
      <c r="AG67" s="210" t="s">
        <v>326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ht="20.399999999999999" outlineLevel="1" x14ac:dyDescent="0.25">
      <c r="A68" s="239">
        <v>43</v>
      </c>
      <c r="B68" s="240" t="s">
        <v>393</v>
      </c>
      <c r="C68" s="247" t="s">
        <v>394</v>
      </c>
      <c r="D68" s="241" t="s">
        <v>318</v>
      </c>
      <c r="E68" s="242">
        <v>1</v>
      </c>
      <c r="F68" s="243">
        <f>H68+J68</f>
        <v>0</v>
      </c>
      <c r="G68" s="243">
        <f>ROUND(E68*F68,2)</f>
        <v>0</v>
      </c>
      <c r="H68" s="244"/>
      <c r="I68" s="243">
        <f>ROUND(E68*H68,2)</f>
        <v>0</v>
      </c>
      <c r="J68" s="244"/>
      <c r="K68" s="243">
        <f>ROUND(E68*J68,2)</f>
        <v>0</v>
      </c>
      <c r="L68" s="243">
        <v>21</v>
      </c>
      <c r="M68" s="243">
        <f>G68*(1+L68/100)</f>
        <v>0</v>
      </c>
      <c r="N68" s="242">
        <v>6.0000000000000002E-5</v>
      </c>
      <c r="O68" s="242">
        <f>ROUND(E68*N68,2)</f>
        <v>0</v>
      </c>
      <c r="P68" s="242">
        <v>0</v>
      </c>
      <c r="Q68" s="242">
        <f>ROUND(E68*P68,2)</f>
        <v>0</v>
      </c>
      <c r="R68" s="243" t="s">
        <v>137</v>
      </c>
      <c r="S68" s="243" t="s">
        <v>240</v>
      </c>
      <c r="T68" s="245" t="s">
        <v>240</v>
      </c>
      <c r="U68" s="220">
        <v>0.14699999999999999</v>
      </c>
      <c r="V68" s="220">
        <f>ROUND(E68*U68,2)</f>
        <v>0.15</v>
      </c>
      <c r="W68" s="220"/>
      <c r="X68" s="220" t="s">
        <v>180</v>
      </c>
      <c r="Y68" s="220" t="s">
        <v>181</v>
      </c>
      <c r="Z68" s="210"/>
      <c r="AA68" s="210"/>
      <c r="AB68" s="210"/>
      <c r="AC68" s="210"/>
      <c r="AD68" s="210"/>
      <c r="AE68" s="210"/>
      <c r="AF68" s="210"/>
      <c r="AG68" s="210" t="s">
        <v>314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ht="20.399999999999999" outlineLevel="1" x14ac:dyDescent="0.25">
      <c r="A69" s="239">
        <v>44</v>
      </c>
      <c r="B69" s="240" t="s">
        <v>395</v>
      </c>
      <c r="C69" s="247" t="s">
        <v>396</v>
      </c>
      <c r="D69" s="241" t="s">
        <v>318</v>
      </c>
      <c r="E69" s="242">
        <v>8</v>
      </c>
      <c r="F69" s="243">
        <f>H69+J69</f>
        <v>0</v>
      </c>
      <c r="G69" s="243">
        <f>ROUND(E69*F69,2)</f>
        <v>0</v>
      </c>
      <c r="H69" s="244"/>
      <c r="I69" s="243">
        <f>ROUND(E69*H69,2)</f>
        <v>0</v>
      </c>
      <c r="J69" s="244"/>
      <c r="K69" s="243">
        <f>ROUND(E69*J69,2)</f>
        <v>0</v>
      </c>
      <c r="L69" s="243">
        <v>21</v>
      </c>
      <c r="M69" s="243">
        <f>G69*(1+L69/100)</f>
        <v>0</v>
      </c>
      <c r="N69" s="242">
        <v>1.1E-4</v>
      </c>
      <c r="O69" s="242">
        <f>ROUND(E69*N69,2)</f>
        <v>0</v>
      </c>
      <c r="P69" s="242">
        <v>0</v>
      </c>
      <c r="Q69" s="242">
        <f>ROUND(E69*P69,2)</f>
        <v>0</v>
      </c>
      <c r="R69" s="243" t="s">
        <v>137</v>
      </c>
      <c r="S69" s="243" t="s">
        <v>240</v>
      </c>
      <c r="T69" s="245" t="s">
        <v>240</v>
      </c>
      <c r="U69" s="220">
        <v>0.15620000000000001</v>
      </c>
      <c r="V69" s="220">
        <f>ROUND(E69*U69,2)</f>
        <v>1.25</v>
      </c>
      <c r="W69" s="220"/>
      <c r="X69" s="220" t="s">
        <v>180</v>
      </c>
      <c r="Y69" s="220" t="s">
        <v>181</v>
      </c>
      <c r="Z69" s="210"/>
      <c r="AA69" s="210"/>
      <c r="AB69" s="210"/>
      <c r="AC69" s="210"/>
      <c r="AD69" s="210"/>
      <c r="AE69" s="210"/>
      <c r="AF69" s="210"/>
      <c r="AG69" s="210" t="s">
        <v>326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ht="20.399999999999999" outlineLevel="1" x14ac:dyDescent="0.25">
      <c r="A70" s="239">
        <v>45</v>
      </c>
      <c r="B70" s="240" t="s">
        <v>397</v>
      </c>
      <c r="C70" s="247" t="s">
        <v>398</v>
      </c>
      <c r="D70" s="241" t="s">
        <v>318</v>
      </c>
      <c r="E70" s="242">
        <v>44</v>
      </c>
      <c r="F70" s="243">
        <f>H70+J70</f>
        <v>0</v>
      </c>
      <c r="G70" s="243">
        <f>ROUND(E70*F70,2)</f>
        <v>0</v>
      </c>
      <c r="H70" s="244"/>
      <c r="I70" s="243">
        <f>ROUND(E70*H70,2)</f>
        <v>0</v>
      </c>
      <c r="J70" s="244"/>
      <c r="K70" s="243">
        <f>ROUND(E70*J70,2)</f>
        <v>0</v>
      </c>
      <c r="L70" s="243">
        <v>21</v>
      </c>
      <c r="M70" s="243">
        <f>G70*(1+L70/100)</f>
        <v>0</v>
      </c>
      <c r="N70" s="242">
        <v>9.0000000000000006E-5</v>
      </c>
      <c r="O70" s="242">
        <f>ROUND(E70*N70,2)</f>
        <v>0</v>
      </c>
      <c r="P70" s="242">
        <v>0</v>
      </c>
      <c r="Q70" s="242">
        <f>ROUND(E70*P70,2)</f>
        <v>0</v>
      </c>
      <c r="R70" s="243" t="s">
        <v>137</v>
      </c>
      <c r="S70" s="243" t="s">
        <v>240</v>
      </c>
      <c r="T70" s="245" t="s">
        <v>240</v>
      </c>
      <c r="U70" s="220">
        <v>0.2475</v>
      </c>
      <c r="V70" s="220">
        <f>ROUND(E70*U70,2)</f>
        <v>10.89</v>
      </c>
      <c r="W70" s="220"/>
      <c r="X70" s="220" t="s">
        <v>180</v>
      </c>
      <c r="Y70" s="220" t="s">
        <v>181</v>
      </c>
      <c r="Z70" s="210"/>
      <c r="AA70" s="210"/>
      <c r="AB70" s="210"/>
      <c r="AC70" s="210"/>
      <c r="AD70" s="210"/>
      <c r="AE70" s="210"/>
      <c r="AF70" s="210"/>
      <c r="AG70" s="210" t="s">
        <v>326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5">
      <c r="A71" s="232">
        <v>46</v>
      </c>
      <c r="B71" s="233" t="s">
        <v>399</v>
      </c>
      <c r="C71" s="248" t="s">
        <v>400</v>
      </c>
      <c r="D71" s="234" t="s">
        <v>318</v>
      </c>
      <c r="E71" s="235">
        <v>56</v>
      </c>
      <c r="F71" s="236">
        <f>H71+J71</f>
        <v>0</v>
      </c>
      <c r="G71" s="236">
        <f>ROUND(E71*F71,2)</f>
        <v>0</v>
      </c>
      <c r="H71" s="237"/>
      <c r="I71" s="236">
        <f>ROUND(E71*H71,2)</f>
        <v>0</v>
      </c>
      <c r="J71" s="237"/>
      <c r="K71" s="236">
        <f>ROUND(E71*J71,2)</f>
        <v>0</v>
      </c>
      <c r="L71" s="236">
        <v>21</v>
      </c>
      <c r="M71" s="236">
        <f>G71*(1+L71/100)</f>
        <v>0</v>
      </c>
      <c r="N71" s="235">
        <v>1.2999999999999999E-4</v>
      </c>
      <c r="O71" s="235">
        <f>ROUND(E71*N71,2)</f>
        <v>0.01</v>
      </c>
      <c r="P71" s="235">
        <v>0</v>
      </c>
      <c r="Q71" s="235">
        <f>ROUND(E71*P71,2)</f>
        <v>0</v>
      </c>
      <c r="R71" s="236"/>
      <c r="S71" s="236" t="s">
        <v>240</v>
      </c>
      <c r="T71" s="238" t="s">
        <v>240</v>
      </c>
      <c r="U71" s="220">
        <v>0.37</v>
      </c>
      <c r="V71" s="220">
        <f>ROUND(E71*U71,2)</f>
        <v>20.72</v>
      </c>
      <c r="W71" s="220"/>
      <c r="X71" s="220" t="s">
        <v>180</v>
      </c>
      <c r="Y71" s="220" t="s">
        <v>181</v>
      </c>
      <c r="Z71" s="210"/>
      <c r="AA71" s="210"/>
      <c r="AB71" s="210"/>
      <c r="AC71" s="210"/>
      <c r="AD71" s="210"/>
      <c r="AE71" s="210"/>
      <c r="AF71" s="210"/>
      <c r="AG71" s="210" t="s">
        <v>326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ht="21" outlineLevel="2" x14ac:dyDescent="0.25">
      <c r="A72" s="217"/>
      <c r="B72" s="218"/>
      <c r="C72" s="261" t="s">
        <v>401</v>
      </c>
      <c r="D72" s="259"/>
      <c r="E72" s="259"/>
      <c r="F72" s="259"/>
      <c r="G72" s="259"/>
      <c r="H72" s="220"/>
      <c r="I72" s="220"/>
      <c r="J72" s="220"/>
      <c r="K72" s="220"/>
      <c r="L72" s="220"/>
      <c r="M72" s="220"/>
      <c r="N72" s="219"/>
      <c r="O72" s="219"/>
      <c r="P72" s="219"/>
      <c r="Q72" s="219"/>
      <c r="R72" s="220"/>
      <c r="S72" s="220"/>
      <c r="T72" s="220"/>
      <c r="U72" s="220"/>
      <c r="V72" s="220"/>
      <c r="W72" s="220"/>
      <c r="X72" s="220"/>
      <c r="Y72" s="220"/>
      <c r="Z72" s="210"/>
      <c r="AA72" s="210"/>
      <c r="AB72" s="210"/>
      <c r="AC72" s="210"/>
      <c r="AD72" s="210"/>
      <c r="AE72" s="210"/>
      <c r="AF72" s="210"/>
      <c r="AG72" s="210" t="s">
        <v>329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54" t="str">
        <f>C72</f>
        <v>Vysekání lůžka ve zdivu, upevnění krabic do lůžka včetně zhotovení potřebných otvorů pro trubky, vodiče a zavíčkování. Bez svorek a zapojení vodičů. Včetně dodávky krabice.</v>
      </c>
      <c r="BB72" s="210"/>
      <c r="BC72" s="210"/>
      <c r="BD72" s="210"/>
      <c r="BE72" s="210"/>
      <c r="BF72" s="210"/>
      <c r="BG72" s="210"/>
      <c r="BH72" s="210"/>
    </row>
    <row r="73" spans="1:60" ht="20.399999999999999" outlineLevel="1" x14ac:dyDescent="0.25">
      <c r="A73" s="239">
        <v>47</v>
      </c>
      <c r="B73" s="240" t="s">
        <v>402</v>
      </c>
      <c r="C73" s="247" t="s">
        <v>403</v>
      </c>
      <c r="D73" s="241" t="s">
        <v>318</v>
      </c>
      <c r="E73" s="242">
        <v>3</v>
      </c>
      <c r="F73" s="243">
        <f>H73+J73</f>
        <v>0</v>
      </c>
      <c r="G73" s="243">
        <f>ROUND(E73*F73,2)</f>
        <v>0</v>
      </c>
      <c r="H73" s="244"/>
      <c r="I73" s="243">
        <f>ROUND(E73*H73,2)</f>
        <v>0</v>
      </c>
      <c r="J73" s="244"/>
      <c r="K73" s="243">
        <f>ROUND(E73*J73,2)</f>
        <v>0</v>
      </c>
      <c r="L73" s="243">
        <v>21</v>
      </c>
      <c r="M73" s="243">
        <f>G73*(1+L73/100)</f>
        <v>0</v>
      </c>
      <c r="N73" s="242">
        <v>4.0000000000000003E-5</v>
      </c>
      <c r="O73" s="242">
        <f>ROUND(E73*N73,2)</f>
        <v>0</v>
      </c>
      <c r="P73" s="242">
        <v>0</v>
      </c>
      <c r="Q73" s="242">
        <f>ROUND(E73*P73,2)</f>
        <v>0</v>
      </c>
      <c r="R73" s="243" t="s">
        <v>139</v>
      </c>
      <c r="S73" s="243" t="s">
        <v>240</v>
      </c>
      <c r="T73" s="245" t="s">
        <v>240</v>
      </c>
      <c r="U73" s="220">
        <v>0.15</v>
      </c>
      <c r="V73" s="220">
        <f>ROUND(E73*U73,2)</f>
        <v>0.45</v>
      </c>
      <c r="W73" s="220"/>
      <c r="X73" s="220" t="s">
        <v>180</v>
      </c>
      <c r="Y73" s="220" t="s">
        <v>181</v>
      </c>
      <c r="Z73" s="210"/>
      <c r="AA73" s="210"/>
      <c r="AB73" s="210"/>
      <c r="AC73" s="210"/>
      <c r="AD73" s="210"/>
      <c r="AE73" s="210"/>
      <c r="AF73" s="210"/>
      <c r="AG73" s="210" t="s">
        <v>314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25">
      <c r="A74" s="239">
        <v>48</v>
      </c>
      <c r="B74" s="240" t="s">
        <v>404</v>
      </c>
      <c r="C74" s="247" t="s">
        <v>405</v>
      </c>
      <c r="D74" s="241" t="s">
        <v>318</v>
      </c>
      <c r="E74" s="242">
        <v>3</v>
      </c>
      <c r="F74" s="243">
        <f>H74+J74</f>
        <v>0</v>
      </c>
      <c r="G74" s="243">
        <f>ROUND(E74*F74,2)</f>
        <v>0</v>
      </c>
      <c r="H74" s="244"/>
      <c r="I74" s="243">
        <f>ROUND(E74*H74,2)</f>
        <v>0</v>
      </c>
      <c r="J74" s="244"/>
      <c r="K74" s="243">
        <f>ROUND(E74*J74,2)</f>
        <v>0</v>
      </c>
      <c r="L74" s="243">
        <v>21</v>
      </c>
      <c r="M74" s="243">
        <f>G74*(1+L74/100)</f>
        <v>0</v>
      </c>
      <c r="N74" s="242">
        <v>0</v>
      </c>
      <c r="O74" s="242">
        <f>ROUND(E74*N74,2)</f>
        <v>0</v>
      </c>
      <c r="P74" s="242">
        <v>0</v>
      </c>
      <c r="Q74" s="242">
        <f>ROUND(E74*P74,2)</f>
        <v>0</v>
      </c>
      <c r="R74" s="243" t="s">
        <v>137</v>
      </c>
      <c r="S74" s="243" t="s">
        <v>240</v>
      </c>
      <c r="T74" s="245" t="s">
        <v>240</v>
      </c>
      <c r="U74" s="220">
        <v>0.14699999999999999</v>
      </c>
      <c r="V74" s="220">
        <f>ROUND(E74*U74,2)</f>
        <v>0.44</v>
      </c>
      <c r="W74" s="220"/>
      <c r="X74" s="220" t="s">
        <v>180</v>
      </c>
      <c r="Y74" s="220" t="s">
        <v>181</v>
      </c>
      <c r="Z74" s="210"/>
      <c r="AA74" s="210"/>
      <c r="AB74" s="210"/>
      <c r="AC74" s="210"/>
      <c r="AD74" s="210"/>
      <c r="AE74" s="210"/>
      <c r="AF74" s="210"/>
      <c r="AG74" s="210" t="s">
        <v>314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1" x14ac:dyDescent="0.25">
      <c r="A75" s="239">
        <v>49</v>
      </c>
      <c r="B75" s="240" t="s">
        <v>406</v>
      </c>
      <c r="C75" s="247" t="s">
        <v>407</v>
      </c>
      <c r="D75" s="241" t="s">
        <v>408</v>
      </c>
      <c r="E75" s="242">
        <v>5</v>
      </c>
      <c r="F75" s="243">
        <f>H75+J75</f>
        <v>0</v>
      </c>
      <c r="G75" s="243">
        <f>ROUND(E75*F75,2)</f>
        <v>0</v>
      </c>
      <c r="H75" s="244"/>
      <c r="I75" s="243">
        <f>ROUND(E75*H75,2)</f>
        <v>0</v>
      </c>
      <c r="J75" s="244"/>
      <c r="K75" s="243">
        <f>ROUND(E75*J75,2)</f>
        <v>0</v>
      </c>
      <c r="L75" s="243">
        <v>21</v>
      </c>
      <c r="M75" s="243">
        <f>G75*(1+L75/100)</f>
        <v>0</v>
      </c>
      <c r="N75" s="242">
        <v>0</v>
      </c>
      <c r="O75" s="242">
        <f>ROUND(E75*N75,2)</f>
        <v>0</v>
      </c>
      <c r="P75" s="242">
        <v>0</v>
      </c>
      <c r="Q75" s="242">
        <f>ROUND(E75*P75,2)</f>
        <v>0</v>
      </c>
      <c r="R75" s="243"/>
      <c r="S75" s="243" t="s">
        <v>178</v>
      </c>
      <c r="T75" s="245" t="s">
        <v>179</v>
      </c>
      <c r="U75" s="220">
        <v>0</v>
      </c>
      <c r="V75" s="220">
        <f>ROUND(E75*U75,2)</f>
        <v>0</v>
      </c>
      <c r="W75" s="220"/>
      <c r="X75" s="220" t="s">
        <v>191</v>
      </c>
      <c r="Y75" s="220" t="s">
        <v>181</v>
      </c>
      <c r="Z75" s="210"/>
      <c r="AA75" s="210"/>
      <c r="AB75" s="210"/>
      <c r="AC75" s="210"/>
      <c r="AD75" s="210"/>
      <c r="AE75" s="210"/>
      <c r="AF75" s="210"/>
      <c r="AG75" s="210" t="s">
        <v>323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25">
      <c r="A76" s="239">
        <v>50</v>
      </c>
      <c r="B76" s="240" t="s">
        <v>409</v>
      </c>
      <c r="C76" s="247" t="s">
        <v>410</v>
      </c>
      <c r="D76" s="241" t="s">
        <v>318</v>
      </c>
      <c r="E76" s="242">
        <v>5</v>
      </c>
      <c r="F76" s="243">
        <f>H76+J76</f>
        <v>0</v>
      </c>
      <c r="G76" s="243">
        <f>ROUND(E76*F76,2)</f>
        <v>0</v>
      </c>
      <c r="H76" s="244"/>
      <c r="I76" s="243">
        <f>ROUND(E76*H76,2)</f>
        <v>0</v>
      </c>
      <c r="J76" s="244"/>
      <c r="K76" s="243">
        <f>ROUND(E76*J76,2)</f>
        <v>0</v>
      </c>
      <c r="L76" s="243">
        <v>21</v>
      </c>
      <c r="M76" s="243">
        <f>G76*(1+L76/100)</f>
        <v>0</v>
      </c>
      <c r="N76" s="242">
        <v>0</v>
      </c>
      <c r="O76" s="242">
        <f>ROUND(E76*N76,2)</f>
        <v>0</v>
      </c>
      <c r="P76" s="242">
        <v>0</v>
      </c>
      <c r="Q76" s="242">
        <f>ROUND(E76*P76,2)</f>
        <v>0</v>
      </c>
      <c r="R76" s="243" t="s">
        <v>139</v>
      </c>
      <c r="S76" s="243" t="s">
        <v>240</v>
      </c>
      <c r="T76" s="245" t="s">
        <v>240</v>
      </c>
      <c r="U76" s="220">
        <v>0.28499999999999998</v>
      </c>
      <c r="V76" s="220">
        <f>ROUND(E76*U76,2)</f>
        <v>1.43</v>
      </c>
      <c r="W76" s="220"/>
      <c r="X76" s="220" t="s">
        <v>180</v>
      </c>
      <c r="Y76" s="220" t="s">
        <v>181</v>
      </c>
      <c r="Z76" s="210"/>
      <c r="AA76" s="210"/>
      <c r="AB76" s="210"/>
      <c r="AC76" s="210"/>
      <c r="AD76" s="210"/>
      <c r="AE76" s="210"/>
      <c r="AF76" s="210"/>
      <c r="AG76" s="210" t="s">
        <v>314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ht="20.399999999999999" outlineLevel="1" x14ac:dyDescent="0.25">
      <c r="A77" s="239">
        <v>51</v>
      </c>
      <c r="B77" s="240" t="s">
        <v>411</v>
      </c>
      <c r="C77" s="247" t="s">
        <v>412</v>
      </c>
      <c r="D77" s="241" t="s">
        <v>318</v>
      </c>
      <c r="E77" s="242">
        <v>50</v>
      </c>
      <c r="F77" s="243">
        <f>H77+J77</f>
        <v>0</v>
      </c>
      <c r="G77" s="243">
        <f>ROUND(E77*F77,2)</f>
        <v>0</v>
      </c>
      <c r="H77" s="244"/>
      <c r="I77" s="243">
        <f>ROUND(E77*H77,2)</f>
        <v>0</v>
      </c>
      <c r="J77" s="244"/>
      <c r="K77" s="243">
        <f>ROUND(E77*J77,2)</f>
        <v>0</v>
      </c>
      <c r="L77" s="243">
        <v>21</v>
      </c>
      <c r="M77" s="243">
        <f>G77*(1+L77/100)</f>
        <v>0</v>
      </c>
      <c r="N77" s="242">
        <v>0</v>
      </c>
      <c r="O77" s="242">
        <f>ROUND(E77*N77,2)</f>
        <v>0</v>
      </c>
      <c r="P77" s="242">
        <v>0</v>
      </c>
      <c r="Q77" s="242">
        <f>ROUND(E77*P77,2)</f>
        <v>0</v>
      </c>
      <c r="R77" s="243" t="s">
        <v>137</v>
      </c>
      <c r="S77" s="243" t="s">
        <v>240</v>
      </c>
      <c r="T77" s="245" t="s">
        <v>240</v>
      </c>
      <c r="U77" s="220">
        <v>1.2999999999999999E-2</v>
      </c>
      <c r="V77" s="220">
        <f>ROUND(E77*U77,2)</f>
        <v>0.65</v>
      </c>
      <c r="W77" s="220"/>
      <c r="X77" s="220" t="s">
        <v>180</v>
      </c>
      <c r="Y77" s="220" t="s">
        <v>181</v>
      </c>
      <c r="Z77" s="210"/>
      <c r="AA77" s="210"/>
      <c r="AB77" s="210"/>
      <c r="AC77" s="210"/>
      <c r="AD77" s="210"/>
      <c r="AE77" s="210"/>
      <c r="AF77" s="210"/>
      <c r="AG77" s="210" t="s">
        <v>314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ht="20.399999999999999" outlineLevel="1" x14ac:dyDescent="0.25">
      <c r="A78" s="239">
        <v>52</v>
      </c>
      <c r="B78" s="240" t="s">
        <v>413</v>
      </c>
      <c r="C78" s="247" t="s">
        <v>414</v>
      </c>
      <c r="D78" s="241" t="s">
        <v>318</v>
      </c>
      <c r="E78" s="242">
        <v>100</v>
      </c>
      <c r="F78" s="243">
        <f>H78+J78</f>
        <v>0</v>
      </c>
      <c r="G78" s="243">
        <f>ROUND(E78*F78,2)</f>
        <v>0</v>
      </c>
      <c r="H78" s="244"/>
      <c r="I78" s="243">
        <f>ROUND(E78*H78,2)</f>
        <v>0</v>
      </c>
      <c r="J78" s="244"/>
      <c r="K78" s="243">
        <f>ROUND(E78*J78,2)</f>
        <v>0</v>
      </c>
      <c r="L78" s="243">
        <v>21</v>
      </c>
      <c r="M78" s="243">
        <f>G78*(1+L78/100)</f>
        <v>0</v>
      </c>
      <c r="N78" s="242">
        <v>0</v>
      </c>
      <c r="O78" s="242">
        <f>ROUND(E78*N78,2)</f>
        <v>0</v>
      </c>
      <c r="P78" s="242">
        <v>0</v>
      </c>
      <c r="Q78" s="242">
        <f>ROUND(E78*P78,2)</f>
        <v>0</v>
      </c>
      <c r="R78" s="243" t="s">
        <v>137</v>
      </c>
      <c r="S78" s="243" t="s">
        <v>240</v>
      </c>
      <c r="T78" s="245" t="s">
        <v>240</v>
      </c>
      <c r="U78" s="220">
        <v>1.2999999999999999E-2</v>
      </c>
      <c r="V78" s="220">
        <f>ROUND(E78*U78,2)</f>
        <v>1.3</v>
      </c>
      <c r="W78" s="220"/>
      <c r="X78" s="220" t="s">
        <v>180</v>
      </c>
      <c r="Y78" s="220" t="s">
        <v>181</v>
      </c>
      <c r="Z78" s="210"/>
      <c r="AA78" s="210"/>
      <c r="AB78" s="210"/>
      <c r="AC78" s="210"/>
      <c r="AD78" s="210"/>
      <c r="AE78" s="210"/>
      <c r="AF78" s="210"/>
      <c r="AG78" s="210" t="s">
        <v>314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ht="20.399999999999999" outlineLevel="1" x14ac:dyDescent="0.25">
      <c r="A79" s="239">
        <v>53</v>
      </c>
      <c r="B79" s="240" t="s">
        <v>415</v>
      </c>
      <c r="C79" s="247" t="s">
        <v>416</v>
      </c>
      <c r="D79" s="241" t="s">
        <v>318</v>
      </c>
      <c r="E79" s="242">
        <v>20</v>
      </c>
      <c r="F79" s="243">
        <f>H79+J79</f>
        <v>0</v>
      </c>
      <c r="G79" s="243">
        <f>ROUND(E79*F79,2)</f>
        <v>0</v>
      </c>
      <c r="H79" s="244"/>
      <c r="I79" s="243">
        <f>ROUND(E79*H79,2)</f>
        <v>0</v>
      </c>
      <c r="J79" s="244"/>
      <c r="K79" s="243">
        <f>ROUND(E79*J79,2)</f>
        <v>0</v>
      </c>
      <c r="L79" s="243">
        <v>21</v>
      </c>
      <c r="M79" s="243">
        <f>G79*(1+L79/100)</f>
        <v>0</v>
      </c>
      <c r="N79" s="242">
        <v>0</v>
      </c>
      <c r="O79" s="242">
        <f>ROUND(E79*N79,2)</f>
        <v>0</v>
      </c>
      <c r="P79" s="242">
        <v>0</v>
      </c>
      <c r="Q79" s="242">
        <f>ROUND(E79*P79,2)</f>
        <v>0</v>
      </c>
      <c r="R79" s="243" t="s">
        <v>137</v>
      </c>
      <c r="S79" s="243" t="s">
        <v>240</v>
      </c>
      <c r="T79" s="245" t="s">
        <v>240</v>
      </c>
      <c r="U79" s="220">
        <v>1.2999999999999999E-2</v>
      </c>
      <c r="V79" s="220">
        <f>ROUND(E79*U79,2)</f>
        <v>0.26</v>
      </c>
      <c r="W79" s="220"/>
      <c r="X79" s="220" t="s">
        <v>180</v>
      </c>
      <c r="Y79" s="220" t="s">
        <v>181</v>
      </c>
      <c r="Z79" s="210"/>
      <c r="AA79" s="210"/>
      <c r="AB79" s="210"/>
      <c r="AC79" s="210"/>
      <c r="AD79" s="210"/>
      <c r="AE79" s="210"/>
      <c r="AF79" s="210"/>
      <c r="AG79" s="210" t="s">
        <v>314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ht="20.399999999999999" outlineLevel="1" x14ac:dyDescent="0.25">
      <c r="A80" s="239">
        <v>54</v>
      </c>
      <c r="B80" s="240" t="s">
        <v>417</v>
      </c>
      <c r="C80" s="247" t="s">
        <v>418</v>
      </c>
      <c r="D80" s="241" t="s">
        <v>318</v>
      </c>
      <c r="E80" s="242">
        <v>20</v>
      </c>
      <c r="F80" s="243">
        <f>H80+J80</f>
        <v>0</v>
      </c>
      <c r="G80" s="243">
        <f>ROUND(E80*F80,2)</f>
        <v>0</v>
      </c>
      <c r="H80" s="244"/>
      <c r="I80" s="243">
        <f>ROUND(E80*H80,2)</f>
        <v>0</v>
      </c>
      <c r="J80" s="244"/>
      <c r="K80" s="243">
        <f>ROUND(E80*J80,2)</f>
        <v>0</v>
      </c>
      <c r="L80" s="243">
        <v>21</v>
      </c>
      <c r="M80" s="243">
        <f>G80*(1+L80/100)</f>
        <v>0</v>
      </c>
      <c r="N80" s="242">
        <v>0</v>
      </c>
      <c r="O80" s="242">
        <f>ROUND(E80*N80,2)</f>
        <v>0</v>
      </c>
      <c r="P80" s="242">
        <v>0</v>
      </c>
      <c r="Q80" s="242">
        <f>ROUND(E80*P80,2)</f>
        <v>0</v>
      </c>
      <c r="R80" s="243" t="s">
        <v>137</v>
      </c>
      <c r="S80" s="243" t="s">
        <v>240</v>
      </c>
      <c r="T80" s="245" t="s">
        <v>240</v>
      </c>
      <c r="U80" s="220">
        <v>1.2999999999999999E-2</v>
      </c>
      <c r="V80" s="220">
        <f>ROUND(E80*U80,2)</f>
        <v>0.26</v>
      </c>
      <c r="W80" s="220"/>
      <c r="X80" s="220" t="s">
        <v>180</v>
      </c>
      <c r="Y80" s="220" t="s">
        <v>181</v>
      </c>
      <c r="Z80" s="210"/>
      <c r="AA80" s="210"/>
      <c r="AB80" s="210"/>
      <c r="AC80" s="210"/>
      <c r="AD80" s="210"/>
      <c r="AE80" s="210"/>
      <c r="AF80" s="210"/>
      <c r="AG80" s="210" t="s">
        <v>314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x14ac:dyDescent="0.25">
      <c r="A81" s="222" t="s">
        <v>173</v>
      </c>
      <c r="B81" s="223" t="s">
        <v>139</v>
      </c>
      <c r="C81" s="246" t="s">
        <v>140</v>
      </c>
      <c r="D81" s="224"/>
      <c r="E81" s="225"/>
      <c r="F81" s="226"/>
      <c r="G81" s="226">
        <f>SUMIF(AG82:AG95,"&lt;&gt;NOR",G82:G95)</f>
        <v>0</v>
      </c>
      <c r="H81" s="226"/>
      <c r="I81" s="226">
        <f>SUM(I82:I95)</f>
        <v>0</v>
      </c>
      <c r="J81" s="226"/>
      <c r="K81" s="226">
        <f>SUM(K82:K95)</f>
        <v>0</v>
      </c>
      <c r="L81" s="226"/>
      <c r="M81" s="226">
        <f>SUM(M82:M95)</f>
        <v>0</v>
      </c>
      <c r="N81" s="225"/>
      <c r="O81" s="225">
        <f>SUM(O82:O95)</f>
        <v>0.01</v>
      </c>
      <c r="P81" s="225"/>
      <c r="Q81" s="225">
        <f>SUM(Q82:Q95)</f>
        <v>0</v>
      </c>
      <c r="R81" s="226"/>
      <c r="S81" s="226"/>
      <c r="T81" s="227"/>
      <c r="U81" s="221"/>
      <c r="V81" s="221">
        <f>SUM(V82:V95)</f>
        <v>84.1</v>
      </c>
      <c r="W81" s="221"/>
      <c r="X81" s="221"/>
      <c r="Y81" s="221"/>
      <c r="AG81" t="s">
        <v>174</v>
      </c>
    </row>
    <row r="82" spans="1:60" outlineLevel="1" x14ac:dyDescent="0.25">
      <c r="A82" s="239">
        <v>55</v>
      </c>
      <c r="B82" s="240" t="s">
        <v>419</v>
      </c>
      <c r="C82" s="247" t="s">
        <v>420</v>
      </c>
      <c r="D82" s="241" t="s">
        <v>318</v>
      </c>
      <c r="E82" s="242">
        <v>135</v>
      </c>
      <c r="F82" s="243">
        <f>H82+J82</f>
        <v>0</v>
      </c>
      <c r="G82" s="243">
        <f>ROUND(E82*F82,2)</f>
        <v>0</v>
      </c>
      <c r="H82" s="244"/>
      <c r="I82" s="243">
        <f>ROUND(E82*H82,2)</f>
        <v>0</v>
      </c>
      <c r="J82" s="244"/>
      <c r="K82" s="243">
        <f>ROUND(E82*J82,2)</f>
        <v>0</v>
      </c>
      <c r="L82" s="243">
        <v>21</v>
      </c>
      <c r="M82" s="243">
        <f>G82*(1+L82/100)</f>
        <v>0</v>
      </c>
      <c r="N82" s="242">
        <v>0</v>
      </c>
      <c r="O82" s="242">
        <f>ROUND(E82*N82,2)</f>
        <v>0</v>
      </c>
      <c r="P82" s="242">
        <v>0</v>
      </c>
      <c r="Q82" s="242">
        <f>ROUND(E82*P82,2)</f>
        <v>0</v>
      </c>
      <c r="R82" s="243" t="s">
        <v>139</v>
      </c>
      <c r="S82" s="243" t="s">
        <v>240</v>
      </c>
      <c r="T82" s="245" t="s">
        <v>240</v>
      </c>
      <c r="U82" s="220">
        <v>0.45</v>
      </c>
      <c r="V82" s="220">
        <f>ROUND(E82*U82,2)</f>
        <v>60.75</v>
      </c>
      <c r="W82" s="220"/>
      <c r="X82" s="220" t="s">
        <v>180</v>
      </c>
      <c r="Y82" s="220" t="s">
        <v>181</v>
      </c>
      <c r="Z82" s="210"/>
      <c r="AA82" s="210"/>
      <c r="AB82" s="210"/>
      <c r="AC82" s="210"/>
      <c r="AD82" s="210"/>
      <c r="AE82" s="210"/>
      <c r="AF82" s="210"/>
      <c r="AG82" s="210" t="s">
        <v>314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1" x14ac:dyDescent="0.25">
      <c r="A83" s="239">
        <v>56</v>
      </c>
      <c r="B83" s="240" t="s">
        <v>421</v>
      </c>
      <c r="C83" s="247" t="s">
        <v>422</v>
      </c>
      <c r="D83" s="241" t="s">
        <v>318</v>
      </c>
      <c r="E83" s="242">
        <v>270</v>
      </c>
      <c r="F83" s="243">
        <f>H83+J83</f>
        <v>0</v>
      </c>
      <c r="G83" s="243">
        <f>ROUND(E83*F83,2)</f>
        <v>0</v>
      </c>
      <c r="H83" s="244"/>
      <c r="I83" s="243">
        <f>ROUND(E83*H83,2)</f>
        <v>0</v>
      </c>
      <c r="J83" s="244"/>
      <c r="K83" s="243">
        <f>ROUND(E83*J83,2)</f>
        <v>0</v>
      </c>
      <c r="L83" s="243">
        <v>21</v>
      </c>
      <c r="M83" s="243">
        <f>G83*(1+L83/100)</f>
        <v>0</v>
      </c>
      <c r="N83" s="242">
        <v>2.0000000000000002E-5</v>
      </c>
      <c r="O83" s="242">
        <f>ROUND(E83*N83,2)</f>
        <v>0.01</v>
      </c>
      <c r="P83" s="242">
        <v>0</v>
      </c>
      <c r="Q83" s="242">
        <f>ROUND(E83*P83,2)</f>
        <v>0</v>
      </c>
      <c r="R83" s="243" t="s">
        <v>137</v>
      </c>
      <c r="S83" s="243" t="s">
        <v>240</v>
      </c>
      <c r="T83" s="245" t="s">
        <v>240</v>
      </c>
      <c r="U83" s="220">
        <v>7.0000000000000007E-2</v>
      </c>
      <c r="V83" s="220">
        <f>ROUND(E83*U83,2)</f>
        <v>18.899999999999999</v>
      </c>
      <c r="W83" s="220"/>
      <c r="X83" s="220" t="s">
        <v>180</v>
      </c>
      <c r="Y83" s="220" t="s">
        <v>181</v>
      </c>
      <c r="Z83" s="210"/>
      <c r="AA83" s="210"/>
      <c r="AB83" s="210"/>
      <c r="AC83" s="210"/>
      <c r="AD83" s="210"/>
      <c r="AE83" s="210"/>
      <c r="AF83" s="210"/>
      <c r="AG83" s="210" t="s">
        <v>314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25">
      <c r="A84" s="239">
        <v>57</v>
      </c>
      <c r="B84" s="240" t="s">
        <v>423</v>
      </c>
      <c r="C84" s="247" t="s">
        <v>424</v>
      </c>
      <c r="D84" s="241" t="s">
        <v>322</v>
      </c>
      <c r="E84" s="242">
        <v>84</v>
      </c>
      <c r="F84" s="243">
        <f>H84+J84</f>
        <v>0</v>
      </c>
      <c r="G84" s="243">
        <f>ROUND(E84*F84,2)</f>
        <v>0</v>
      </c>
      <c r="H84" s="244"/>
      <c r="I84" s="243">
        <f>ROUND(E84*H84,2)</f>
        <v>0</v>
      </c>
      <c r="J84" s="244"/>
      <c r="K84" s="243">
        <f>ROUND(E84*J84,2)</f>
        <v>0</v>
      </c>
      <c r="L84" s="243">
        <v>21</v>
      </c>
      <c r="M84" s="243">
        <f>G84*(1+L84/100)</f>
        <v>0</v>
      </c>
      <c r="N84" s="242">
        <v>0</v>
      </c>
      <c r="O84" s="242">
        <f>ROUND(E84*N84,2)</f>
        <v>0</v>
      </c>
      <c r="P84" s="242">
        <v>0</v>
      </c>
      <c r="Q84" s="242">
        <f>ROUND(E84*P84,2)</f>
        <v>0</v>
      </c>
      <c r="R84" s="243"/>
      <c r="S84" s="243" t="s">
        <v>178</v>
      </c>
      <c r="T84" s="245" t="s">
        <v>179</v>
      </c>
      <c r="U84" s="220">
        <v>0</v>
      </c>
      <c r="V84" s="220">
        <f>ROUND(E84*U84,2)</f>
        <v>0</v>
      </c>
      <c r="W84" s="220"/>
      <c r="X84" s="220" t="s">
        <v>180</v>
      </c>
      <c r="Y84" s="220" t="s">
        <v>181</v>
      </c>
      <c r="Z84" s="210"/>
      <c r="AA84" s="210"/>
      <c r="AB84" s="210"/>
      <c r="AC84" s="210"/>
      <c r="AD84" s="210"/>
      <c r="AE84" s="210"/>
      <c r="AF84" s="210"/>
      <c r="AG84" s="210" t="s">
        <v>314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25">
      <c r="A85" s="239">
        <v>58</v>
      </c>
      <c r="B85" s="240" t="s">
        <v>425</v>
      </c>
      <c r="C85" s="247" t="s">
        <v>426</v>
      </c>
      <c r="D85" s="241" t="s">
        <v>322</v>
      </c>
      <c r="E85" s="242">
        <v>22</v>
      </c>
      <c r="F85" s="243">
        <f>H85+J85</f>
        <v>0</v>
      </c>
      <c r="G85" s="243">
        <f>ROUND(E85*F85,2)</f>
        <v>0</v>
      </c>
      <c r="H85" s="244"/>
      <c r="I85" s="243">
        <f>ROUND(E85*H85,2)</f>
        <v>0</v>
      </c>
      <c r="J85" s="244"/>
      <c r="K85" s="243">
        <f>ROUND(E85*J85,2)</f>
        <v>0</v>
      </c>
      <c r="L85" s="243">
        <v>21</v>
      </c>
      <c r="M85" s="243">
        <f>G85*(1+L85/100)</f>
        <v>0</v>
      </c>
      <c r="N85" s="242">
        <v>0</v>
      </c>
      <c r="O85" s="242">
        <f>ROUND(E85*N85,2)</f>
        <v>0</v>
      </c>
      <c r="P85" s="242">
        <v>0</v>
      </c>
      <c r="Q85" s="242">
        <f>ROUND(E85*P85,2)</f>
        <v>0</v>
      </c>
      <c r="R85" s="243"/>
      <c r="S85" s="243" t="s">
        <v>178</v>
      </c>
      <c r="T85" s="245" t="s">
        <v>179</v>
      </c>
      <c r="U85" s="220">
        <v>0</v>
      </c>
      <c r="V85" s="220">
        <f>ROUND(E85*U85,2)</f>
        <v>0</v>
      </c>
      <c r="W85" s="220"/>
      <c r="X85" s="220" t="s">
        <v>180</v>
      </c>
      <c r="Y85" s="220" t="s">
        <v>181</v>
      </c>
      <c r="Z85" s="210"/>
      <c r="AA85" s="210"/>
      <c r="AB85" s="210"/>
      <c r="AC85" s="210"/>
      <c r="AD85" s="210"/>
      <c r="AE85" s="210"/>
      <c r="AF85" s="210"/>
      <c r="AG85" s="210" t="s">
        <v>314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25">
      <c r="A86" s="239">
        <v>59</v>
      </c>
      <c r="B86" s="240" t="s">
        <v>427</v>
      </c>
      <c r="C86" s="247" t="s">
        <v>428</v>
      </c>
      <c r="D86" s="241" t="s">
        <v>322</v>
      </c>
      <c r="E86" s="242">
        <v>1</v>
      </c>
      <c r="F86" s="243">
        <f>H86+J86</f>
        <v>0</v>
      </c>
      <c r="G86" s="243">
        <f>ROUND(E86*F86,2)</f>
        <v>0</v>
      </c>
      <c r="H86" s="244"/>
      <c r="I86" s="243">
        <f>ROUND(E86*H86,2)</f>
        <v>0</v>
      </c>
      <c r="J86" s="244"/>
      <c r="K86" s="243">
        <f>ROUND(E86*J86,2)</f>
        <v>0</v>
      </c>
      <c r="L86" s="243">
        <v>21</v>
      </c>
      <c r="M86" s="243">
        <f>G86*(1+L86/100)</f>
        <v>0</v>
      </c>
      <c r="N86" s="242">
        <v>0</v>
      </c>
      <c r="O86" s="242">
        <f>ROUND(E86*N86,2)</f>
        <v>0</v>
      </c>
      <c r="P86" s="242">
        <v>0</v>
      </c>
      <c r="Q86" s="242">
        <f>ROUND(E86*P86,2)</f>
        <v>0</v>
      </c>
      <c r="R86" s="243"/>
      <c r="S86" s="243" t="s">
        <v>178</v>
      </c>
      <c r="T86" s="245" t="s">
        <v>179</v>
      </c>
      <c r="U86" s="220">
        <v>0</v>
      </c>
      <c r="V86" s="220">
        <f>ROUND(E86*U86,2)</f>
        <v>0</v>
      </c>
      <c r="W86" s="220"/>
      <c r="X86" s="220" t="s">
        <v>180</v>
      </c>
      <c r="Y86" s="220" t="s">
        <v>181</v>
      </c>
      <c r="Z86" s="210"/>
      <c r="AA86" s="210"/>
      <c r="AB86" s="210"/>
      <c r="AC86" s="210"/>
      <c r="AD86" s="210"/>
      <c r="AE86" s="210"/>
      <c r="AF86" s="210"/>
      <c r="AG86" s="210" t="s">
        <v>314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25">
      <c r="A87" s="239">
        <v>60</v>
      </c>
      <c r="B87" s="240" t="s">
        <v>429</v>
      </c>
      <c r="C87" s="247" t="s">
        <v>430</v>
      </c>
      <c r="D87" s="241" t="s">
        <v>322</v>
      </c>
      <c r="E87" s="242">
        <v>6</v>
      </c>
      <c r="F87" s="243">
        <f>H87+J87</f>
        <v>0</v>
      </c>
      <c r="G87" s="243">
        <f>ROUND(E87*F87,2)</f>
        <v>0</v>
      </c>
      <c r="H87" s="244"/>
      <c r="I87" s="243">
        <f>ROUND(E87*H87,2)</f>
        <v>0</v>
      </c>
      <c r="J87" s="244"/>
      <c r="K87" s="243">
        <f>ROUND(E87*J87,2)</f>
        <v>0</v>
      </c>
      <c r="L87" s="243">
        <v>21</v>
      </c>
      <c r="M87" s="243">
        <f>G87*(1+L87/100)</f>
        <v>0</v>
      </c>
      <c r="N87" s="242">
        <v>0</v>
      </c>
      <c r="O87" s="242">
        <f>ROUND(E87*N87,2)</f>
        <v>0</v>
      </c>
      <c r="P87" s="242">
        <v>0</v>
      </c>
      <c r="Q87" s="242">
        <f>ROUND(E87*P87,2)</f>
        <v>0</v>
      </c>
      <c r="R87" s="243"/>
      <c r="S87" s="243" t="s">
        <v>178</v>
      </c>
      <c r="T87" s="245" t="s">
        <v>179</v>
      </c>
      <c r="U87" s="220">
        <v>0</v>
      </c>
      <c r="V87" s="220">
        <f>ROUND(E87*U87,2)</f>
        <v>0</v>
      </c>
      <c r="W87" s="220"/>
      <c r="X87" s="220" t="s">
        <v>180</v>
      </c>
      <c r="Y87" s="220" t="s">
        <v>181</v>
      </c>
      <c r="Z87" s="210"/>
      <c r="AA87" s="210"/>
      <c r="AB87" s="210"/>
      <c r="AC87" s="210"/>
      <c r="AD87" s="210"/>
      <c r="AE87" s="210"/>
      <c r="AF87" s="210"/>
      <c r="AG87" s="210" t="s">
        <v>314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1" x14ac:dyDescent="0.25">
      <c r="A88" s="239">
        <v>61</v>
      </c>
      <c r="B88" s="240" t="s">
        <v>431</v>
      </c>
      <c r="C88" s="247" t="s">
        <v>432</v>
      </c>
      <c r="D88" s="241" t="s">
        <v>322</v>
      </c>
      <c r="E88" s="242">
        <v>11</v>
      </c>
      <c r="F88" s="243">
        <f>H88+J88</f>
        <v>0</v>
      </c>
      <c r="G88" s="243">
        <f>ROUND(E88*F88,2)</f>
        <v>0</v>
      </c>
      <c r="H88" s="244"/>
      <c r="I88" s="243">
        <f>ROUND(E88*H88,2)</f>
        <v>0</v>
      </c>
      <c r="J88" s="244"/>
      <c r="K88" s="243">
        <f>ROUND(E88*J88,2)</f>
        <v>0</v>
      </c>
      <c r="L88" s="243">
        <v>21</v>
      </c>
      <c r="M88" s="243">
        <f>G88*(1+L88/100)</f>
        <v>0</v>
      </c>
      <c r="N88" s="242">
        <v>0</v>
      </c>
      <c r="O88" s="242">
        <f>ROUND(E88*N88,2)</f>
        <v>0</v>
      </c>
      <c r="P88" s="242">
        <v>0</v>
      </c>
      <c r="Q88" s="242">
        <f>ROUND(E88*P88,2)</f>
        <v>0</v>
      </c>
      <c r="R88" s="243"/>
      <c r="S88" s="243" t="s">
        <v>178</v>
      </c>
      <c r="T88" s="245" t="s">
        <v>179</v>
      </c>
      <c r="U88" s="220">
        <v>0</v>
      </c>
      <c r="V88" s="220">
        <f>ROUND(E88*U88,2)</f>
        <v>0</v>
      </c>
      <c r="W88" s="220"/>
      <c r="X88" s="220" t="s">
        <v>180</v>
      </c>
      <c r="Y88" s="220" t="s">
        <v>181</v>
      </c>
      <c r="Z88" s="210"/>
      <c r="AA88" s="210"/>
      <c r="AB88" s="210"/>
      <c r="AC88" s="210"/>
      <c r="AD88" s="210"/>
      <c r="AE88" s="210"/>
      <c r="AF88" s="210"/>
      <c r="AG88" s="210" t="s">
        <v>314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1" x14ac:dyDescent="0.25">
      <c r="A89" s="239">
        <v>62</v>
      </c>
      <c r="B89" s="240" t="s">
        <v>433</v>
      </c>
      <c r="C89" s="247" t="s">
        <v>434</v>
      </c>
      <c r="D89" s="241" t="s">
        <v>322</v>
      </c>
      <c r="E89" s="242">
        <v>2</v>
      </c>
      <c r="F89" s="243">
        <f>H89+J89</f>
        <v>0</v>
      </c>
      <c r="G89" s="243">
        <f>ROUND(E89*F89,2)</f>
        <v>0</v>
      </c>
      <c r="H89" s="244"/>
      <c r="I89" s="243">
        <f>ROUND(E89*H89,2)</f>
        <v>0</v>
      </c>
      <c r="J89" s="244"/>
      <c r="K89" s="243">
        <f>ROUND(E89*J89,2)</f>
        <v>0</v>
      </c>
      <c r="L89" s="243">
        <v>21</v>
      </c>
      <c r="M89" s="243">
        <f>G89*(1+L89/100)</f>
        <v>0</v>
      </c>
      <c r="N89" s="242">
        <v>0</v>
      </c>
      <c r="O89" s="242">
        <f>ROUND(E89*N89,2)</f>
        <v>0</v>
      </c>
      <c r="P89" s="242">
        <v>0</v>
      </c>
      <c r="Q89" s="242">
        <f>ROUND(E89*P89,2)</f>
        <v>0</v>
      </c>
      <c r="R89" s="243"/>
      <c r="S89" s="243" t="s">
        <v>178</v>
      </c>
      <c r="T89" s="245" t="s">
        <v>179</v>
      </c>
      <c r="U89" s="220">
        <v>0</v>
      </c>
      <c r="V89" s="220">
        <f>ROUND(E89*U89,2)</f>
        <v>0</v>
      </c>
      <c r="W89" s="220"/>
      <c r="X89" s="220" t="s">
        <v>180</v>
      </c>
      <c r="Y89" s="220" t="s">
        <v>181</v>
      </c>
      <c r="Z89" s="210"/>
      <c r="AA89" s="210"/>
      <c r="AB89" s="210"/>
      <c r="AC89" s="210"/>
      <c r="AD89" s="210"/>
      <c r="AE89" s="210"/>
      <c r="AF89" s="210"/>
      <c r="AG89" s="210" t="s">
        <v>314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1" x14ac:dyDescent="0.25">
      <c r="A90" s="239">
        <v>63</v>
      </c>
      <c r="B90" s="240" t="s">
        <v>435</v>
      </c>
      <c r="C90" s="247" t="s">
        <v>436</v>
      </c>
      <c r="D90" s="241" t="s">
        <v>322</v>
      </c>
      <c r="E90" s="242">
        <v>9</v>
      </c>
      <c r="F90" s="243">
        <f>H90+J90</f>
        <v>0</v>
      </c>
      <c r="G90" s="243">
        <f>ROUND(E90*F90,2)</f>
        <v>0</v>
      </c>
      <c r="H90" s="244"/>
      <c r="I90" s="243">
        <f>ROUND(E90*H90,2)</f>
        <v>0</v>
      </c>
      <c r="J90" s="244"/>
      <c r="K90" s="243">
        <f>ROUND(E90*J90,2)</f>
        <v>0</v>
      </c>
      <c r="L90" s="243">
        <v>21</v>
      </c>
      <c r="M90" s="243">
        <f>G90*(1+L90/100)</f>
        <v>0</v>
      </c>
      <c r="N90" s="242">
        <v>0</v>
      </c>
      <c r="O90" s="242">
        <f>ROUND(E90*N90,2)</f>
        <v>0</v>
      </c>
      <c r="P90" s="242">
        <v>0</v>
      </c>
      <c r="Q90" s="242">
        <f>ROUND(E90*P90,2)</f>
        <v>0</v>
      </c>
      <c r="R90" s="243"/>
      <c r="S90" s="243" t="s">
        <v>178</v>
      </c>
      <c r="T90" s="245" t="s">
        <v>179</v>
      </c>
      <c r="U90" s="220">
        <v>0</v>
      </c>
      <c r="V90" s="220">
        <f>ROUND(E90*U90,2)</f>
        <v>0</v>
      </c>
      <c r="W90" s="220"/>
      <c r="X90" s="220" t="s">
        <v>180</v>
      </c>
      <c r="Y90" s="220" t="s">
        <v>181</v>
      </c>
      <c r="Z90" s="210"/>
      <c r="AA90" s="210"/>
      <c r="AB90" s="210"/>
      <c r="AC90" s="210"/>
      <c r="AD90" s="210"/>
      <c r="AE90" s="210"/>
      <c r="AF90" s="210"/>
      <c r="AG90" s="210" t="s">
        <v>314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1" x14ac:dyDescent="0.25">
      <c r="A91" s="239">
        <v>64</v>
      </c>
      <c r="B91" s="240" t="s">
        <v>437</v>
      </c>
      <c r="C91" s="247" t="s">
        <v>438</v>
      </c>
      <c r="D91" s="241" t="s">
        <v>318</v>
      </c>
      <c r="E91" s="242">
        <v>2</v>
      </c>
      <c r="F91" s="243">
        <f>H91+J91</f>
        <v>0</v>
      </c>
      <c r="G91" s="243">
        <f>ROUND(E91*F91,2)</f>
        <v>0</v>
      </c>
      <c r="H91" s="244"/>
      <c r="I91" s="243">
        <f>ROUND(E91*H91,2)</f>
        <v>0</v>
      </c>
      <c r="J91" s="244"/>
      <c r="K91" s="243">
        <f>ROUND(E91*J91,2)</f>
        <v>0</v>
      </c>
      <c r="L91" s="243">
        <v>21</v>
      </c>
      <c r="M91" s="243">
        <f>G91*(1+L91/100)</f>
        <v>0</v>
      </c>
      <c r="N91" s="242">
        <v>1.0000000000000001E-5</v>
      </c>
      <c r="O91" s="242">
        <f>ROUND(E91*N91,2)</f>
        <v>0</v>
      </c>
      <c r="P91" s="242">
        <v>0</v>
      </c>
      <c r="Q91" s="242">
        <f>ROUND(E91*P91,2)</f>
        <v>0</v>
      </c>
      <c r="R91" s="243"/>
      <c r="S91" s="243" t="s">
        <v>178</v>
      </c>
      <c r="T91" s="245" t="s">
        <v>179</v>
      </c>
      <c r="U91" s="220">
        <v>0</v>
      </c>
      <c r="V91" s="220">
        <f>ROUND(E91*U91,2)</f>
        <v>0</v>
      </c>
      <c r="W91" s="220"/>
      <c r="X91" s="220" t="s">
        <v>191</v>
      </c>
      <c r="Y91" s="220" t="s">
        <v>181</v>
      </c>
      <c r="Z91" s="210"/>
      <c r="AA91" s="210"/>
      <c r="AB91" s="210"/>
      <c r="AC91" s="210"/>
      <c r="AD91" s="210"/>
      <c r="AE91" s="210"/>
      <c r="AF91" s="210"/>
      <c r="AG91" s="210" t="s">
        <v>323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1" x14ac:dyDescent="0.25">
      <c r="A92" s="239">
        <v>65</v>
      </c>
      <c r="B92" s="240" t="s">
        <v>439</v>
      </c>
      <c r="C92" s="247" t="s">
        <v>440</v>
      </c>
      <c r="D92" s="241" t="s">
        <v>318</v>
      </c>
      <c r="E92" s="242">
        <v>2</v>
      </c>
      <c r="F92" s="243">
        <f>H92+J92</f>
        <v>0</v>
      </c>
      <c r="G92" s="243">
        <f>ROUND(E92*F92,2)</f>
        <v>0</v>
      </c>
      <c r="H92" s="244"/>
      <c r="I92" s="243">
        <f>ROUND(E92*H92,2)</f>
        <v>0</v>
      </c>
      <c r="J92" s="244"/>
      <c r="K92" s="243">
        <f>ROUND(E92*J92,2)</f>
        <v>0</v>
      </c>
      <c r="L92" s="243">
        <v>21</v>
      </c>
      <c r="M92" s="243">
        <f>G92*(1+L92/100)</f>
        <v>0</v>
      </c>
      <c r="N92" s="242">
        <v>1.0000000000000001E-5</v>
      </c>
      <c r="O92" s="242">
        <f>ROUND(E92*N92,2)</f>
        <v>0</v>
      </c>
      <c r="P92" s="242">
        <v>0</v>
      </c>
      <c r="Q92" s="242">
        <f>ROUND(E92*P92,2)</f>
        <v>0</v>
      </c>
      <c r="R92" s="243"/>
      <c r="S92" s="243" t="s">
        <v>178</v>
      </c>
      <c r="T92" s="245" t="s">
        <v>179</v>
      </c>
      <c r="U92" s="220">
        <v>0</v>
      </c>
      <c r="V92" s="220">
        <f>ROUND(E92*U92,2)</f>
        <v>0</v>
      </c>
      <c r="W92" s="220"/>
      <c r="X92" s="220" t="s">
        <v>191</v>
      </c>
      <c r="Y92" s="220" t="s">
        <v>181</v>
      </c>
      <c r="Z92" s="210"/>
      <c r="AA92" s="210"/>
      <c r="AB92" s="210"/>
      <c r="AC92" s="210"/>
      <c r="AD92" s="210"/>
      <c r="AE92" s="210"/>
      <c r="AF92" s="210"/>
      <c r="AG92" s="210" t="s">
        <v>323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1" x14ac:dyDescent="0.25">
      <c r="A93" s="239">
        <v>66</v>
      </c>
      <c r="B93" s="240" t="s">
        <v>441</v>
      </c>
      <c r="C93" s="247" t="s">
        <v>442</v>
      </c>
      <c r="D93" s="241" t="s">
        <v>318</v>
      </c>
      <c r="E93" s="242">
        <v>4</v>
      </c>
      <c r="F93" s="243">
        <f>H93+J93</f>
        <v>0</v>
      </c>
      <c r="G93" s="243">
        <f>ROUND(E93*F93,2)</f>
        <v>0</v>
      </c>
      <c r="H93" s="244"/>
      <c r="I93" s="243">
        <f>ROUND(E93*H93,2)</f>
        <v>0</v>
      </c>
      <c r="J93" s="244"/>
      <c r="K93" s="243">
        <f>ROUND(E93*J93,2)</f>
        <v>0</v>
      </c>
      <c r="L93" s="243">
        <v>21</v>
      </c>
      <c r="M93" s="243">
        <f>G93*(1+L93/100)</f>
        <v>0</v>
      </c>
      <c r="N93" s="242">
        <v>0</v>
      </c>
      <c r="O93" s="242">
        <f>ROUND(E93*N93,2)</f>
        <v>0</v>
      </c>
      <c r="P93" s="242">
        <v>0</v>
      </c>
      <c r="Q93" s="242">
        <f>ROUND(E93*P93,2)</f>
        <v>0</v>
      </c>
      <c r="R93" s="243" t="s">
        <v>139</v>
      </c>
      <c r="S93" s="243" t="s">
        <v>240</v>
      </c>
      <c r="T93" s="245" t="s">
        <v>240</v>
      </c>
      <c r="U93" s="220">
        <v>0.9</v>
      </c>
      <c r="V93" s="220">
        <f>ROUND(E93*U93,2)</f>
        <v>3.6</v>
      </c>
      <c r="W93" s="220"/>
      <c r="X93" s="220" t="s">
        <v>180</v>
      </c>
      <c r="Y93" s="220" t="s">
        <v>181</v>
      </c>
      <c r="Z93" s="210"/>
      <c r="AA93" s="210"/>
      <c r="AB93" s="210"/>
      <c r="AC93" s="210"/>
      <c r="AD93" s="210"/>
      <c r="AE93" s="210"/>
      <c r="AF93" s="210"/>
      <c r="AG93" s="210" t="s">
        <v>314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25">
      <c r="A94" s="239">
        <v>67</v>
      </c>
      <c r="B94" s="240" t="s">
        <v>443</v>
      </c>
      <c r="C94" s="247" t="s">
        <v>444</v>
      </c>
      <c r="D94" s="241" t="s">
        <v>318</v>
      </c>
      <c r="E94" s="242">
        <v>1</v>
      </c>
      <c r="F94" s="243">
        <f>H94+J94</f>
        <v>0</v>
      </c>
      <c r="G94" s="243">
        <f>ROUND(E94*F94,2)</f>
        <v>0</v>
      </c>
      <c r="H94" s="244"/>
      <c r="I94" s="243">
        <f>ROUND(E94*H94,2)</f>
        <v>0</v>
      </c>
      <c r="J94" s="244"/>
      <c r="K94" s="243">
        <f>ROUND(E94*J94,2)</f>
        <v>0</v>
      </c>
      <c r="L94" s="243">
        <v>21</v>
      </c>
      <c r="M94" s="243">
        <f>G94*(1+L94/100)</f>
        <v>0</v>
      </c>
      <c r="N94" s="242">
        <v>1.0000000000000001E-5</v>
      </c>
      <c r="O94" s="242">
        <f>ROUND(E94*N94,2)</f>
        <v>0</v>
      </c>
      <c r="P94" s="242">
        <v>0</v>
      </c>
      <c r="Q94" s="242">
        <f>ROUND(E94*P94,2)</f>
        <v>0</v>
      </c>
      <c r="R94" s="243"/>
      <c r="S94" s="243" t="s">
        <v>178</v>
      </c>
      <c r="T94" s="245" t="s">
        <v>179</v>
      </c>
      <c r="U94" s="220">
        <v>0</v>
      </c>
      <c r="V94" s="220">
        <f>ROUND(E94*U94,2)</f>
        <v>0</v>
      </c>
      <c r="W94" s="220"/>
      <c r="X94" s="220" t="s">
        <v>191</v>
      </c>
      <c r="Y94" s="220" t="s">
        <v>181</v>
      </c>
      <c r="Z94" s="210"/>
      <c r="AA94" s="210"/>
      <c r="AB94" s="210"/>
      <c r="AC94" s="210"/>
      <c r="AD94" s="210"/>
      <c r="AE94" s="210"/>
      <c r="AF94" s="210"/>
      <c r="AG94" s="210" t="s">
        <v>323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1" x14ac:dyDescent="0.25">
      <c r="A95" s="239">
        <v>68</v>
      </c>
      <c r="B95" s="240" t="s">
        <v>445</v>
      </c>
      <c r="C95" s="247" t="s">
        <v>446</v>
      </c>
      <c r="D95" s="241" t="s">
        <v>318</v>
      </c>
      <c r="E95" s="242">
        <v>1</v>
      </c>
      <c r="F95" s="243">
        <f>H95+J95</f>
        <v>0</v>
      </c>
      <c r="G95" s="243">
        <f>ROUND(E95*F95,2)</f>
        <v>0</v>
      </c>
      <c r="H95" s="244"/>
      <c r="I95" s="243">
        <f>ROUND(E95*H95,2)</f>
        <v>0</v>
      </c>
      <c r="J95" s="244"/>
      <c r="K95" s="243">
        <f>ROUND(E95*J95,2)</f>
        <v>0</v>
      </c>
      <c r="L95" s="243">
        <v>21</v>
      </c>
      <c r="M95" s="243">
        <f>G95*(1+L95/100)</f>
        <v>0</v>
      </c>
      <c r="N95" s="242">
        <v>0</v>
      </c>
      <c r="O95" s="242">
        <f>ROUND(E95*N95,2)</f>
        <v>0</v>
      </c>
      <c r="P95" s="242">
        <v>0</v>
      </c>
      <c r="Q95" s="242">
        <f>ROUND(E95*P95,2)</f>
        <v>0</v>
      </c>
      <c r="R95" s="243" t="s">
        <v>139</v>
      </c>
      <c r="S95" s="243" t="s">
        <v>240</v>
      </c>
      <c r="T95" s="245" t="s">
        <v>240</v>
      </c>
      <c r="U95" s="220">
        <v>0.85</v>
      </c>
      <c r="V95" s="220">
        <f>ROUND(E95*U95,2)</f>
        <v>0.85</v>
      </c>
      <c r="W95" s="220"/>
      <c r="X95" s="220" t="s">
        <v>180</v>
      </c>
      <c r="Y95" s="220" t="s">
        <v>181</v>
      </c>
      <c r="Z95" s="210"/>
      <c r="AA95" s="210"/>
      <c r="AB95" s="210"/>
      <c r="AC95" s="210"/>
      <c r="AD95" s="210"/>
      <c r="AE95" s="210"/>
      <c r="AF95" s="210"/>
      <c r="AG95" s="210" t="s">
        <v>314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x14ac:dyDescent="0.25">
      <c r="A96" s="222" t="s">
        <v>173</v>
      </c>
      <c r="B96" s="223" t="s">
        <v>142</v>
      </c>
      <c r="C96" s="246" t="s">
        <v>28</v>
      </c>
      <c r="D96" s="224"/>
      <c r="E96" s="225"/>
      <c r="F96" s="226"/>
      <c r="G96" s="226">
        <f>SUMIF(AG97:AG98,"&lt;&gt;NOR",G97:G98)</f>
        <v>0</v>
      </c>
      <c r="H96" s="226"/>
      <c r="I96" s="226">
        <f>SUM(I97:I98)</f>
        <v>0</v>
      </c>
      <c r="J96" s="226"/>
      <c r="K96" s="226">
        <f>SUM(K97:K98)</f>
        <v>0</v>
      </c>
      <c r="L96" s="226"/>
      <c r="M96" s="226">
        <f>SUM(M97:M98)</f>
        <v>0</v>
      </c>
      <c r="N96" s="225"/>
      <c r="O96" s="225">
        <f>SUM(O97:O98)</f>
        <v>0</v>
      </c>
      <c r="P96" s="225"/>
      <c r="Q96" s="225">
        <f>SUM(Q97:Q98)</f>
        <v>0</v>
      </c>
      <c r="R96" s="226"/>
      <c r="S96" s="226"/>
      <c r="T96" s="227"/>
      <c r="U96" s="221"/>
      <c r="V96" s="221">
        <f>SUM(V97:V98)</f>
        <v>24</v>
      </c>
      <c r="W96" s="221"/>
      <c r="X96" s="221"/>
      <c r="Y96" s="221"/>
      <c r="AG96" t="s">
        <v>174</v>
      </c>
    </row>
    <row r="97" spans="1:60" outlineLevel="1" x14ac:dyDescent="0.25">
      <c r="A97" s="239">
        <v>69</v>
      </c>
      <c r="B97" s="240" t="s">
        <v>447</v>
      </c>
      <c r="C97" s="247" t="s">
        <v>448</v>
      </c>
      <c r="D97" s="241" t="s">
        <v>449</v>
      </c>
      <c r="E97" s="242">
        <v>8</v>
      </c>
      <c r="F97" s="243">
        <f>H97+J97</f>
        <v>0</v>
      </c>
      <c r="G97" s="243">
        <f>ROUND(E97*F97,2)</f>
        <v>0</v>
      </c>
      <c r="H97" s="244"/>
      <c r="I97" s="243">
        <f>ROUND(E97*H97,2)</f>
        <v>0</v>
      </c>
      <c r="J97" s="244"/>
      <c r="K97" s="243">
        <f>ROUND(E97*J97,2)</f>
        <v>0</v>
      </c>
      <c r="L97" s="243">
        <v>21</v>
      </c>
      <c r="M97" s="243">
        <f>G97*(1+L97/100)</f>
        <v>0</v>
      </c>
      <c r="N97" s="242">
        <v>0</v>
      </c>
      <c r="O97" s="242">
        <f>ROUND(E97*N97,2)</f>
        <v>0</v>
      </c>
      <c r="P97" s="242">
        <v>0</v>
      </c>
      <c r="Q97" s="242">
        <f>ROUND(E97*P97,2)</f>
        <v>0</v>
      </c>
      <c r="R97" s="243" t="s">
        <v>450</v>
      </c>
      <c r="S97" s="243" t="s">
        <v>240</v>
      </c>
      <c r="T97" s="245" t="s">
        <v>240</v>
      </c>
      <c r="U97" s="220">
        <v>1</v>
      </c>
      <c r="V97" s="220">
        <f>ROUND(E97*U97,2)</f>
        <v>8</v>
      </c>
      <c r="W97" s="220"/>
      <c r="X97" s="220" t="s">
        <v>451</v>
      </c>
      <c r="Y97" s="220" t="s">
        <v>181</v>
      </c>
      <c r="Z97" s="210"/>
      <c r="AA97" s="210"/>
      <c r="AB97" s="210"/>
      <c r="AC97" s="210"/>
      <c r="AD97" s="210"/>
      <c r="AE97" s="210"/>
      <c r="AF97" s="210"/>
      <c r="AG97" s="210" t="s">
        <v>452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1" x14ac:dyDescent="0.25">
      <c r="A98" s="232">
        <v>70</v>
      </c>
      <c r="B98" s="233" t="s">
        <v>453</v>
      </c>
      <c r="C98" s="248" t="s">
        <v>454</v>
      </c>
      <c r="D98" s="234" t="s">
        <v>449</v>
      </c>
      <c r="E98" s="235">
        <v>16</v>
      </c>
      <c r="F98" s="236">
        <f>H98+J98</f>
        <v>0</v>
      </c>
      <c r="G98" s="236">
        <f>ROUND(E98*F98,2)</f>
        <v>0</v>
      </c>
      <c r="H98" s="237"/>
      <c r="I98" s="236">
        <f>ROUND(E98*H98,2)</f>
        <v>0</v>
      </c>
      <c r="J98" s="237"/>
      <c r="K98" s="236">
        <f>ROUND(E98*J98,2)</f>
        <v>0</v>
      </c>
      <c r="L98" s="236">
        <v>21</v>
      </c>
      <c r="M98" s="236">
        <f>G98*(1+L98/100)</f>
        <v>0</v>
      </c>
      <c r="N98" s="235">
        <v>0</v>
      </c>
      <c r="O98" s="235">
        <f>ROUND(E98*N98,2)</f>
        <v>0</v>
      </c>
      <c r="P98" s="235">
        <v>0</v>
      </c>
      <c r="Q98" s="235">
        <f>ROUND(E98*P98,2)</f>
        <v>0</v>
      </c>
      <c r="R98" s="236"/>
      <c r="S98" s="236" t="s">
        <v>178</v>
      </c>
      <c r="T98" s="238" t="s">
        <v>455</v>
      </c>
      <c r="U98" s="220">
        <v>1</v>
      </c>
      <c r="V98" s="220">
        <f>ROUND(E98*U98,2)</f>
        <v>16</v>
      </c>
      <c r="W98" s="220"/>
      <c r="X98" s="220" t="s">
        <v>451</v>
      </c>
      <c r="Y98" s="220" t="s">
        <v>181</v>
      </c>
      <c r="Z98" s="210"/>
      <c r="AA98" s="210"/>
      <c r="AB98" s="210"/>
      <c r="AC98" s="210"/>
      <c r="AD98" s="210"/>
      <c r="AE98" s="210"/>
      <c r="AF98" s="210"/>
      <c r="AG98" s="210" t="s">
        <v>452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x14ac:dyDescent="0.25">
      <c r="A99" s="3"/>
      <c r="B99" s="4"/>
      <c r="C99" s="249"/>
      <c r="D99" s="6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AE99">
        <v>15</v>
      </c>
      <c r="AF99">
        <v>21</v>
      </c>
      <c r="AG99" t="s">
        <v>159</v>
      </c>
    </row>
    <row r="100" spans="1:60" x14ac:dyDescent="0.25">
      <c r="A100" s="213"/>
      <c r="B100" s="214" t="s">
        <v>29</v>
      </c>
      <c r="C100" s="250"/>
      <c r="D100" s="215"/>
      <c r="E100" s="216"/>
      <c r="F100" s="216"/>
      <c r="G100" s="231">
        <f>G8+G13+G17+G27+G30+G45+G58+G81+G96</f>
        <v>0</v>
      </c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AE100">
        <f>SUMIF(L7:L98,AE99,G7:G98)</f>
        <v>0</v>
      </c>
      <c r="AF100">
        <f>SUMIF(L7:L98,AF99,G7:G98)</f>
        <v>0</v>
      </c>
      <c r="AG100" t="s">
        <v>233</v>
      </c>
    </row>
    <row r="101" spans="1:60" x14ac:dyDescent="0.25">
      <c r="C101" s="251"/>
      <c r="D101" s="10"/>
      <c r="AG101" t="s">
        <v>234</v>
      </c>
    </row>
    <row r="102" spans="1:60" x14ac:dyDescent="0.25">
      <c r="D102" s="10"/>
    </row>
    <row r="103" spans="1:60" x14ac:dyDescent="0.25">
      <c r="D103" s="10"/>
    </row>
    <row r="104" spans="1:60" x14ac:dyDescent="0.25">
      <c r="D104" s="10"/>
    </row>
    <row r="105" spans="1:60" x14ac:dyDescent="0.25">
      <c r="D105" s="10"/>
    </row>
    <row r="106" spans="1:60" x14ac:dyDescent="0.25">
      <c r="D106" s="10"/>
    </row>
    <row r="107" spans="1:60" x14ac:dyDescent="0.25">
      <c r="D107" s="10"/>
    </row>
    <row r="108" spans="1:60" x14ac:dyDescent="0.25">
      <c r="D108" s="10"/>
    </row>
    <row r="109" spans="1:60" x14ac:dyDescent="0.25">
      <c r="D109" s="10"/>
    </row>
    <row r="110" spans="1:60" x14ac:dyDescent="0.25">
      <c r="D110" s="10"/>
    </row>
    <row r="111" spans="1:60" x14ac:dyDescent="0.25">
      <c r="D111" s="10"/>
    </row>
    <row r="112" spans="1:60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uBYcNhvy0RboszYAF+itcjom2guchzrqEcvk8mInd12ReWntXWyf/MlB166DpRks2O7KtVzrDdgfRtKGn7oeYw==" saltValue="7+2QmD7uQpHdBUIKUgRZfQ==" spinCount="100000" sheet="1" formatRows="0"/>
  <mergeCells count="16">
    <mergeCell ref="C29:G29"/>
    <mergeCell ref="C33:G33"/>
    <mergeCell ref="C48:G48"/>
    <mergeCell ref="C72:G72"/>
    <mergeCell ref="C15:G15"/>
    <mergeCell ref="C19:G19"/>
    <mergeCell ref="C20:G20"/>
    <mergeCell ref="C22:G22"/>
    <mergeCell ref="C24:G24"/>
    <mergeCell ref="C26:G26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8FDB58-0D24-4809-AFC2-3780263C21A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2" x14ac:dyDescent="0.25"/>
  <cols>
    <col min="1" max="1" width="3.44140625" customWidth="1"/>
    <col min="2" max="2" width="12.6640625" style="174" customWidth="1"/>
    <col min="3" max="3" width="63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12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5" t="s">
        <v>235</v>
      </c>
      <c r="B1" s="195"/>
      <c r="C1" s="195"/>
      <c r="D1" s="195"/>
      <c r="E1" s="195"/>
      <c r="F1" s="195"/>
      <c r="G1" s="195"/>
      <c r="AG1" t="s">
        <v>144</v>
      </c>
    </row>
    <row r="2" spans="1:60" ht="25.05" customHeight="1" x14ac:dyDescent="0.25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145</v>
      </c>
    </row>
    <row r="3" spans="1:60" ht="25.05" customHeight="1" x14ac:dyDescent="0.25">
      <c r="A3" s="196" t="s">
        <v>8</v>
      </c>
      <c r="B3" s="49" t="s">
        <v>50</v>
      </c>
      <c r="C3" s="199" t="s">
        <v>51</v>
      </c>
      <c r="D3" s="197"/>
      <c r="E3" s="197"/>
      <c r="F3" s="197"/>
      <c r="G3" s="198"/>
      <c r="AC3" s="174" t="s">
        <v>145</v>
      </c>
      <c r="AG3" t="s">
        <v>149</v>
      </c>
    </row>
    <row r="4" spans="1:60" ht="25.05" customHeight="1" x14ac:dyDescent="0.25">
      <c r="A4" s="200" t="s">
        <v>9</v>
      </c>
      <c r="B4" s="201" t="s">
        <v>54</v>
      </c>
      <c r="C4" s="202" t="s">
        <v>56</v>
      </c>
      <c r="D4" s="203"/>
      <c r="E4" s="203"/>
      <c r="F4" s="203"/>
      <c r="G4" s="204"/>
      <c r="AG4" t="s">
        <v>150</v>
      </c>
    </row>
    <row r="5" spans="1:60" x14ac:dyDescent="0.25">
      <c r="D5" s="10"/>
    </row>
    <row r="6" spans="1:60" ht="39.6" x14ac:dyDescent="0.25">
      <c r="A6" s="206" t="s">
        <v>151</v>
      </c>
      <c r="B6" s="208" t="s">
        <v>152</v>
      </c>
      <c r="C6" s="208" t="s">
        <v>153</v>
      </c>
      <c r="D6" s="207" t="s">
        <v>154</v>
      </c>
      <c r="E6" s="206" t="s">
        <v>155</v>
      </c>
      <c r="F6" s="205" t="s">
        <v>156</v>
      </c>
      <c r="G6" s="206" t="s">
        <v>29</v>
      </c>
      <c r="H6" s="209" t="s">
        <v>30</v>
      </c>
      <c r="I6" s="209" t="s">
        <v>157</v>
      </c>
      <c r="J6" s="209" t="s">
        <v>31</v>
      </c>
      <c r="K6" s="209" t="s">
        <v>158</v>
      </c>
      <c r="L6" s="209" t="s">
        <v>159</v>
      </c>
      <c r="M6" s="209" t="s">
        <v>160</v>
      </c>
      <c r="N6" s="209" t="s">
        <v>161</v>
      </c>
      <c r="O6" s="209" t="s">
        <v>162</v>
      </c>
      <c r="P6" s="209" t="s">
        <v>163</v>
      </c>
      <c r="Q6" s="209" t="s">
        <v>164</v>
      </c>
      <c r="R6" s="209" t="s">
        <v>165</v>
      </c>
      <c r="S6" s="209" t="s">
        <v>166</v>
      </c>
      <c r="T6" s="209" t="s">
        <v>167</v>
      </c>
      <c r="U6" s="209" t="s">
        <v>168</v>
      </c>
      <c r="V6" s="209" t="s">
        <v>169</v>
      </c>
      <c r="W6" s="209" t="s">
        <v>170</v>
      </c>
      <c r="X6" s="209" t="s">
        <v>171</v>
      </c>
      <c r="Y6" s="209" t="s">
        <v>172</v>
      </c>
    </row>
    <row r="7" spans="1:60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5">
      <c r="A8" s="222" t="s">
        <v>173</v>
      </c>
      <c r="B8" s="223" t="s">
        <v>106</v>
      </c>
      <c r="C8" s="246" t="s">
        <v>108</v>
      </c>
      <c r="D8" s="224"/>
      <c r="E8" s="225"/>
      <c r="F8" s="226"/>
      <c r="G8" s="226">
        <f>SUMIF(AG9:AG12,"&lt;&gt;NOR",G9:G12)</f>
        <v>0</v>
      </c>
      <c r="H8" s="226"/>
      <c r="I8" s="226">
        <f>SUM(I9:I12)</f>
        <v>0</v>
      </c>
      <c r="J8" s="226"/>
      <c r="K8" s="226">
        <f>SUM(K9:K12)</f>
        <v>0</v>
      </c>
      <c r="L8" s="226"/>
      <c r="M8" s="226">
        <f>SUM(M9:M12)</f>
        <v>0</v>
      </c>
      <c r="N8" s="225"/>
      <c r="O8" s="225">
        <f>SUM(O9:O12)</f>
        <v>1.74</v>
      </c>
      <c r="P8" s="225"/>
      <c r="Q8" s="225">
        <f>SUM(Q9:Q12)</f>
        <v>0.83</v>
      </c>
      <c r="R8" s="226"/>
      <c r="S8" s="226"/>
      <c r="T8" s="227"/>
      <c r="U8" s="221"/>
      <c r="V8" s="221">
        <f>SUM(V9:V12)</f>
        <v>3.64</v>
      </c>
      <c r="W8" s="221"/>
      <c r="X8" s="221"/>
      <c r="Y8" s="221"/>
      <c r="AG8" t="s">
        <v>174</v>
      </c>
    </row>
    <row r="9" spans="1:60" outlineLevel="1" x14ac:dyDescent="0.25">
      <c r="A9" s="232">
        <v>1</v>
      </c>
      <c r="B9" s="233" t="s">
        <v>306</v>
      </c>
      <c r="C9" s="248" t="s">
        <v>307</v>
      </c>
      <c r="D9" s="234" t="s">
        <v>238</v>
      </c>
      <c r="E9" s="235">
        <v>208</v>
      </c>
      <c r="F9" s="236">
        <f>H9+J9</f>
        <v>0</v>
      </c>
      <c r="G9" s="236">
        <f>ROUND(E9*F9,2)</f>
        <v>0</v>
      </c>
      <c r="H9" s="237"/>
      <c r="I9" s="236">
        <f>ROUND(E9*H9,2)</f>
        <v>0</v>
      </c>
      <c r="J9" s="237"/>
      <c r="K9" s="236">
        <f>ROUND(E9*J9,2)</f>
        <v>0</v>
      </c>
      <c r="L9" s="236">
        <v>21</v>
      </c>
      <c r="M9" s="236">
        <f>G9*(1+L9/100)</f>
        <v>0</v>
      </c>
      <c r="N9" s="235">
        <v>5.6499999999999996E-3</v>
      </c>
      <c r="O9" s="235">
        <f>ROUND(E9*N9,2)</f>
        <v>1.18</v>
      </c>
      <c r="P9" s="235">
        <v>4.0000000000000001E-3</v>
      </c>
      <c r="Q9" s="235">
        <f>ROUND(E9*P9,2)</f>
        <v>0.83</v>
      </c>
      <c r="R9" s="236" t="s">
        <v>308</v>
      </c>
      <c r="S9" s="236" t="s">
        <v>240</v>
      </c>
      <c r="T9" s="238" t="s">
        <v>240</v>
      </c>
      <c r="U9" s="220">
        <v>0</v>
      </c>
      <c r="V9" s="220">
        <f>ROUND(E9*U9,2)</f>
        <v>0</v>
      </c>
      <c r="W9" s="220"/>
      <c r="X9" s="220" t="s">
        <v>309</v>
      </c>
      <c r="Y9" s="220" t="s">
        <v>181</v>
      </c>
      <c r="Z9" s="210"/>
      <c r="AA9" s="210"/>
      <c r="AB9" s="210"/>
      <c r="AC9" s="210"/>
      <c r="AD9" s="210"/>
      <c r="AE9" s="210"/>
      <c r="AF9" s="210"/>
      <c r="AG9" s="210" t="s">
        <v>310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1" outlineLevel="2" x14ac:dyDescent="0.25">
      <c r="A10" s="217"/>
      <c r="B10" s="218"/>
      <c r="C10" s="256" t="s">
        <v>311</v>
      </c>
      <c r="D10" s="255"/>
      <c r="E10" s="255"/>
      <c r="F10" s="255"/>
      <c r="G10" s="255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242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54" t="str">
        <f>C10</f>
        <v>otlučení vnitřních omítek stěn, oprava omítek stěn ve stejném rozsahu jako otlučení, pačokování celého povrchu jednonásobné s broušením a přesádrováním, malba klihová dvojnásobná jednobarevná s obroušením v místnostech výšky do 3,8 m.</v>
      </c>
      <c r="BB10" s="210"/>
      <c r="BC10" s="210"/>
      <c r="BD10" s="210"/>
      <c r="BE10" s="210"/>
      <c r="BF10" s="210"/>
      <c r="BG10" s="210"/>
      <c r="BH10" s="210"/>
    </row>
    <row r="11" spans="1:60" outlineLevel="1" x14ac:dyDescent="0.25">
      <c r="A11" s="232">
        <v>2</v>
      </c>
      <c r="B11" s="233" t="s">
        <v>312</v>
      </c>
      <c r="C11" s="248" t="s">
        <v>313</v>
      </c>
      <c r="D11" s="234" t="s">
        <v>238</v>
      </c>
      <c r="E11" s="235">
        <v>5.2</v>
      </c>
      <c r="F11" s="236">
        <f>H11+J11</f>
        <v>0</v>
      </c>
      <c r="G11" s="236">
        <f>ROUND(E11*F11,2)</f>
        <v>0</v>
      </c>
      <c r="H11" s="237"/>
      <c r="I11" s="236">
        <f>ROUND(E11*H11,2)</f>
        <v>0</v>
      </c>
      <c r="J11" s="237"/>
      <c r="K11" s="236">
        <f>ROUND(E11*J11,2)</f>
        <v>0</v>
      </c>
      <c r="L11" s="236">
        <v>21</v>
      </c>
      <c r="M11" s="236">
        <f>G11*(1+L11/100)</f>
        <v>0</v>
      </c>
      <c r="N11" s="235">
        <v>0.10712000000000001</v>
      </c>
      <c r="O11" s="235">
        <f>ROUND(E11*N11,2)</f>
        <v>0.56000000000000005</v>
      </c>
      <c r="P11" s="235">
        <v>0</v>
      </c>
      <c r="Q11" s="235">
        <f>ROUND(E11*P11,2)</f>
        <v>0</v>
      </c>
      <c r="R11" s="236" t="s">
        <v>255</v>
      </c>
      <c r="S11" s="236" t="s">
        <v>240</v>
      </c>
      <c r="T11" s="238" t="s">
        <v>240</v>
      </c>
      <c r="U11" s="220">
        <v>0.69998000000000005</v>
      </c>
      <c r="V11" s="220">
        <f>ROUND(E11*U11,2)</f>
        <v>3.64</v>
      </c>
      <c r="W11" s="220"/>
      <c r="X11" s="220" t="s">
        <v>180</v>
      </c>
      <c r="Y11" s="220" t="s">
        <v>181</v>
      </c>
      <c r="Z11" s="210"/>
      <c r="AA11" s="210"/>
      <c r="AB11" s="210"/>
      <c r="AC11" s="210"/>
      <c r="AD11" s="210"/>
      <c r="AE11" s="210"/>
      <c r="AF11" s="210"/>
      <c r="AG11" s="210" t="s">
        <v>314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5">
      <c r="A12" s="217"/>
      <c r="B12" s="218"/>
      <c r="C12" s="256" t="s">
        <v>315</v>
      </c>
      <c r="D12" s="255"/>
      <c r="E12" s="255"/>
      <c r="F12" s="255"/>
      <c r="G12" s="255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10"/>
      <c r="AA12" s="210"/>
      <c r="AB12" s="210"/>
      <c r="AC12" s="210"/>
      <c r="AD12" s="210"/>
      <c r="AE12" s="210"/>
      <c r="AF12" s="210"/>
      <c r="AG12" s="210" t="s">
        <v>242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x14ac:dyDescent="0.25">
      <c r="A13" s="222" t="s">
        <v>173</v>
      </c>
      <c r="B13" s="223" t="s">
        <v>111</v>
      </c>
      <c r="C13" s="246" t="s">
        <v>112</v>
      </c>
      <c r="D13" s="224"/>
      <c r="E13" s="225"/>
      <c r="F13" s="226"/>
      <c r="G13" s="226">
        <f>SUMIF(AG14:AG16,"&lt;&gt;NOR",G14:G16)</f>
        <v>0</v>
      </c>
      <c r="H13" s="226"/>
      <c r="I13" s="226">
        <f>SUM(I14:I16)</f>
        <v>0</v>
      </c>
      <c r="J13" s="226"/>
      <c r="K13" s="226">
        <f>SUM(K14:K16)</f>
        <v>0</v>
      </c>
      <c r="L13" s="226"/>
      <c r="M13" s="226">
        <f>SUM(M14:M16)</f>
        <v>0</v>
      </c>
      <c r="N13" s="225"/>
      <c r="O13" s="225">
        <f>SUM(O14:O16)</f>
        <v>0</v>
      </c>
      <c r="P13" s="225"/>
      <c r="Q13" s="225">
        <f>SUM(Q14:Q16)</f>
        <v>0</v>
      </c>
      <c r="R13" s="226"/>
      <c r="S13" s="226"/>
      <c r="T13" s="227"/>
      <c r="U13" s="221"/>
      <c r="V13" s="221">
        <f>SUM(V14:V16)</f>
        <v>28.6</v>
      </c>
      <c r="W13" s="221"/>
      <c r="X13" s="221"/>
      <c r="Y13" s="221"/>
      <c r="AG13" t="s">
        <v>174</v>
      </c>
    </row>
    <row r="14" spans="1:60" outlineLevel="1" x14ac:dyDescent="0.25">
      <c r="A14" s="239">
        <v>3</v>
      </c>
      <c r="B14" s="240" t="s">
        <v>320</v>
      </c>
      <c r="C14" s="247" t="s">
        <v>321</v>
      </c>
      <c r="D14" s="241" t="s">
        <v>322</v>
      </c>
      <c r="E14" s="242">
        <v>572</v>
      </c>
      <c r="F14" s="243">
        <f>H14+J14</f>
        <v>0</v>
      </c>
      <c r="G14" s="243">
        <f>ROUND(E14*F14,2)</f>
        <v>0</v>
      </c>
      <c r="H14" s="244"/>
      <c r="I14" s="243">
        <f>ROUND(E14*H14,2)</f>
        <v>0</v>
      </c>
      <c r="J14" s="244"/>
      <c r="K14" s="243">
        <f>ROUND(E14*J14,2)</f>
        <v>0</v>
      </c>
      <c r="L14" s="243">
        <v>21</v>
      </c>
      <c r="M14" s="243">
        <f>G14*(1+L14/100)</f>
        <v>0</v>
      </c>
      <c r="N14" s="242">
        <v>0</v>
      </c>
      <c r="O14" s="242">
        <f>ROUND(E14*N14,2)</f>
        <v>0</v>
      </c>
      <c r="P14" s="242">
        <v>0</v>
      </c>
      <c r="Q14" s="242">
        <f>ROUND(E14*P14,2)</f>
        <v>0</v>
      </c>
      <c r="R14" s="243"/>
      <c r="S14" s="243" t="s">
        <v>178</v>
      </c>
      <c r="T14" s="245" t="s">
        <v>179</v>
      </c>
      <c r="U14" s="220">
        <v>0</v>
      </c>
      <c r="V14" s="220">
        <f>ROUND(E14*U14,2)</f>
        <v>0</v>
      </c>
      <c r="W14" s="220"/>
      <c r="X14" s="220" t="s">
        <v>191</v>
      </c>
      <c r="Y14" s="220" t="s">
        <v>181</v>
      </c>
      <c r="Z14" s="210"/>
      <c r="AA14" s="210"/>
      <c r="AB14" s="210"/>
      <c r="AC14" s="210"/>
      <c r="AD14" s="210"/>
      <c r="AE14" s="210"/>
      <c r="AF14" s="210"/>
      <c r="AG14" s="210" t="s">
        <v>323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20.399999999999999" outlineLevel="1" x14ac:dyDescent="0.25">
      <c r="A15" s="232">
        <v>4</v>
      </c>
      <c r="B15" s="233" t="s">
        <v>316</v>
      </c>
      <c r="C15" s="248" t="s">
        <v>317</v>
      </c>
      <c r="D15" s="234" t="s">
        <v>318</v>
      </c>
      <c r="E15" s="235">
        <v>572</v>
      </c>
      <c r="F15" s="236">
        <f>H15+J15</f>
        <v>0</v>
      </c>
      <c r="G15" s="236">
        <f>ROUND(E15*F15,2)</f>
        <v>0</v>
      </c>
      <c r="H15" s="237"/>
      <c r="I15" s="236">
        <f>ROUND(E15*H15,2)</f>
        <v>0</v>
      </c>
      <c r="J15" s="237"/>
      <c r="K15" s="236">
        <f>ROUND(E15*J15,2)</f>
        <v>0</v>
      </c>
      <c r="L15" s="236">
        <v>21</v>
      </c>
      <c r="M15" s="236">
        <f>G15*(1+L15/100)</f>
        <v>0</v>
      </c>
      <c r="N15" s="235">
        <v>0</v>
      </c>
      <c r="O15" s="235">
        <f>ROUND(E15*N15,2)</f>
        <v>0</v>
      </c>
      <c r="P15" s="235">
        <v>0</v>
      </c>
      <c r="Q15" s="235">
        <f>ROUND(E15*P15,2)</f>
        <v>0</v>
      </c>
      <c r="R15" s="236" t="s">
        <v>255</v>
      </c>
      <c r="S15" s="236" t="s">
        <v>240</v>
      </c>
      <c r="T15" s="238" t="s">
        <v>240</v>
      </c>
      <c r="U15" s="220">
        <v>0.05</v>
      </c>
      <c r="V15" s="220">
        <f>ROUND(E15*U15,2)</f>
        <v>28.6</v>
      </c>
      <c r="W15" s="220"/>
      <c r="X15" s="220" t="s">
        <v>180</v>
      </c>
      <c r="Y15" s="220" t="s">
        <v>181</v>
      </c>
      <c r="Z15" s="210"/>
      <c r="AA15" s="210"/>
      <c r="AB15" s="210"/>
      <c r="AC15" s="210"/>
      <c r="AD15" s="210"/>
      <c r="AE15" s="210"/>
      <c r="AF15" s="210"/>
      <c r="AG15" s="210" t="s">
        <v>314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5">
      <c r="A16" s="217"/>
      <c r="B16" s="218"/>
      <c r="C16" s="256" t="s">
        <v>319</v>
      </c>
      <c r="D16" s="255"/>
      <c r="E16" s="255"/>
      <c r="F16" s="255"/>
      <c r="G16" s="255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242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5">
      <c r="A17" s="222" t="s">
        <v>173</v>
      </c>
      <c r="B17" s="223" t="s">
        <v>113</v>
      </c>
      <c r="C17" s="246" t="s">
        <v>114</v>
      </c>
      <c r="D17" s="224"/>
      <c r="E17" s="225"/>
      <c r="F17" s="226"/>
      <c r="G17" s="226">
        <f>SUMIF(AG18:AG26,"&lt;&gt;NOR",G18:G26)</f>
        <v>0</v>
      </c>
      <c r="H17" s="226"/>
      <c r="I17" s="226">
        <f>SUM(I18:I26)</f>
        <v>0</v>
      </c>
      <c r="J17" s="226"/>
      <c r="K17" s="226">
        <f>SUM(K18:K26)</f>
        <v>0</v>
      </c>
      <c r="L17" s="226"/>
      <c r="M17" s="226">
        <f>SUM(M18:M26)</f>
        <v>0</v>
      </c>
      <c r="N17" s="225"/>
      <c r="O17" s="225">
        <f>SUM(O18:O26)</f>
        <v>0.26</v>
      </c>
      <c r="P17" s="225"/>
      <c r="Q17" s="225">
        <f>SUM(Q18:Q26)</f>
        <v>1.58</v>
      </c>
      <c r="R17" s="226"/>
      <c r="S17" s="226"/>
      <c r="T17" s="227"/>
      <c r="U17" s="221"/>
      <c r="V17" s="221">
        <f>SUM(V18:V26)</f>
        <v>106.6</v>
      </c>
      <c r="W17" s="221"/>
      <c r="X17" s="221"/>
      <c r="Y17" s="221"/>
      <c r="AG17" t="s">
        <v>174</v>
      </c>
    </row>
    <row r="18" spans="1:60" ht="20.399999999999999" outlineLevel="1" x14ac:dyDescent="0.25">
      <c r="A18" s="232">
        <v>5</v>
      </c>
      <c r="B18" s="233" t="s">
        <v>324</v>
      </c>
      <c r="C18" s="248" t="s">
        <v>325</v>
      </c>
      <c r="D18" s="234" t="s">
        <v>318</v>
      </c>
      <c r="E18" s="235">
        <v>10</v>
      </c>
      <c r="F18" s="236">
        <f>H18+J18</f>
        <v>0</v>
      </c>
      <c r="G18" s="236">
        <f>ROUND(E18*F18,2)</f>
        <v>0</v>
      </c>
      <c r="H18" s="237"/>
      <c r="I18" s="236">
        <f>ROUND(E18*H18,2)</f>
        <v>0</v>
      </c>
      <c r="J18" s="237"/>
      <c r="K18" s="236">
        <f>ROUND(E18*J18,2)</f>
        <v>0</v>
      </c>
      <c r="L18" s="236">
        <v>21</v>
      </c>
      <c r="M18" s="236">
        <f>G18*(1+L18/100)</f>
        <v>0</v>
      </c>
      <c r="N18" s="235">
        <v>0</v>
      </c>
      <c r="O18" s="235">
        <f>ROUND(E18*N18,2)</f>
        <v>0</v>
      </c>
      <c r="P18" s="235">
        <v>4.0000000000000002E-4</v>
      </c>
      <c r="Q18" s="235">
        <f>ROUND(E18*P18,2)</f>
        <v>0</v>
      </c>
      <c r="R18" s="236" t="s">
        <v>291</v>
      </c>
      <c r="S18" s="236" t="s">
        <v>240</v>
      </c>
      <c r="T18" s="238" t="s">
        <v>240</v>
      </c>
      <c r="U18" s="220">
        <v>0.11799999999999999</v>
      </c>
      <c r="V18" s="220">
        <f>ROUND(E18*U18,2)</f>
        <v>1.18</v>
      </c>
      <c r="W18" s="220"/>
      <c r="X18" s="220" t="s">
        <v>180</v>
      </c>
      <c r="Y18" s="220" t="s">
        <v>181</v>
      </c>
      <c r="Z18" s="210"/>
      <c r="AA18" s="210"/>
      <c r="AB18" s="210"/>
      <c r="AC18" s="210"/>
      <c r="AD18" s="210"/>
      <c r="AE18" s="210"/>
      <c r="AF18" s="210"/>
      <c r="AG18" s="210" t="s">
        <v>326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5">
      <c r="A19" s="217"/>
      <c r="B19" s="218"/>
      <c r="C19" s="256" t="s">
        <v>327</v>
      </c>
      <c r="D19" s="255"/>
      <c r="E19" s="255"/>
      <c r="F19" s="255"/>
      <c r="G19" s="255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10"/>
      <c r="AA19" s="210"/>
      <c r="AB19" s="210"/>
      <c r="AC19" s="210"/>
      <c r="AD19" s="210"/>
      <c r="AE19" s="210"/>
      <c r="AF19" s="210"/>
      <c r="AG19" s="210" t="s">
        <v>242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5">
      <c r="A20" s="217"/>
      <c r="B20" s="218"/>
      <c r="C20" s="260" t="s">
        <v>328</v>
      </c>
      <c r="D20" s="258"/>
      <c r="E20" s="258"/>
      <c r="F20" s="258"/>
      <c r="G20" s="258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329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5">
      <c r="A21" s="232">
        <v>6</v>
      </c>
      <c r="B21" s="233" t="s">
        <v>330</v>
      </c>
      <c r="C21" s="248" t="s">
        <v>331</v>
      </c>
      <c r="D21" s="234" t="s">
        <v>332</v>
      </c>
      <c r="E21" s="235">
        <v>20</v>
      </c>
      <c r="F21" s="236">
        <f>H21+J21</f>
        <v>0</v>
      </c>
      <c r="G21" s="236">
        <f>ROUND(E21*F21,2)</f>
        <v>0</v>
      </c>
      <c r="H21" s="237"/>
      <c r="I21" s="236">
        <f>ROUND(E21*H21,2)</f>
        <v>0</v>
      </c>
      <c r="J21" s="237"/>
      <c r="K21" s="236">
        <f>ROUND(E21*J21,2)</f>
        <v>0</v>
      </c>
      <c r="L21" s="236">
        <v>21</v>
      </c>
      <c r="M21" s="236">
        <f>G21*(1+L21/100)</f>
        <v>0</v>
      </c>
      <c r="N21" s="235">
        <v>4.8999999999999998E-4</v>
      </c>
      <c r="O21" s="235">
        <f>ROUND(E21*N21,2)</f>
        <v>0.01</v>
      </c>
      <c r="P21" s="235">
        <v>8.9999999999999993E-3</v>
      </c>
      <c r="Q21" s="235">
        <f>ROUND(E21*P21,2)</f>
        <v>0.18</v>
      </c>
      <c r="R21" s="236" t="s">
        <v>291</v>
      </c>
      <c r="S21" s="236" t="s">
        <v>240</v>
      </c>
      <c r="T21" s="238" t="s">
        <v>240</v>
      </c>
      <c r="U21" s="220">
        <v>0.30099999999999999</v>
      </c>
      <c r="V21" s="220">
        <f>ROUND(E21*U21,2)</f>
        <v>6.02</v>
      </c>
      <c r="W21" s="220"/>
      <c r="X21" s="220" t="s">
        <v>180</v>
      </c>
      <c r="Y21" s="220" t="s">
        <v>181</v>
      </c>
      <c r="Z21" s="210"/>
      <c r="AA21" s="210"/>
      <c r="AB21" s="210"/>
      <c r="AC21" s="210"/>
      <c r="AD21" s="210"/>
      <c r="AE21" s="210"/>
      <c r="AF21" s="210"/>
      <c r="AG21" s="210" t="s">
        <v>314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5">
      <c r="A22" s="217"/>
      <c r="B22" s="218"/>
      <c r="C22" s="261" t="s">
        <v>328</v>
      </c>
      <c r="D22" s="259"/>
      <c r="E22" s="259"/>
      <c r="F22" s="259"/>
      <c r="G22" s="259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10"/>
      <c r="AA22" s="210"/>
      <c r="AB22" s="210"/>
      <c r="AC22" s="210"/>
      <c r="AD22" s="210"/>
      <c r="AE22" s="210"/>
      <c r="AF22" s="210"/>
      <c r="AG22" s="210" t="s">
        <v>329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5">
      <c r="A23" s="232">
        <v>7</v>
      </c>
      <c r="B23" s="233" t="s">
        <v>333</v>
      </c>
      <c r="C23" s="248" t="s">
        <v>334</v>
      </c>
      <c r="D23" s="234" t="s">
        <v>332</v>
      </c>
      <c r="E23" s="235">
        <v>100</v>
      </c>
      <c r="F23" s="236">
        <f>H23+J23</f>
        <v>0</v>
      </c>
      <c r="G23" s="236">
        <f>ROUND(E23*F23,2)</f>
        <v>0</v>
      </c>
      <c r="H23" s="237"/>
      <c r="I23" s="236">
        <f>ROUND(E23*H23,2)</f>
        <v>0</v>
      </c>
      <c r="J23" s="237"/>
      <c r="K23" s="236">
        <f>ROUND(E23*J23,2)</f>
        <v>0</v>
      </c>
      <c r="L23" s="236">
        <v>21</v>
      </c>
      <c r="M23" s="236">
        <f>G23*(1+L23/100)</f>
        <v>0</v>
      </c>
      <c r="N23" s="235">
        <v>4.8999999999999998E-4</v>
      </c>
      <c r="O23" s="235">
        <f>ROUND(E23*N23,2)</f>
        <v>0.05</v>
      </c>
      <c r="P23" s="235">
        <v>6.0000000000000001E-3</v>
      </c>
      <c r="Q23" s="235">
        <f>ROUND(E23*P23,2)</f>
        <v>0.6</v>
      </c>
      <c r="R23" s="236" t="s">
        <v>291</v>
      </c>
      <c r="S23" s="236" t="s">
        <v>240</v>
      </c>
      <c r="T23" s="238" t="s">
        <v>240</v>
      </c>
      <c r="U23" s="220">
        <v>0.27400000000000002</v>
      </c>
      <c r="V23" s="220">
        <f>ROUND(E23*U23,2)</f>
        <v>27.4</v>
      </c>
      <c r="W23" s="220"/>
      <c r="X23" s="220" t="s">
        <v>180</v>
      </c>
      <c r="Y23" s="220" t="s">
        <v>181</v>
      </c>
      <c r="Z23" s="210"/>
      <c r="AA23" s="210"/>
      <c r="AB23" s="210"/>
      <c r="AC23" s="210"/>
      <c r="AD23" s="210"/>
      <c r="AE23" s="210"/>
      <c r="AF23" s="210"/>
      <c r="AG23" s="210" t="s">
        <v>314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5">
      <c r="A24" s="217"/>
      <c r="B24" s="218"/>
      <c r="C24" s="261" t="s">
        <v>328</v>
      </c>
      <c r="D24" s="259"/>
      <c r="E24" s="259"/>
      <c r="F24" s="259"/>
      <c r="G24" s="259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10"/>
      <c r="AA24" s="210"/>
      <c r="AB24" s="210"/>
      <c r="AC24" s="210"/>
      <c r="AD24" s="210"/>
      <c r="AE24" s="210"/>
      <c r="AF24" s="210"/>
      <c r="AG24" s="210" t="s">
        <v>329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5">
      <c r="A25" s="232">
        <v>8</v>
      </c>
      <c r="B25" s="233" t="s">
        <v>335</v>
      </c>
      <c r="C25" s="248" t="s">
        <v>336</v>
      </c>
      <c r="D25" s="234" t="s">
        <v>332</v>
      </c>
      <c r="E25" s="235">
        <v>400</v>
      </c>
      <c r="F25" s="236">
        <f>H25+J25</f>
        <v>0</v>
      </c>
      <c r="G25" s="236">
        <f>ROUND(E25*F25,2)</f>
        <v>0</v>
      </c>
      <c r="H25" s="237"/>
      <c r="I25" s="236">
        <f>ROUND(E25*H25,2)</f>
        <v>0</v>
      </c>
      <c r="J25" s="237"/>
      <c r="K25" s="236">
        <f>ROUND(E25*J25,2)</f>
        <v>0</v>
      </c>
      <c r="L25" s="236">
        <v>21</v>
      </c>
      <c r="M25" s="236">
        <f>G25*(1+L25/100)</f>
        <v>0</v>
      </c>
      <c r="N25" s="235">
        <v>4.8999999999999998E-4</v>
      </c>
      <c r="O25" s="235">
        <f>ROUND(E25*N25,2)</f>
        <v>0.2</v>
      </c>
      <c r="P25" s="235">
        <v>2E-3</v>
      </c>
      <c r="Q25" s="235">
        <f>ROUND(E25*P25,2)</f>
        <v>0.8</v>
      </c>
      <c r="R25" s="236" t="s">
        <v>291</v>
      </c>
      <c r="S25" s="236" t="s">
        <v>240</v>
      </c>
      <c r="T25" s="238" t="s">
        <v>240</v>
      </c>
      <c r="U25" s="220">
        <v>0.18</v>
      </c>
      <c r="V25" s="220">
        <f>ROUND(E25*U25,2)</f>
        <v>72</v>
      </c>
      <c r="W25" s="220"/>
      <c r="X25" s="220" t="s">
        <v>180</v>
      </c>
      <c r="Y25" s="220" t="s">
        <v>181</v>
      </c>
      <c r="Z25" s="210"/>
      <c r="AA25" s="210"/>
      <c r="AB25" s="210"/>
      <c r="AC25" s="210"/>
      <c r="AD25" s="210"/>
      <c r="AE25" s="210"/>
      <c r="AF25" s="210"/>
      <c r="AG25" s="210" t="s">
        <v>314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5">
      <c r="A26" s="217"/>
      <c r="B26" s="218"/>
      <c r="C26" s="261" t="s">
        <v>328</v>
      </c>
      <c r="D26" s="259"/>
      <c r="E26" s="259"/>
      <c r="F26" s="259"/>
      <c r="G26" s="259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329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x14ac:dyDescent="0.25">
      <c r="A27" s="222" t="s">
        <v>173</v>
      </c>
      <c r="B27" s="223" t="s">
        <v>115</v>
      </c>
      <c r="C27" s="246" t="s">
        <v>116</v>
      </c>
      <c r="D27" s="224"/>
      <c r="E27" s="225"/>
      <c r="F27" s="226"/>
      <c r="G27" s="226">
        <f>SUMIF(AG28:AG29,"&lt;&gt;NOR",G28:G29)</f>
        <v>0</v>
      </c>
      <c r="H27" s="226"/>
      <c r="I27" s="226">
        <f>SUM(I28:I29)</f>
        <v>0</v>
      </c>
      <c r="J27" s="226"/>
      <c r="K27" s="226">
        <f>SUM(K28:K29)</f>
        <v>0</v>
      </c>
      <c r="L27" s="226"/>
      <c r="M27" s="226">
        <f>SUM(M28:M29)</f>
        <v>0</v>
      </c>
      <c r="N27" s="225"/>
      <c r="O27" s="225">
        <f>SUM(O28:O29)</f>
        <v>0</v>
      </c>
      <c r="P27" s="225"/>
      <c r="Q27" s="225">
        <f>SUM(Q28:Q29)</f>
        <v>0.49</v>
      </c>
      <c r="R27" s="226"/>
      <c r="S27" s="226"/>
      <c r="T27" s="227"/>
      <c r="U27" s="221"/>
      <c r="V27" s="221">
        <f>SUM(V28:V29)</f>
        <v>5.91</v>
      </c>
      <c r="W27" s="221"/>
      <c r="X27" s="221"/>
      <c r="Y27" s="221"/>
      <c r="AG27" t="s">
        <v>174</v>
      </c>
    </row>
    <row r="28" spans="1:60" ht="20.399999999999999" outlineLevel="1" x14ac:dyDescent="0.25">
      <c r="A28" s="232">
        <v>9</v>
      </c>
      <c r="B28" s="233" t="s">
        <v>337</v>
      </c>
      <c r="C28" s="248" t="s">
        <v>338</v>
      </c>
      <c r="D28" s="234" t="s">
        <v>318</v>
      </c>
      <c r="E28" s="235">
        <v>5</v>
      </c>
      <c r="F28" s="236">
        <f>H28+J28</f>
        <v>0</v>
      </c>
      <c r="G28" s="236">
        <f>ROUND(E28*F28,2)</f>
        <v>0</v>
      </c>
      <c r="H28" s="237"/>
      <c r="I28" s="236">
        <f>ROUND(E28*H28,2)</f>
        <v>0</v>
      </c>
      <c r="J28" s="237"/>
      <c r="K28" s="236">
        <f>ROUND(E28*J28,2)</f>
        <v>0</v>
      </c>
      <c r="L28" s="236">
        <v>21</v>
      </c>
      <c r="M28" s="236">
        <f>G28*(1+L28/100)</f>
        <v>0</v>
      </c>
      <c r="N28" s="235">
        <v>9.1E-4</v>
      </c>
      <c r="O28" s="235">
        <f>ROUND(E28*N28,2)</f>
        <v>0</v>
      </c>
      <c r="P28" s="235">
        <v>9.7000000000000003E-2</v>
      </c>
      <c r="Q28" s="235">
        <f>ROUND(E28*P28,2)</f>
        <v>0.49</v>
      </c>
      <c r="R28" s="236" t="s">
        <v>291</v>
      </c>
      <c r="S28" s="236" t="s">
        <v>240</v>
      </c>
      <c r="T28" s="238" t="s">
        <v>240</v>
      </c>
      <c r="U28" s="220">
        <v>1.1819999999999999</v>
      </c>
      <c r="V28" s="220">
        <f>ROUND(E28*U28,2)</f>
        <v>5.91</v>
      </c>
      <c r="W28" s="220"/>
      <c r="X28" s="220" t="s">
        <v>180</v>
      </c>
      <c r="Y28" s="220" t="s">
        <v>181</v>
      </c>
      <c r="Z28" s="210"/>
      <c r="AA28" s="210"/>
      <c r="AB28" s="210"/>
      <c r="AC28" s="210"/>
      <c r="AD28" s="210"/>
      <c r="AE28" s="210"/>
      <c r="AF28" s="210"/>
      <c r="AG28" s="210" t="s">
        <v>326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5">
      <c r="A29" s="217"/>
      <c r="B29" s="218"/>
      <c r="C29" s="261" t="s">
        <v>328</v>
      </c>
      <c r="D29" s="259"/>
      <c r="E29" s="259"/>
      <c r="F29" s="259"/>
      <c r="G29" s="259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10"/>
      <c r="AA29" s="210"/>
      <c r="AB29" s="210"/>
      <c r="AC29" s="210"/>
      <c r="AD29" s="210"/>
      <c r="AE29" s="210"/>
      <c r="AF29" s="210"/>
      <c r="AG29" s="210" t="s">
        <v>329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x14ac:dyDescent="0.25">
      <c r="A30" s="222" t="s">
        <v>173</v>
      </c>
      <c r="B30" s="223" t="s">
        <v>119</v>
      </c>
      <c r="C30" s="246" t="s">
        <v>121</v>
      </c>
      <c r="D30" s="224"/>
      <c r="E30" s="225"/>
      <c r="F30" s="226"/>
      <c r="G30" s="226">
        <f>SUMIF(AG31:AG45,"&lt;&gt;NOR",G31:G45)</f>
        <v>0</v>
      </c>
      <c r="H30" s="226"/>
      <c r="I30" s="226">
        <f>SUM(I31:I45)</f>
        <v>0</v>
      </c>
      <c r="J30" s="226"/>
      <c r="K30" s="226">
        <f>SUM(K31:K45)</f>
        <v>0</v>
      </c>
      <c r="L30" s="226"/>
      <c r="M30" s="226">
        <f>SUM(M31:M45)</f>
        <v>0</v>
      </c>
      <c r="N30" s="225"/>
      <c r="O30" s="225">
        <f>SUM(O31:O45)</f>
        <v>0.19</v>
      </c>
      <c r="P30" s="225"/>
      <c r="Q30" s="225">
        <f>SUM(Q31:Q45)</f>
        <v>0</v>
      </c>
      <c r="R30" s="226"/>
      <c r="S30" s="226"/>
      <c r="T30" s="227"/>
      <c r="U30" s="221"/>
      <c r="V30" s="221">
        <f>SUM(V31:V45)</f>
        <v>12.74</v>
      </c>
      <c r="W30" s="221"/>
      <c r="X30" s="221"/>
      <c r="Y30" s="221"/>
      <c r="AG30" t="s">
        <v>174</v>
      </c>
    </row>
    <row r="31" spans="1:60" outlineLevel="1" x14ac:dyDescent="0.25">
      <c r="A31" s="239">
        <v>10</v>
      </c>
      <c r="B31" s="240" t="s">
        <v>456</v>
      </c>
      <c r="C31" s="247" t="s">
        <v>340</v>
      </c>
      <c r="D31" s="241" t="s">
        <v>322</v>
      </c>
      <c r="E31" s="242">
        <v>1</v>
      </c>
      <c r="F31" s="243">
        <f>H31+J31</f>
        <v>0</v>
      </c>
      <c r="G31" s="243">
        <f>ROUND(E31*F31,2)</f>
        <v>0</v>
      </c>
      <c r="H31" s="244"/>
      <c r="I31" s="243">
        <f>ROUND(E31*H31,2)</f>
        <v>0</v>
      </c>
      <c r="J31" s="244"/>
      <c r="K31" s="243">
        <f>ROUND(E31*J31,2)</f>
        <v>0</v>
      </c>
      <c r="L31" s="243">
        <v>21</v>
      </c>
      <c r="M31" s="243">
        <f>G31*(1+L31/100)</f>
        <v>0</v>
      </c>
      <c r="N31" s="242">
        <v>0.193</v>
      </c>
      <c r="O31" s="242">
        <f>ROUND(E31*N31,2)</f>
        <v>0.19</v>
      </c>
      <c r="P31" s="242">
        <v>0</v>
      </c>
      <c r="Q31" s="242">
        <f>ROUND(E31*P31,2)</f>
        <v>0</v>
      </c>
      <c r="R31" s="243"/>
      <c r="S31" s="243" t="s">
        <v>178</v>
      </c>
      <c r="T31" s="245" t="s">
        <v>179</v>
      </c>
      <c r="U31" s="220">
        <v>0</v>
      </c>
      <c r="V31" s="220">
        <f>ROUND(E31*U31,2)</f>
        <v>0</v>
      </c>
      <c r="W31" s="220"/>
      <c r="X31" s="220" t="s">
        <v>191</v>
      </c>
      <c r="Y31" s="220" t="s">
        <v>181</v>
      </c>
      <c r="Z31" s="210"/>
      <c r="AA31" s="210"/>
      <c r="AB31" s="210"/>
      <c r="AC31" s="210"/>
      <c r="AD31" s="210"/>
      <c r="AE31" s="210"/>
      <c r="AF31" s="210"/>
      <c r="AG31" s="210" t="s">
        <v>323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5">
      <c r="A32" s="232">
        <v>11</v>
      </c>
      <c r="B32" s="233" t="s">
        <v>341</v>
      </c>
      <c r="C32" s="248" t="s">
        <v>342</v>
      </c>
      <c r="D32" s="234" t="s">
        <v>318</v>
      </c>
      <c r="E32" s="235">
        <v>1</v>
      </c>
      <c r="F32" s="236">
        <f>H32+J32</f>
        <v>0</v>
      </c>
      <c r="G32" s="236">
        <f>ROUND(E32*F32,2)</f>
        <v>0</v>
      </c>
      <c r="H32" s="237"/>
      <c r="I32" s="236">
        <f>ROUND(E32*H32,2)</f>
        <v>0</v>
      </c>
      <c r="J32" s="237"/>
      <c r="K32" s="236">
        <f>ROUND(E32*J32,2)</f>
        <v>0</v>
      </c>
      <c r="L32" s="236">
        <v>21</v>
      </c>
      <c r="M32" s="236">
        <f>G32*(1+L32/100)</f>
        <v>0</v>
      </c>
      <c r="N32" s="235">
        <v>0</v>
      </c>
      <c r="O32" s="235">
        <f>ROUND(E32*N32,2)</f>
        <v>0</v>
      </c>
      <c r="P32" s="235">
        <v>0</v>
      </c>
      <c r="Q32" s="235">
        <f>ROUND(E32*P32,2)</f>
        <v>0</v>
      </c>
      <c r="R32" s="236" t="s">
        <v>137</v>
      </c>
      <c r="S32" s="236" t="s">
        <v>240</v>
      </c>
      <c r="T32" s="238" t="s">
        <v>240</v>
      </c>
      <c r="U32" s="220">
        <v>1</v>
      </c>
      <c r="V32" s="220">
        <f>ROUND(E32*U32,2)</f>
        <v>1</v>
      </c>
      <c r="W32" s="220"/>
      <c r="X32" s="220" t="s">
        <v>180</v>
      </c>
      <c r="Y32" s="220" t="s">
        <v>181</v>
      </c>
      <c r="Z32" s="210"/>
      <c r="AA32" s="210"/>
      <c r="AB32" s="210"/>
      <c r="AC32" s="210"/>
      <c r="AD32" s="210"/>
      <c r="AE32" s="210"/>
      <c r="AF32" s="210"/>
      <c r="AG32" s="210" t="s">
        <v>314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1" outlineLevel="2" x14ac:dyDescent="0.25">
      <c r="A33" s="217"/>
      <c r="B33" s="218"/>
      <c r="C33" s="256" t="s">
        <v>343</v>
      </c>
      <c r="D33" s="255"/>
      <c r="E33" s="255"/>
      <c r="F33" s="255"/>
      <c r="G33" s="255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10"/>
      <c r="AA33" s="210"/>
      <c r="AB33" s="210"/>
      <c r="AC33" s="210"/>
      <c r="AD33" s="210"/>
      <c r="AE33" s="210"/>
      <c r="AF33" s="210"/>
      <c r="AG33" s="210" t="s">
        <v>242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54" t="str">
        <f>C33</f>
        <v>montáž rozvaděčů nn a vn včetně usazení, sestavení dílců, vyvážení, upevnění, zapojení a montáž demontovaných částí a přístrojů,  kontroly a dotažení spojů, opravy nátěrů, avšak bez zapojení, a ukončení kabelů</v>
      </c>
      <c r="BB33" s="210"/>
      <c r="BC33" s="210"/>
      <c r="BD33" s="210"/>
      <c r="BE33" s="210"/>
      <c r="BF33" s="210"/>
      <c r="BG33" s="210"/>
      <c r="BH33" s="210"/>
    </row>
    <row r="34" spans="1:60" outlineLevel="1" x14ac:dyDescent="0.25">
      <c r="A34" s="239">
        <v>12</v>
      </c>
      <c r="B34" s="240" t="s">
        <v>344</v>
      </c>
      <c r="C34" s="247" t="s">
        <v>345</v>
      </c>
      <c r="D34" s="241" t="s">
        <v>318</v>
      </c>
      <c r="E34" s="242">
        <v>1</v>
      </c>
      <c r="F34" s="243">
        <f>H34+J34</f>
        <v>0</v>
      </c>
      <c r="G34" s="243">
        <f>ROUND(E34*F34,2)</f>
        <v>0</v>
      </c>
      <c r="H34" s="244"/>
      <c r="I34" s="243">
        <f>ROUND(E34*H34,2)</f>
        <v>0</v>
      </c>
      <c r="J34" s="244"/>
      <c r="K34" s="243">
        <f>ROUND(E34*J34,2)</f>
        <v>0</v>
      </c>
      <c r="L34" s="243">
        <v>21</v>
      </c>
      <c r="M34" s="243">
        <f>G34*(1+L34/100)</f>
        <v>0</v>
      </c>
      <c r="N34" s="242">
        <v>0</v>
      </c>
      <c r="O34" s="242">
        <f>ROUND(E34*N34,2)</f>
        <v>0</v>
      </c>
      <c r="P34" s="242">
        <v>0</v>
      </c>
      <c r="Q34" s="242">
        <f>ROUND(E34*P34,2)</f>
        <v>0</v>
      </c>
      <c r="R34" s="243"/>
      <c r="S34" s="243" t="s">
        <v>178</v>
      </c>
      <c r="T34" s="245" t="s">
        <v>179</v>
      </c>
      <c r="U34" s="220">
        <v>0</v>
      </c>
      <c r="V34" s="220">
        <f>ROUND(E34*U34,2)</f>
        <v>0</v>
      </c>
      <c r="W34" s="220"/>
      <c r="X34" s="220" t="s">
        <v>191</v>
      </c>
      <c r="Y34" s="220" t="s">
        <v>181</v>
      </c>
      <c r="Z34" s="210"/>
      <c r="AA34" s="210"/>
      <c r="AB34" s="210"/>
      <c r="AC34" s="210"/>
      <c r="AD34" s="210"/>
      <c r="AE34" s="210"/>
      <c r="AF34" s="210"/>
      <c r="AG34" s="210" t="s">
        <v>323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5">
      <c r="A35" s="239">
        <v>13</v>
      </c>
      <c r="B35" s="240" t="s">
        <v>346</v>
      </c>
      <c r="C35" s="247" t="s">
        <v>347</v>
      </c>
      <c r="D35" s="241" t="s">
        <v>318</v>
      </c>
      <c r="E35" s="242">
        <v>1</v>
      </c>
      <c r="F35" s="243">
        <f>H35+J35</f>
        <v>0</v>
      </c>
      <c r="G35" s="243">
        <f>ROUND(E35*F35,2)</f>
        <v>0</v>
      </c>
      <c r="H35" s="244"/>
      <c r="I35" s="243">
        <f>ROUND(E35*H35,2)</f>
        <v>0</v>
      </c>
      <c r="J35" s="244"/>
      <c r="K35" s="243">
        <f>ROUND(E35*J35,2)</f>
        <v>0</v>
      </c>
      <c r="L35" s="243">
        <v>21</v>
      </c>
      <c r="M35" s="243">
        <f>G35*(1+L35/100)</f>
        <v>0</v>
      </c>
      <c r="N35" s="242">
        <v>0</v>
      </c>
      <c r="O35" s="242">
        <f>ROUND(E35*N35,2)</f>
        <v>0</v>
      </c>
      <c r="P35" s="242">
        <v>0</v>
      </c>
      <c r="Q35" s="242">
        <f>ROUND(E35*P35,2)</f>
        <v>0</v>
      </c>
      <c r="R35" s="243" t="s">
        <v>139</v>
      </c>
      <c r="S35" s="243" t="s">
        <v>240</v>
      </c>
      <c r="T35" s="245" t="s">
        <v>240</v>
      </c>
      <c r="U35" s="220">
        <v>0.875</v>
      </c>
      <c r="V35" s="220">
        <f>ROUND(E35*U35,2)</f>
        <v>0.88</v>
      </c>
      <c r="W35" s="220"/>
      <c r="X35" s="220" t="s">
        <v>180</v>
      </c>
      <c r="Y35" s="220" t="s">
        <v>181</v>
      </c>
      <c r="Z35" s="210"/>
      <c r="AA35" s="210"/>
      <c r="AB35" s="210"/>
      <c r="AC35" s="210"/>
      <c r="AD35" s="210"/>
      <c r="AE35" s="210"/>
      <c r="AF35" s="210"/>
      <c r="AG35" s="210" t="s">
        <v>314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0.399999999999999" outlineLevel="1" x14ac:dyDescent="0.25">
      <c r="A36" s="239">
        <v>14</v>
      </c>
      <c r="B36" s="240" t="s">
        <v>348</v>
      </c>
      <c r="C36" s="247" t="s">
        <v>349</v>
      </c>
      <c r="D36" s="241" t="s">
        <v>318</v>
      </c>
      <c r="E36" s="242">
        <v>1</v>
      </c>
      <c r="F36" s="243">
        <f>H36+J36</f>
        <v>0</v>
      </c>
      <c r="G36" s="243">
        <f>ROUND(E36*F36,2)</f>
        <v>0</v>
      </c>
      <c r="H36" s="244"/>
      <c r="I36" s="243">
        <f>ROUND(E36*H36,2)</f>
        <v>0</v>
      </c>
      <c r="J36" s="244"/>
      <c r="K36" s="243">
        <f>ROUND(E36*J36,2)</f>
        <v>0</v>
      </c>
      <c r="L36" s="243">
        <v>21</v>
      </c>
      <c r="M36" s="243">
        <f>G36*(1+L36/100)</f>
        <v>0</v>
      </c>
      <c r="N36" s="242">
        <v>5.0000000000000001E-4</v>
      </c>
      <c r="O36" s="242">
        <f>ROUND(E36*N36,2)</f>
        <v>0</v>
      </c>
      <c r="P36" s="242">
        <v>0</v>
      </c>
      <c r="Q36" s="242">
        <f>ROUND(E36*P36,2)</f>
        <v>0</v>
      </c>
      <c r="R36" s="243"/>
      <c r="S36" s="243" t="s">
        <v>240</v>
      </c>
      <c r="T36" s="245" t="s">
        <v>240</v>
      </c>
      <c r="U36" s="220">
        <v>0</v>
      </c>
      <c r="V36" s="220">
        <f>ROUND(E36*U36,2)</f>
        <v>0</v>
      </c>
      <c r="W36" s="220"/>
      <c r="X36" s="220" t="s">
        <v>350</v>
      </c>
      <c r="Y36" s="220" t="s">
        <v>181</v>
      </c>
      <c r="Z36" s="210"/>
      <c r="AA36" s="210"/>
      <c r="AB36" s="210"/>
      <c r="AC36" s="210"/>
      <c r="AD36" s="210"/>
      <c r="AE36" s="210"/>
      <c r="AF36" s="210"/>
      <c r="AG36" s="210" t="s">
        <v>351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5">
      <c r="A37" s="239">
        <v>15</v>
      </c>
      <c r="B37" s="240" t="s">
        <v>352</v>
      </c>
      <c r="C37" s="247" t="s">
        <v>353</v>
      </c>
      <c r="D37" s="241" t="s">
        <v>318</v>
      </c>
      <c r="E37" s="242">
        <v>1</v>
      </c>
      <c r="F37" s="243">
        <f>H37+J37</f>
        <v>0</v>
      </c>
      <c r="G37" s="243">
        <f>ROUND(E37*F37,2)</f>
        <v>0</v>
      </c>
      <c r="H37" s="244"/>
      <c r="I37" s="243">
        <f>ROUND(E37*H37,2)</f>
        <v>0</v>
      </c>
      <c r="J37" s="244"/>
      <c r="K37" s="243">
        <f>ROUND(E37*J37,2)</f>
        <v>0</v>
      </c>
      <c r="L37" s="243">
        <v>21</v>
      </c>
      <c r="M37" s="243">
        <f>G37*(1+L37/100)</f>
        <v>0</v>
      </c>
      <c r="N37" s="242">
        <v>0</v>
      </c>
      <c r="O37" s="242">
        <f>ROUND(E37*N37,2)</f>
        <v>0</v>
      </c>
      <c r="P37" s="242">
        <v>0</v>
      </c>
      <c r="Q37" s="242">
        <f>ROUND(E37*P37,2)</f>
        <v>0</v>
      </c>
      <c r="R37" s="243" t="s">
        <v>139</v>
      </c>
      <c r="S37" s="243" t="s">
        <v>240</v>
      </c>
      <c r="T37" s="245" t="s">
        <v>240</v>
      </c>
      <c r="U37" s="220">
        <v>0.9</v>
      </c>
      <c r="V37" s="220">
        <f>ROUND(E37*U37,2)</f>
        <v>0.9</v>
      </c>
      <c r="W37" s="220"/>
      <c r="X37" s="220" t="s">
        <v>180</v>
      </c>
      <c r="Y37" s="220" t="s">
        <v>181</v>
      </c>
      <c r="Z37" s="210"/>
      <c r="AA37" s="210"/>
      <c r="AB37" s="210"/>
      <c r="AC37" s="210"/>
      <c r="AD37" s="210"/>
      <c r="AE37" s="210"/>
      <c r="AF37" s="210"/>
      <c r="AG37" s="210" t="s">
        <v>314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ht="20.399999999999999" outlineLevel="1" x14ac:dyDescent="0.25">
      <c r="A38" s="239">
        <v>16</v>
      </c>
      <c r="B38" s="240" t="s">
        <v>354</v>
      </c>
      <c r="C38" s="247" t="s">
        <v>355</v>
      </c>
      <c r="D38" s="241" t="s">
        <v>318</v>
      </c>
      <c r="E38" s="242">
        <v>4</v>
      </c>
      <c r="F38" s="243">
        <f>H38+J38</f>
        <v>0</v>
      </c>
      <c r="G38" s="243">
        <f>ROUND(E38*F38,2)</f>
        <v>0</v>
      </c>
      <c r="H38" s="244"/>
      <c r="I38" s="243">
        <f>ROUND(E38*H38,2)</f>
        <v>0</v>
      </c>
      <c r="J38" s="244"/>
      <c r="K38" s="243">
        <f>ROUND(E38*J38,2)</f>
        <v>0</v>
      </c>
      <c r="L38" s="243">
        <v>21</v>
      </c>
      <c r="M38" s="243">
        <f>G38*(1+L38/100)</f>
        <v>0</v>
      </c>
      <c r="N38" s="242">
        <v>5.0000000000000001E-4</v>
      </c>
      <c r="O38" s="242">
        <f>ROUND(E38*N38,2)</f>
        <v>0</v>
      </c>
      <c r="P38" s="242">
        <v>0</v>
      </c>
      <c r="Q38" s="242">
        <f>ROUND(E38*P38,2)</f>
        <v>0</v>
      </c>
      <c r="R38" s="243" t="s">
        <v>356</v>
      </c>
      <c r="S38" s="243" t="s">
        <v>240</v>
      </c>
      <c r="T38" s="245" t="s">
        <v>240</v>
      </c>
      <c r="U38" s="220">
        <v>0</v>
      </c>
      <c r="V38" s="220">
        <f>ROUND(E38*U38,2)</f>
        <v>0</v>
      </c>
      <c r="W38" s="220"/>
      <c r="X38" s="220" t="s">
        <v>191</v>
      </c>
      <c r="Y38" s="220" t="s">
        <v>181</v>
      </c>
      <c r="Z38" s="210"/>
      <c r="AA38" s="210"/>
      <c r="AB38" s="210"/>
      <c r="AC38" s="210"/>
      <c r="AD38" s="210"/>
      <c r="AE38" s="210"/>
      <c r="AF38" s="210"/>
      <c r="AG38" s="210" t="s">
        <v>323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5">
      <c r="A39" s="239">
        <v>17</v>
      </c>
      <c r="B39" s="240" t="s">
        <v>357</v>
      </c>
      <c r="C39" s="247" t="s">
        <v>358</v>
      </c>
      <c r="D39" s="241" t="s">
        <v>318</v>
      </c>
      <c r="E39" s="242">
        <v>4</v>
      </c>
      <c r="F39" s="243">
        <f>H39+J39</f>
        <v>0</v>
      </c>
      <c r="G39" s="243">
        <f>ROUND(E39*F39,2)</f>
        <v>0</v>
      </c>
      <c r="H39" s="244"/>
      <c r="I39" s="243">
        <f>ROUND(E39*H39,2)</f>
        <v>0</v>
      </c>
      <c r="J39" s="244"/>
      <c r="K39" s="243">
        <f>ROUND(E39*J39,2)</f>
        <v>0</v>
      </c>
      <c r="L39" s="243">
        <v>21</v>
      </c>
      <c r="M39" s="243">
        <f>G39*(1+L39/100)</f>
        <v>0</v>
      </c>
      <c r="N39" s="242">
        <v>0</v>
      </c>
      <c r="O39" s="242">
        <f>ROUND(E39*N39,2)</f>
        <v>0</v>
      </c>
      <c r="P39" s="242">
        <v>0</v>
      </c>
      <c r="Q39" s="242">
        <f>ROUND(E39*P39,2)</f>
        <v>0</v>
      </c>
      <c r="R39" s="243" t="s">
        <v>139</v>
      </c>
      <c r="S39" s="243" t="s">
        <v>240</v>
      </c>
      <c r="T39" s="245" t="s">
        <v>240</v>
      </c>
      <c r="U39" s="220">
        <v>0.76</v>
      </c>
      <c r="V39" s="220">
        <f>ROUND(E39*U39,2)</f>
        <v>3.04</v>
      </c>
      <c r="W39" s="220"/>
      <c r="X39" s="220" t="s">
        <v>180</v>
      </c>
      <c r="Y39" s="220" t="s">
        <v>181</v>
      </c>
      <c r="Z39" s="210"/>
      <c r="AA39" s="210"/>
      <c r="AB39" s="210"/>
      <c r="AC39" s="210"/>
      <c r="AD39" s="210"/>
      <c r="AE39" s="210"/>
      <c r="AF39" s="210"/>
      <c r="AG39" s="210" t="s">
        <v>314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0.399999999999999" outlineLevel="1" x14ac:dyDescent="0.25">
      <c r="A40" s="239">
        <v>18</v>
      </c>
      <c r="B40" s="240" t="s">
        <v>359</v>
      </c>
      <c r="C40" s="247" t="s">
        <v>360</v>
      </c>
      <c r="D40" s="241" t="s">
        <v>318</v>
      </c>
      <c r="E40" s="242">
        <v>4</v>
      </c>
      <c r="F40" s="243">
        <f>H40+J40</f>
        <v>0</v>
      </c>
      <c r="G40" s="243">
        <f>ROUND(E40*F40,2)</f>
        <v>0</v>
      </c>
      <c r="H40" s="244"/>
      <c r="I40" s="243">
        <f>ROUND(E40*H40,2)</f>
        <v>0</v>
      </c>
      <c r="J40" s="244"/>
      <c r="K40" s="243">
        <f>ROUND(E40*J40,2)</f>
        <v>0</v>
      </c>
      <c r="L40" s="243">
        <v>21</v>
      </c>
      <c r="M40" s="243">
        <f>G40*(1+L40/100)</f>
        <v>0</v>
      </c>
      <c r="N40" s="242">
        <v>2.7E-4</v>
      </c>
      <c r="O40" s="242">
        <f>ROUND(E40*N40,2)</f>
        <v>0</v>
      </c>
      <c r="P40" s="242">
        <v>0</v>
      </c>
      <c r="Q40" s="242">
        <f>ROUND(E40*P40,2)</f>
        <v>0</v>
      </c>
      <c r="R40" s="243" t="s">
        <v>356</v>
      </c>
      <c r="S40" s="243" t="s">
        <v>240</v>
      </c>
      <c r="T40" s="245" t="s">
        <v>240</v>
      </c>
      <c r="U40" s="220">
        <v>0</v>
      </c>
      <c r="V40" s="220">
        <f>ROUND(E40*U40,2)</f>
        <v>0</v>
      </c>
      <c r="W40" s="220"/>
      <c r="X40" s="220" t="s">
        <v>191</v>
      </c>
      <c r="Y40" s="220" t="s">
        <v>181</v>
      </c>
      <c r="Z40" s="210"/>
      <c r="AA40" s="210"/>
      <c r="AB40" s="210"/>
      <c r="AC40" s="210"/>
      <c r="AD40" s="210"/>
      <c r="AE40" s="210"/>
      <c r="AF40" s="210"/>
      <c r="AG40" s="210" t="s">
        <v>323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ht="20.399999999999999" outlineLevel="1" x14ac:dyDescent="0.25">
      <c r="A41" s="239">
        <v>19</v>
      </c>
      <c r="B41" s="240" t="s">
        <v>361</v>
      </c>
      <c r="C41" s="247" t="s">
        <v>362</v>
      </c>
      <c r="D41" s="241" t="s">
        <v>318</v>
      </c>
      <c r="E41" s="242">
        <v>3</v>
      </c>
      <c r="F41" s="243">
        <f>H41+J41</f>
        <v>0</v>
      </c>
      <c r="G41" s="243">
        <f>ROUND(E41*F41,2)</f>
        <v>0</v>
      </c>
      <c r="H41" s="244"/>
      <c r="I41" s="243">
        <f>ROUND(E41*H41,2)</f>
        <v>0</v>
      </c>
      <c r="J41" s="244"/>
      <c r="K41" s="243">
        <f>ROUND(E41*J41,2)</f>
        <v>0</v>
      </c>
      <c r="L41" s="243">
        <v>21</v>
      </c>
      <c r="M41" s="243">
        <f>G41*(1+L41/100)</f>
        <v>0</v>
      </c>
      <c r="N41" s="242">
        <v>2.7E-4</v>
      </c>
      <c r="O41" s="242">
        <f>ROUND(E41*N41,2)</f>
        <v>0</v>
      </c>
      <c r="P41" s="242">
        <v>0</v>
      </c>
      <c r="Q41" s="242">
        <f>ROUND(E41*P41,2)</f>
        <v>0</v>
      </c>
      <c r="R41" s="243" t="s">
        <v>356</v>
      </c>
      <c r="S41" s="243" t="s">
        <v>240</v>
      </c>
      <c r="T41" s="245" t="s">
        <v>240</v>
      </c>
      <c r="U41" s="220">
        <v>0</v>
      </c>
      <c r="V41" s="220">
        <f>ROUND(E41*U41,2)</f>
        <v>0</v>
      </c>
      <c r="W41" s="220"/>
      <c r="X41" s="220" t="s">
        <v>191</v>
      </c>
      <c r="Y41" s="220" t="s">
        <v>181</v>
      </c>
      <c r="Z41" s="210"/>
      <c r="AA41" s="210"/>
      <c r="AB41" s="210"/>
      <c r="AC41" s="210"/>
      <c r="AD41" s="210"/>
      <c r="AE41" s="210"/>
      <c r="AF41" s="210"/>
      <c r="AG41" s="210" t="s">
        <v>323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5">
      <c r="A42" s="239">
        <v>20</v>
      </c>
      <c r="B42" s="240" t="s">
        <v>363</v>
      </c>
      <c r="C42" s="247" t="s">
        <v>364</v>
      </c>
      <c r="D42" s="241" t="s">
        <v>318</v>
      </c>
      <c r="E42" s="242">
        <v>7</v>
      </c>
      <c r="F42" s="243">
        <f>H42+J42</f>
        <v>0</v>
      </c>
      <c r="G42" s="243">
        <f>ROUND(E42*F42,2)</f>
        <v>0</v>
      </c>
      <c r="H42" s="244"/>
      <c r="I42" s="243">
        <f>ROUND(E42*H42,2)</f>
        <v>0</v>
      </c>
      <c r="J42" s="244"/>
      <c r="K42" s="243">
        <f>ROUND(E42*J42,2)</f>
        <v>0</v>
      </c>
      <c r="L42" s="243">
        <v>21</v>
      </c>
      <c r="M42" s="243">
        <f>G42*(1+L42/100)</f>
        <v>0</v>
      </c>
      <c r="N42" s="242">
        <v>0</v>
      </c>
      <c r="O42" s="242">
        <f>ROUND(E42*N42,2)</f>
        <v>0</v>
      </c>
      <c r="P42" s="242">
        <v>0</v>
      </c>
      <c r="Q42" s="242">
        <f>ROUND(E42*P42,2)</f>
        <v>0</v>
      </c>
      <c r="R42" s="243" t="s">
        <v>139</v>
      </c>
      <c r="S42" s="243" t="s">
        <v>240</v>
      </c>
      <c r="T42" s="245" t="s">
        <v>240</v>
      </c>
      <c r="U42" s="220">
        <v>0.35</v>
      </c>
      <c r="V42" s="220">
        <f>ROUND(E42*U42,2)</f>
        <v>2.4500000000000002</v>
      </c>
      <c r="W42" s="220"/>
      <c r="X42" s="220" t="s">
        <v>180</v>
      </c>
      <c r="Y42" s="220" t="s">
        <v>181</v>
      </c>
      <c r="Z42" s="210"/>
      <c r="AA42" s="210"/>
      <c r="AB42" s="210"/>
      <c r="AC42" s="210"/>
      <c r="AD42" s="210"/>
      <c r="AE42" s="210"/>
      <c r="AF42" s="210"/>
      <c r="AG42" s="210" t="s">
        <v>314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5">
      <c r="A43" s="239">
        <v>21</v>
      </c>
      <c r="B43" s="240" t="s">
        <v>365</v>
      </c>
      <c r="C43" s="247" t="s">
        <v>366</v>
      </c>
      <c r="D43" s="241" t="s">
        <v>318</v>
      </c>
      <c r="E43" s="242">
        <v>30</v>
      </c>
      <c r="F43" s="243">
        <f>H43+J43</f>
        <v>0</v>
      </c>
      <c r="G43" s="243">
        <f>ROUND(E43*F43,2)</f>
        <v>0</v>
      </c>
      <c r="H43" s="244"/>
      <c r="I43" s="243">
        <f>ROUND(E43*H43,2)</f>
        <v>0</v>
      </c>
      <c r="J43" s="244"/>
      <c r="K43" s="243">
        <f>ROUND(E43*J43,2)</f>
        <v>0</v>
      </c>
      <c r="L43" s="243">
        <v>21</v>
      </c>
      <c r="M43" s="243">
        <f>G43*(1+L43/100)</f>
        <v>0</v>
      </c>
      <c r="N43" s="242">
        <v>0</v>
      </c>
      <c r="O43" s="242">
        <f>ROUND(E43*N43,2)</f>
        <v>0</v>
      </c>
      <c r="P43" s="242">
        <v>0</v>
      </c>
      <c r="Q43" s="242">
        <f>ROUND(E43*P43,2)</f>
        <v>0</v>
      </c>
      <c r="R43" s="243" t="s">
        <v>137</v>
      </c>
      <c r="S43" s="243" t="s">
        <v>240</v>
      </c>
      <c r="T43" s="245" t="s">
        <v>240</v>
      </c>
      <c r="U43" s="220">
        <v>5.0500000000000003E-2</v>
      </c>
      <c r="V43" s="220">
        <f>ROUND(E43*U43,2)</f>
        <v>1.52</v>
      </c>
      <c r="W43" s="220"/>
      <c r="X43" s="220" t="s">
        <v>180</v>
      </c>
      <c r="Y43" s="220" t="s">
        <v>181</v>
      </c>
      <c r="Z43" s="210"/>
      <c r="AA43" s="210"/>
      <c r="AB43" s="210"/>
      <c r="AC43" s="210"/>
      <c r="AD43" s="210"/>
      <c r="AE43" s="210"/>
      <c r="AF43" s="210"/>
      <c r="AG43" s="210" t="s">
        <v>326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5">
      <c r="A44" s="239">
        <v>22</v>
      </c>
      <c r="B44" s="240" t="s">
        <v>367</v>
      </c>
      <c r="C44" s="247" t="s">
        <v>368</v>
      </c>
      <c r="D44" s="241" t="s">
        <v>318</v>
      </c>
      <c r="E44" s="242">
        <v>25</v>
      </c>
      <c r="F44" s="243">
        <f>H44+J44</f>
        <v>0</v>
      </c>
      <c r="G44" s="243">
        <f>ROUND(E44*F44,2)</f>
        <v>0</v>
      </c>
      <c r="H44" s="244"/>
      <c r="I44" s="243">
        <f>ROUND(E44*H44,2)</f>
        <v>0</v>
      </c>
      <c r="J44" s="244"/>
      <c r="K44" s="243">
        <f>ROUND(E44*J44,2)</f>
        <v>0</v>
      </c>
      <c r="L44" s="243">
        <v>21</v>
      </c>
      <c r="M44" s="243">
        <f>G44*(1+L44/100)</f>
        <v>0</v>
      </c>
      <c r="N44" s="242">
        <v>0</v>
      </c>
      <c r="O44" s="242">
        <f>ROUND(E44*N44,2)</f>
        <v>0</v>
      </c>
      <c r="P44" s="242">
        <v>0</v>
      </c>
      <c r="Q44" s="242">
        <f>ROUND(E44*P44,2)</f>
        <v>0</v>
      </c>
      <c r="R44" s="243" t="s">
        <v>137</v>
      </c>
      <c r="S44" s="243" t="s">
        <v>240</v>
      </c>
      <c r="T44" s="245" t="s">
        <v>240</v>
      </c>
      <c r="U44" s="220">
        <v>8.2170000000000007E-2</v>
      </c>
      <c r="V44" s="220">
        <f>ROUND(E44*U44,2)</f>
        <v>2.0499999999999998</v>
      </c>
      <c r="W44" s="220"/>
      <c r="X44" s="220" t="s">
        <v>180</v>
      </c>
      <c r="Y44" s="220" t="s">
        <v>181</v>
      </c>
      <c r="Z44" s="210"/>
      <c r="AA44" s="210"/>
      <c r="AB44" s="210"/>
      <c r="AC44" s="210"/>
      <c r="AD44" s="210"/>
      <c r="AE44" s="210"/>
      <c r="AF44" s="210"/>
      <c r="AG44" s="210" t="s">
        <v>326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5">
      <c r="A45" s="239">
        <v>23</v>
      </c>
      <c r="B45" s="240" t="s">
        <v>352</v>
      </c>
      <c r="C45" s="247" t="s">
        <v>353</v>
      </c>
      <c r="D45" s="241" t="s">
        <v>318</v>
      </c>
      <c r="E45" s="242">
        <v>1</v>
      </c>
      <c r="F45" s="243">
        <f>H45+J45</f>
        <v>0</v>
      </c>
      <c r="G45" s="243">
        <f>ROUND(E45*F45,2)</f>
        <v>0</v>
      </c>
      <c r="H45" s="244"/>
      <c r="I45" s="243">
        <f>ROUND(E45*H45,2)</f>
        <v>0</v>
      </c>
      <c r="J45" s="244"/>
      <c r="K45" s="243">
        <f>ROUND(E45*J45,2)</f>
        <v>0</v>
      </c>
      <c r="L45" s="243">
        <v>21</v>
      </c>
      <c r="M45" s="243">
        <f>G45*(1+L45/100)</f>
        <v>0</v>
      </c>
      <c r="N45" s="242">
        <v>0</v>
      </c>
      <c r="O45" s="242">
        <f>ROUND(E45*N45,2)</f>
        <v>0</v>
      </c>
      <c r="P45" s="242">
        <v>0</v>
      </c>
      <c r="Q45" s="242">
        <f>ROUND(E45*P45,2)</f>
        <v>0</v>
      </c>
      <c r="R45" s="243" t="s">
        <v>139</v>
      </c>
      <c r="S45" s="243" t="s">
        <v>240</v>
      </c>
      <c r="T45" s="245" t="s">
        <v>240</v>
      </c>
      <c r="U45" s="220">
        <v>0.9</v>
      </c>
      <c r="V45" s="220">
        <f>ROUND(E45*U45,2)</f>
        <v>0.9</v>
      </c>
      <c r="W45" s="220"/>
      <c r="X45" s="220" t="s">
        <v>180</v>
      </c>
      <c r="Y45" s="220" t="s">
        <v>181</v>
      </c>
      <c r="Z45" s="210"/>
      <c r="AA45" s="210"/>
      <c r="AB45" s="210"/>
      <c r="AC45" s="210"/>
      <c r="AD45" s="210"/>
      <c r="AE45" s="210"/>
      <c r="AF45" s="210"/>
      <c r="AG45" s="210" t="s">
        <v>314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x14ac:dyDescent="0.25">
      <c r="A46" s="222" t="s">
        <v>173</v>
      </c>
      <c r="B46" s="223" t="s">
        <v>124</v>
      </c>
      <c r="C46" s="246" t="s">
        <v>126</v>
      </c>
      <c r="D46" s="224"/>
      <c r="E46" s="225"/>
      <c r="F46" s="226"/>
      <c r="G46" s="226">
        <f>SUMIF(AG47:AG58,"&lt;&gt;NOR",G47:G58)</f>
        <v>0</v>
      </c>
      <c r="H46" s="226"/>
      <c r="I46" s="226">
        <f>SUM(I47:I58)</f>
        <v>0</v>
      </c>
      <c r="J46" s="226"/>
      <c r="K46" s="226">
        <f>SUM(K47:K58)</f>
        <v>0</v>
      </c>
      <c r="L46" s="226"/>
      <c r="M46" s="226">
        <f>SUM(M47:M58)</f>
        <v>0</v>
      </c>
      <c r="N46" s="225"/>
      <c r="O46" s="225">
        <f>SUM(O47:O58)</f>
        <v>0</v>
      </c>
      <c r="P46" s="225"/>
      <c r="Q46" s="225">
        <f>SUM(Q47:Q58)</f>
        <v>0</v>
      </c>
      <c r="R46" s="226"/>
      <c r="S46" s="226"/>
      <c r="T46" s="227"/>
      <c r="U46" s="221"/>
      <c r="V46" s="221">
        <f>SUM(V47:V58)</f>
        <v>21.41</v>
      </c>
      <c r="W46" s="221"/>
      <c r="X46" s="221"/>
      <c r="Y46" s="221"/>
      <c r="AG46" t="s">
        <v>174</v>
      </c>
    </row>
    <row r="47" spans="1:60" outlineLevel="1" x14ac:dyDescent="0.25">
      <c r="A47" s="239">
        <v>24</v>
      </c>
      <c r="B47" s="240" t="s">
        <v>369</v>
      </c>
      <c r="C47" s="247" t="s">
        <v>370</v>
      </c>
      <c r="D47" s="241" t="s">
        <v>318</v>
      </c>
      <c r="E47" s="242">
        <v>4</v>
      </c>
      <c r="F47" s="243">
        <f>H47+J47</f>
        <v>0</v>
      </c>
      <c r="G47" s="243">
        <f>ROUND(E47*F47,2)</f>
        <v>0</v>
      </c>
      <c r="H47" s="244"/>
      <c r="I47" s="243">
        <f>ROUND(E47*H47,2)</f>
        <v>0</v>
      </c>
      <c r="J47" s="244"/>
      <c r="K47" s="243">
        <f>ROUND(E47*J47,2)</f>
        <v>0</v>
      </c>
      <c r="L47" s="243">
        <v>21</v>
      </c>
      <c r="M47" s="243">
        <f>G47*(1+L47/100)</f>
        <v>0</v>
      </c>
      <c r="N47" s="242">
        <v>0</v>
      </c>
      <c r="O47" s="242">
        <f>ROUND(E47*N47,2)</f>
        <v>0</v>
      </c>
      <c r="P47" s="242">
        <v>0</v>
      </c>
      <c r="Q47" s="242">
        <f>ROUND(E47*P47,2)</f>
        <v>0</v>
      </c>
      <c r="R47" s="243"/>
      <c r="S47" s="243" t="s">
        <v>178</v>
      </c>
      <c r="T47" s="245" t="s">
        <v>179</v>
      </c>
      <c r="U47" s="220">
        <v>0</v>
      </c>
      <c r="V47" s="220">
        <f>ROUND(E47*U47,2)</f>
        <v>0</v>
      </c>
      <c r="W47" s="220"/>
      <c r="X47" s="220" t="s">
        <v>191</v>
      </c>
      <c r="Y47" s="220" t="s">
        <v>181</v>
      </c>
      <c r="Z47" s="210"/>
      <c r="AA47" s="210"/>
      <c r="AB47" s="210"/>
      <c r="AC47" s="210"/>
      <c r="AD47" s="210"/>
      <c r="AE47" s="210"/>
      <c r="AF47" s="210"/>
      <c r="AG47" s="210" t="s">
        <v>323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5">
      <c r="A48" s="232">
        <v>25</v>
      </c>
      <c r="B48" s="233" t="s">
        <v>341</v>
      </c>
      <c r="C48" s="248" t="s">
        <v>342</v>
      </c>
      <c r="D48" s="234" t="s">
        <v>318</v>
      </c>
      <c r="E48" s="235">
        <v>4</v>
      </c>
      <c r="F48" s="236">
        <f>H48+J48</f>
        <v>0</v>
      </c>
      <c r="G48" s="236">
        <f>ROUND(E48*F48,2)</f>
        <v>0</v>
      </c>
      <c r="H48" s="237"/>
      <c r="I48" s="236">
        <f>ROUND(E48*H48,2)</f>
        <v>0</v>
      </c>
      <c r="J48" s="237"/>
      <c r="K48" s="236">
        <f>ROUND(E48*J48,2)</f>
        <v>0</v>
      </c>
      <c r="L48" s="236">
        <v>21</v>
      </c>
      <c r="M48" s="236">
        <f>G48*(1+L48/100)</f>
        <v>0</v>
      </c>
      <c r="N48" s="235">
        <v>0</v>
      </c>
      <c r="O48" s="235">
        <f>ROUND(E48*N48,2)</f>
        <v>0</v>
      </c>
      <c r="P48" s="235">
        <v>0</v>
      </c>
      <c r="Q48" s="235">
        <f>ROUND(E48*P48,2)</f>
        <v>0</v>
      </c>
      <c r="R48" s="236" t="s">
        <v>137</v>
      </c>
      <c r="S48" s="236" t="s">
        <v>240</v>
      </c>
      <c r="T48" s="238" t="s">
        <v>240</v>
      </c>
      <c r="U48" s="220">
        <v>1</v>
      </c>
      <c r="V48" s="220">
        <f>ROUND(E48*U48,2)</f>
        <v>4</v>
      </c>
      <c r="W48" s="220"/>
      <c r="X48" s="220" t="s">
        <v>180</v>
      </c>
      <c r="Y48" s="220" t="s">
        <v>181</v>
      </c>
      <c r="Z48" s="210"/>
      <c r="AA48" s="210"/>
      <c r="AB48" s="210"/>
      <c r="AC48" s="210"/>
      <c r="AD48" s="210"/>
      <c r="AE48" s="210"/>
      <c r="AF48" s="210"/>
      <c r="AG48" s="210" t="s">
        <v>314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ht="21" outlineLevel="2" x14ac:dyDescent="0.25">
      <c r="A49" s="217"/>
      <c r="B49" s="218"/>
      <c r="C49" s="256" t="s">
        <v>343</v>
      </c>
      <c r="D49" s="255"/>
      <c r="E49" s="255"/>
      <c r="F49" s="255"/>
      <c r="G49" s="255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10"/>
      <c r="AA49" s="210"/>
      <c r="AB49" s="210"/>
      <c r="AC49" s="210"/>
      <c r="AD49" s="210"/>
      <c r="AE49" s="210"/>
      <c r="AF49" s="210"/>
      <c r="AG49" s="210" t="s">
        <v>242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54" t="str">
        <f>C49</f>
        <v>montáž rozvaděčů nn a vn včetně usazení, sestavení dílců, vyvážení, upevnění, zapojení a montáž demontovaných částí a přístrojů,  kontroly a dotažení spojů, opravy nátěrů, avšak bez zapojení, a ukončení kabelů</v>
      </c>
      <c r="BB49" s="210"/>
      <c r="BC49" s="210"/>
      <c r="BD49" s="210"/>
      <c r="BE49" s="210"/>
      <c r="BF49" s="210"/>
      <c r="BG49" s="210"/>
      <c r="BH49" s="210"/>
    </row>
    <row r="50" spans="1:60" outlineLevel="1" x14ac:dyDescent="0.25">
      <c r="A50" s="239">
        <v>26</v>
      </c>
      <c r="B50" s="240" t="s">
        <v>371</v>
      </c>
      <c r="C50" s="247" t="s">
        <v>372</v>
      </c>
      <c r="D50" s="241" t="s">
        <v>318</v>
      </c>
      <c r="E50" s="242">
        <v>4</v>
      </c>
      <c r="F50" s="243">
        <f>H50+J50</f>
        <v>0</v>
      </c>
      <c r="G50" s="243">
        <f>ROUND(E50*F50,2)</f>
        <v>0</v>
      </c>
      <c r="H50" s="244"/>
      <c r="I50" s="243">
        <f>ROUND(E50*H50,2)</f>
        <v>0</v>
      </c>
      <c r="J50" s="244"/>
      <c r="K50" s="243">
        <f>ROUND(E50*J50,2)</f>
        <v>0</v>
      </c>
      <c r="L50" s="243">
        <v>21</v>
      </c>
      <c r="M50" s="243">
        <f>G50*(1+L50/100)</f>
        <v>0</v>
      </c>
      <c r="N50" s="242">
        <v>0</v>
      </c>
      <c r="O50" s="242">
        <f>ROUND(E50*N50,2)</f>
        <v>0</v>
      </c>
      <c r="P50" s="242">
        <v>0</v>
      </c>
      <c r="Q50" s="242">
        <f>ROUND(E50*P50,2)</f>
        <v>0</v>
      </c>
      <c r="R50" s="243"/>
      <c r="S50" s="243" t="s">
        <v>178</v>
      </c>
      <c r="T50" s="245" t="s">
        <v>179</v>
      </c>
      <c r="U50" s="220">
        <v>0</v>
      </c>
      <c r="V50" s="220">
        <f>ROUND(E50*U50,2)</f>
        <v>0</v>
      </c>
      <c r="W50" s="220"/>
      <c r="X50" s="220" t="s">
        <v>191</v>
      </c>
      <c r="Y50" s="220" t="s">
        <v>181</v>
      </c>
      <c r="Z50" s="210"/>
      <c r="AA50" s="210"/>
      <c r="AB50" s="210"/>
      <c r="AC50" s="210"/>
      <c r="AD50" s="210"/>
      <c r="AE50" s="210"/>
      <c r="AF50" s="210"/>
      <c r="AG50" s="210" t="s">
        <v>323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5">
      <c r="A51" s="239">
        <v>27</v>
      </c>
      <c r="B51" s="240" t="s">
        <v>373</v>
      </c>
      <c r="C51" s="247" t="s">
        <v>374</v>
      </c>
      <c r="D51" s="241" t="s">
        <v>318</v>
      </c>
      <c r="E51" s="242">
        <v>4</v>
      </c>
      <c r="F51" s="243">
        <f>H51+J51</f>
        <v>0</v>
      </c>
      <c r="G51" s="243">
        <f>ROUND(E51*F51,2)</f>
        <v>0</v>
      </c>
      <c r="H51" s="244"/>
      <c r="I51" s="243">
        <f>ROUND(E51*H51,2)</f>
        <v>0</v>
      </c>
      <c r="J51" s="244"/>
      <c r="K51" s="243">
        <f>ROUND(E51*J51,2)</f>
        <v>0</v>
      </c>
      <c r="L51" s="243">
        <v>21</v>
      </c>
      <c r="M51" s="243">
        <f>G51*(1+L51/100)</f>
        <v>0</v>
      </c>
      <c r="N51" s="242">
        <v>0</v>
      </c>
      <c r="O51" s="242">
        <f>ROUND(E51*N51,2)</f>
        <v>0</v>
      </c>
      <c r="P51" s="242">
        <v>0</v>
      </c>
      <c r="Q51" s="242">
        <f>ROUND(E51*P51,2)</f>
        <v>0</v>
      </c>
      <c r="R51" s="243" t="s">
        <v>139</v>
      </c>
      <c r="S51" s="243" t="s">
        <v>240</v>
      </c>
      <c r="T51" s="245" t="s">
        <v>240</v>
      </c>
      <c r="U51" s="220">
        <v>0.8</v>
      </c>
      <c r="V51" s="220">
        <f>ROUND(E51*U51,2)</f>
        <v>3.2</v>
      </c>
      <c r="W51" s="220"/>
      <c r="X51" s="220" t="s">
        <v>180</v>
      </c>
      <c r="Y51" s="220" t="s">
        <v>181</v>
      </c>
      <c r="Z51" s="210"/>
      <c r="AA51" s="210"/>
      <c r="AB51" s="210"/>
      <c r="AC51" s="210"/>
      <c r="AD51" s="210"/>
      <c r="AE51" s="210"/>
      <c r="AF51" s="210"/>
      <c r="AG51" s="210" t="s">
        <v>314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ht="20.399999999999999" outlineLevel="1" x14ac:dyDescent="0.25">
      <c r="A52" s="239">
        <v>28</v>
      </c>
      <c r="B52" s="240" t="s">
        <v>354</v>
      </c>
      <c r="C52" s="247" t="s">
        <v>355</v>
      </c>
      <c r="D52" s="241" t="s">
        <v>318</v>
      </c>
      <c r="E52" s="242">
        <v>4</v>
      </c>
      <c r="F52" s="243">
        <f>H52+J52</f>
        <v>0</v>
      </c>
      <c r="G52" s="243">
        <f>ROUND(E52*F52,2)</f>
        <v>0</v>
      </c>
      <c r="H52" s="244"/>
      <c r="I52" s="243">
        <f>ROUND(E52*H52,2)</f>
        <v>0</v>
      </c>
      <c r="J52" s="244"/>
      <c r="K52" s="243">
        <f>ROUND(E52*J52,2)</f>
        <v>0</v>
      </c>
      <c r="L52" s="243">
        <v>21</v>
      </c>
      <c r="M52" s="243">
        <f>G52*(1+L52/100)</f>
        <v>0</v>
      </c>
      <c r="N52" s="242">
        <v>5.0000000000000001E-4</v>
      </c>
      <c r="O52" s="242">
        <f>ROUND(E52*N52,2)</f>
        <v>0</v>
      </c>
      <c r="P52" s="242">
        <v>0</v>
      </c>
      <c r="Q52" s="242">
        <f>ROUND(E52*P52,2)</f>
        <v>0</v>
      </c>
      <c r="R52" s="243" t="s">
        <v>356</v>
      </c>
      <c r="S52" s="243" t="s">
        <v>240</v>
      </c>
      <c r="T52" s="245" t="s">
        <v>240</v>
      </c>
      <c r="U52" s="220">
        <v>0</v>
      </c>
      <c r="V52" s="220">
        <f>ROUND(E52*U52,2)</f>
        <v>0</v>
      </c>
      <c r="W52" s="220"/>
      <c r="X52" s="220" t="s">
        <v>191</v>
      </c>
      <c r="Y52" s="220" t="s">
        <v>181</v>
      </c>
      <c r="Z52" s="210"/>
      <c r="AA52" s="210"/>
      <c r="AB52" s="210"/>
      <c r="AC52" s="210"/>
      <c r="AD52" s="210"/>
      <c r="AE52" s="210"/>
      <c r="AF52" s="210"/>
      <c r="AG52" s="210" t="s">
        <v>323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5">
      <c r="A53" s="239">
        <v>29</v>
      </c>
      <c r="B53" s="240" t="s">
        <v>357</v>
      </c>
      <c r="C53" s="247" t="s">
        <v>358</v>
      </c>
      <c r="D53" s="241" t="s">
        <v>318</v>
      </c>
      <c r="E53" s="242">
        <v>4</v>
      </c>
      <c r="F53" s="243">
        <f>H53+J53</f>
        <v>0</v>
      </c>
      <c r="G53" s="243">
        <f>ROUND(E53*F53,2)</f>
        <v>0</v>
      </c>
      <c r="H53" s="244"/>
      <c r="I53" s="243">
        <f>ROUND(E53*H53,2)</f>
        <v>0</v>
      </c>
      <c r="J53" s="244"/>
      <c r="K53" s="243">
        <f>ROUND(E53*J53,2)</f>
        <v>0</v>
      </c>
      <c r="L53" s="243">
        <v>21</v>
      </c>
      <c r="M53" s="243">
        <f>G53*(1+L53/100)</f>
        <v>0</v>
      </c>
      <c r="N53" s="242">
        <v>0</v>
      </c>
      <c r="O53" s="242">
        <f>ROUND(E53*N53,2)</f>
        <v>0</v>
      </c>
      <c r="P53" s="242">
        <v>0</v>
      </c>
      <c r="Q53" s="242">
        <f>ROUND(E53*P53,2)</f>
        <v>0</v>
      </c>
      <c r="R53" s="243" t="s">
        <v>139</v>
      </c>
      <c r="S53" s="243" t="s">
        <v>240</v>
      </c>
      <c r="T53" s="245" t="s">
        <v>240</v>
      </c>
      <c r="U53" s="220">
        <v>0.76</v>
      </c>
      <c r="V53" s="220">
        <f>ROUND(E53*U53,2)</f>
        <v>3.04</v>
      </c>
      <c r="W53" s="220"/>
      <c r="X53" s="220" t="s">
        <v>180</v>
      </c>
      <c r="Y53" s="220" t="s">
        <v>181</v>
      </c>
      <c r="Z53" s="210"/>
      <c r="AA53" s="210"/>
      <c r="AB53" s="210"/>
      <c r="AC53" s="210"/>
      <c r="AD53" s="210"/>
      <c r="AE53" s="210"/>
      <c r="AF53" s="210"/>
      <c r="AG53" s="210" t="s">
        <v>314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ht="20.399999999999999" outlineLevel="1" x14ac:dyDescent="0.25">
      <c r="A54" s="239">
        <v>30</v>
      </c>
      <c r="B54" s="240" t="s">
        <v>359</v>
      </c>
      <c r="C54" s="247" t="s">
        <v>360</v>
      </c>
      <c r="D54" s="241" t="s">
        <v>318</v>
      </c>
      <c r="E54" s="242">
        <v>8</v>
      </c>
      <c r="F54" s="243">
        <f>H54+J54</f>
        <v>0</v>
      </c>
      <c r="G54" s="243">
        <f>ROUND(E54*F54,2)</f>
        <v>0</v>
      </c>
      <c r="H54" s="244"/>
      <c r="I54" s="243">
        <f>ROUND(E54*H54,2)</f>
        <v>0</v>
      </c>
      <c r="J54" s="244"/>
      <c r="K54" s="243">
        <f>ROUND(E54*J54,2)</f>
        <v>0</v>
      </c>
      <c r="L54" s="243">
        <v>21</v>
      </c>
      <c r="M54" s="243">
        <f>G54*(1+L54/100)</f>
        <v>0</v>
      </c>
      <c r="N54" s="242">
        <v>2.7E-4</v>
      </c>
      <c r="O54" s="242">
        <f>ROUND(E54*N54,2)</f>
        <v>0</v>
      </c>
      <c r="P54" s="242">
        <v>0</v>
      </c>
      <c r="Q54" s="242">
        <f>ROUND(E54*P54,2)</f>
        <v>0</v>
      </c>
      <c r="R54" s="243" t="s">
        <v>356</v>
      </c>
      <c r="S54" s="243" t="s">
        <v>240</v>
      </c>
      <c r="T54" s="245" t="s">
        <v>240</v>
      </c>
      <c r="U54" s="220">
        <v>0</v>
      </c>
      <c r="V54" s="220">
        <f>ROUND(E54*U54,2)</f>
        <v>0</v>
      </c>
      <c r="W54" s="220"/>
      <c r="X54" s="220" t="s">
        <v>191</v>
      </c>
      <c r="Y54" s="220" t="s">
        <v>181</v>
      </c>
      <c r="Z54" s="210"/>
      <c r="AA54" s="210"/>
      <c r="AB54" s="210"/>
      <c r="AC54" s="210"/>
      <c r="AD54" s="210"/>
      <c r="AE54" s="210"/>
      <c r="AF54" s="210"/>
      <c r="AG54" s="210" t="s">
        <v>323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ht="20.399999999999999" outlineLevel="1" x14ac:dyDescent="0.25">
      <c r="A55" s="239">
        <v>31</v>
      </c>
      <c r="B55" s="240" t="s">
        <v>361</v>
      </c>
      <c r="C55" s="247" t="s">
        <v>362</v>
      </c>
      <c r="D55" s="241" t="s">
        <v>318</v>
      </c>
      <c r="E55" s="242">
        <v>11</v>
      </c>
      <c r="F55" s="243">
        <f>H55+J55</f>
        <v>0</v>
      </c>
      <c r="G55" s="243">
        <f>ROUND(E55*F55,2)</f>
        <v>0</v>
      </c>
      <c r="H55" s="244"/>
      <c r="I55" s="243">
        <f>ROUND(E55*H55,2)</f>
        <v>0</v>
      </c>
      <c r="J55" s="244"/>
      <c r="K55" s="243">
        <f>ROUND(E55*J55,2)</f>
        <v>0</v>
      </c>
      <c r="L55" s="243">
        <v>21</v>
      </c>
      <c r="M55" s="243">
        <f>G55*(1+L55/100)</f>
        <v>0</v>
      </c>
      <c r="N55" s="242">
        <v>2.7E-4</v>
      </c>
      <c r="O55" s="242">
        <f>ROUND(E55*N55,2)</f>
        <v>0</v>
      </c>
      <c r="P55" s="242">
        <v>0</v>
      </c>
      <c r="Q55" s="242">
        <f>ROUND(E55*P55,2)</f>
        <v>0</v>
      </c>
      <c r="R55" s="243" t="s">
        <v>356</v>
      </c>
      <c r="S55" s="243" t="s">
        <v>240</v>
      </c>
      <c r="T55" s="245" t="s">
        <v>240</v>
      </c>
      <c r="U55" s="220">
        <v>0</v>
      </c>
      <c r="V55" s="220">
        <f>ROUND(E55*U55,2)</f>
        <v>0</v>
      </c>
      <c r="W55" s="220"/>
      <c r="X55" s="220" t="s">
        <v>191</v>
      </c>
      <c r="Y55" s="220" t="s">
        <v>181</v>
      </c>
      <c r="Z55" s="210"/>
      <c r="AA55" s="210"/>
      <c r="AB55" s="210"/>
      <c r="AC55" s="210"/>
      <c r="AD55" s="210"/>
      <c r="AE55" s="210"/>
      <c r="AF55" s="210"/>
      <c r="AG55" s="210" t="s">
        <v>323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5">
      <c r="A56" s="239">
        <v>32</v>
      </c>
      <c r="B56" s="240" t="s">
        <v>363</v>
      </c>
      <c r="C56" s="247" t="s">
        <v>364</v>
      </c>
      <c r="D56" s="241" t="s">
        <v>318</v>
      </c>
      <c r="E56" s="242">
        <v>19</v>
      </c>
      <c r="F56" s="243">
        <f>H56+J56</f>
        <v>0</v>
      </c>
      <c r="G56" s="243">
        <f>ROUND(E56*F56,2)</f>
        <v>0</v>
      </c>
      <c r="H56" s="244"/>
      <c r="I56" s="243">
        <f>ROUND(E56*H56,2)</f>
        <v>0</v>
      </c>
      <c r="J56" s="244"/>
      <c r="K56" s="243">
        <f>ROUND(E56*J56,2)</f>
        <v>0</v>
      </c>
      <c r="L56" s="243">
        <v>21</v>
      </c>
      <c r="M56" s="243">
        <f>G56*(1+L56/100)</f>
        <v>0</v>
      </c>
      <c r="N56" s="242">
        <v>0</v>
      </c>
      <c r="O56" s="242">
        <f>ROUND(E56*N56,2)</f>
        <v>0</v>
      </c>
      <c r="P56" s="242">
        <v>0</v>
      </c>
      <c r="Q56" s="242">
        <f>ROUND(E56*P56,2)</f>
        <v>0</v>
      </c>
      <c r="R56" s="243" t="s">
        <v>139</v>
      </c>
      <c r="S56" s="243" t="s">
        <v>240</v>
      </c>
      <c r="T56" s="245" t="s">
        <v>240</v>
      </c>
      <c r="U56" s="220">
        <v>0.35</v>
      </c>
      <c r="V56" s="220">
        <f>ROUND(E56*U56,2)</f>
        <v>6.65</v>
      </c>
      <c r="W56" s="220"/>
      <c r="X56" s="220" t="s">
        <v>180</v>
      </c>
      <c r="Y56" s="220" t="s">
        <v>181</v>
      </c>
      <c r="Z56" s="210"/>
      <c r="AA56" s="210"/>
      <c r="AB56" s="210"/>
      <c r="AC56" s="210"/>
      <c r="AD56" s="210"/>
      <c r="AE56" s="210"/>
      <c r="AF56" s="210"/>
      <c r="AG56" s="210" t="s">
        <v>314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5">
      <c r="A57" s="239">
        <v>33</v>
      </c>
      <c r="B57" s="240" t="s">
        <v>365</v>
      </c>
      <c r="C57" s="247" t="s">
        <v>366</v>
      </c>
      <c r="D57" s="241" t="s">
        <v>318</v>
      </c>
      <c r="E57" s="242">
        <v>57</v>
      </c>
      <c r="F57" s="243">
        <f>H57+J57</f>
        <v>0</v>
      </c>
      <c r="G57" s="243">
        <f>ROUND(E57*F57,2)</f>
        <v>0</v>
      </c>
      <c r="H57" s="244"/>
      <c r="I57" s="243">
        <f>ROUND(E57*H57,2)</f>
        <v>0</v>
      </c>
      <c r="J57" s="244"/>
      <c r="K57" s="243">
        <f>ROUND(E57*J57,2)</f>
        <v>0</v>
      </c>
      <c r="L57" s="243">
        <v>21</v>
      </c>
      <c r="M57" s="243">
        <f>G57*(1+L57/100)</f>
        <v>0</v>
      </c>
      <c r="N57" s="242">
        <v>0</v>
      </c>
      <c r="O57" s="242">
        <f>ROUND(E57*N57,2)</f>
        <v>0</v>
      </c>
      <c r="P57" s="242">
        <v>0</v>
      </c>
      <c r="Q57" s="242">
        <f>ROUND(E57*P57,2)</f>
        <v>0</v>
      </c>
      <c r="R57" s="243" t="s">
        <v>137</v>
      </c>
      <c r="S57" s="243" t="s">
        <v>240</v>
      </c>
      <c r="T57" s="245" t="s">
        <v>240</v>
      </c>
      <c r="U57" s="220">
        <v>5.0500000000000003E-2</v>
      </c>
      <c r="V57" s="220">
        <f>ROUND(E57*U57,2)</f>
        <v>2.88</v>
      </c>
      <c r="W57" s="220"/>
      <c r="X57" s="220" t="s">
        <v>180</v>
      </c>
      <c r="Y57" s="220" t="s">
        <v>181</v>
      </c>
      <c r="Z57" s="210"/>
      <c r="AA57" s="210"/>
      <c r="AB57" s="210"/>
      <c r="AC57" s="210"/>
      <c r="AD57" s="210"/>
      <c r="AE57" s="210"/>
      <c r="AF57" s="210"/>
      <c r="AG57" s="210" t="s">
        <v>326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5">
      <c r="A58" s="239">
        <v>34</v>
      </c>
      <c r="B58" s="240" t="s">
        <v>367</v>
      </c>
      <c r="C58" s="247" t="s">
        <v>368</v>
      </c>
      <c r="D58" s="241" t="s">
        <v>318</v>
      </c>
      <c r="E58" s="242">
        <v>20</v>
      </c>
      <c r="F58" s="243">
        <f>H58+J58</f>
        <v>0</v>
      </c>
      <c r="G58" s="243">
        <f>ROUND(E58*F58,2)</f>
        <v>0</v>
      </c>
      <c r="H58" s="244"/>
      <c r="I58" s="243">
        <f>ROUND(E58*H58,2)</f>
        <v>0</v>
      </c>
      <c r="J58" s="244"/>
      <c r="K58" s="243">
        <f>ROUND(E58*J58,2)</f>
        <v>0</v>
      </c>
      <c r="L58" s="243">
        <v>21</v>
      </c>
      <c r="M58" s="243">
        <f>G58*(1+L58/100)</f>
        <v>0</v>
      </c>
      <c r="N58" s="242">
        <v>0</v>
      </c>
      <c r="O58" s="242">
        <f>ROUND(E58*N58,2)</f>
        <v>0</v>
      </c>
      <c r="P58" s="242">
        <v>0</v>
      </c>
      <c r="Q58" s="242">
        <f>ROUND(E58*P58,2)</f>
        <v>0</v>
      </c>
      <c r="R58" s="243" t="s">
        <v>137</v>
      </c>
      <c r="S58" s="243" t="s">
        <v>240</v>
      </c>
      <c r="T58" s="245" t="s">
        <v>240</v>
      </c>
      <c r="U58" s="220">
        <v>8.2170000000000007E-2</v>
      </c>
      <c r="V58" s="220">
        <f>ROUND(E58*U58,2)</f>
        <v>1.64</v>
      </c>
      <c r="W58" s="220"/>
      <c r="X58" s="220" t="s">
        <v>180</v>
      </c>
      <c r="Y58" s="220" t="s">
        <v>181</v>
      </c>
      <c r="Z58" s="210"/>
      <c r="AA58" s="210"/>
      <c r="AB58" s="210"/>
      <c r="AC58" s="210"/>
      <c r="AD58" s="210"/>
      <c r="AE58" s="210"/>
      <c r="AF58" s="210"/>
      <c r="AG58" s="210" t="s">
        <v>326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x14ac:dyDescent="0.25">
      <c r="A59" s="222" t="s">
        <v>173</v>
      </c>
      <c r="B59" s="223" t="s">
        <v>137</v>
      </c>
      <c r="C59" s="246" t="s">
        <v>138</v>
      </c>
      <c r="D59" s="224"/>
      <c r="E59" s="225"/>
      <c r="F59" s="226"/>
      <c r="G59" s="226">
        <f>SUMIF(AG60:AG81,"&lt;&gt;NOR",G60:G81)</f>
        <v>0</v>
      </c>
      <c r="H59" s="226"/>
      <c r="I59" s="226">
        <f>SUM(I60:I81)</f>
        <v>0</v>
      </c>
      <c r="J59" s="226"/>
      <c r="K59" s="226">
        <f>SUM(K60:K81)</f>
        <v>0</v>
      </c>
      <c r="L59" s="226"/>
      <c r="M59" s="226">
        <f>SUM(M60:M81)</f>
        <v>0</v>
      </c>
      <c r="N59" s="225"/>
      <c r="O59" s="225">
        <f>SUM(O60:O81)</f>
        <v>0.47000000000000008</v>
      </c>
      <c r="P59" s="225"/>
      <c r="Q59" s="225">
        <f>SUM(Q60:Q81)</f>
        <v>0</v>
      </c>
      <c r="R59" s="226"/>
      <c r="S59" s="226"/>
      <c r="T59" s="227"/>
      <c r="U59" s="221"/>
      <c r="V59" s="221">
        <f>SUM(V60:V81)</f>
        <v>198.49</v>
      </c>
      <c r="W59" s="221"/>
      <c r="X59" s="221"/>
      <c r="Y59" s="221"/>
      <c r="AG59" t="s">
        <v>174</v>
      </c>
    </row>
    <row r="60" spans="1:60" outlineLevel="1" x14ac:dyDescent="0.25">
      <c r="A60" s="239">
        <v>35</v>
      </c>
      <c r="B60" s="240" t="s">
        <v>375</v>
      </c>
      <c r="C60" s="247" t="s">
        <v>376</v>
      </c>
      <c r="D60" s="241" t="s">
        <v>332</v>
      </c>
      <c r="E60" s="242">
        <v>10</v>
      </c>
      <c r="F60" s="243">
        <f>H60+J60</f>
        <v>0</v>
      </c>
      <c r="G60" s="243">
        <f>ROUND(E60*F60,2)</f>
        <v>0</v>
      </c>
      <c r="H60" s="244"/>
      <c r="I60" s="243">
        <f>ROUND(E60*H60,2)</f>
        <v>0</v>
      </c>
      <c r="J60" s="244"/>
      <c r="K60" s="243">
        <f>ROUND(E60*J60,2)</f>
        <v>0</v>
      </c>
      <c r="L60" s="243">
        <v>21</v>
      </c>
      <c r="M60" s="243">
        <f>G60*(1+L60/100)</f>
        <v>0</v>
      </c>
      <c r="N60" s="242">
        <v>1.3999999999999999E-4</v>
      </c>
      <c r="O60" s="242">
        <f>ROUND(E60*N60,2)</f>
        <v>0</v>
      </c>
      <c r="P60" s="242">
        <v>0</v>
      </c>
      <c r="Q60" s="242">
        <f>ROUND(E60*P60,2)</f>
        <v>0</v>
      </c>
      <c r="R60" s="243" t="s">
        <v>137</v>
      </c>
      <c r="S60" s="243" t="s">
        <v>240</v>
      </c>
      <c r="T60" s="245" t="s">
        <v>240</v>
      </c>
      <c r="U60" s="220">
        <v>7.0000000000000007E-2</v>
      </c>
      <c r="V60" s="220">
        <f>ROUND(E60*U60,2)</f>
        <v>0.7</v>
      </c>
      <c r="W60" s="220"/>
      <c r="X60" s="220" t="s">
        <v>180</v>
      </c>
      <c r="Y60" s="220" t="s">
        <v>181</v>
      </c>
      <c r="Z60" s="210"/>
      <c r="AA60" s="210"/>
      <c r="AB60" s="210"/>
      <c r="AC60" s="210"/>
      <c r="AD60" s="210"/>
      <c r="AE60" s="210"/>
      <c r="AF60" s="210"/>
      <c r="AG60" s="210" t="s">
        <v>314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5">
      <c r="A61" s="239">
        <v>36</v>
      </c>
      <c r="B61" s="240" t="s">
        <v>377</v>
      </c>
      <c r="C61" s="247" t="s">
        <v>378</v>
      </c>
      <c r="D61" s="241" t="s">
        <v>332</v>
      </c>
      <c r="E61" s="242">
        <v>193</v>
      </c>
      <c r="F61" s="243">
        <f>H61+J61</f>
        <v>0</v>
      </c>
      <c r="G61" s="243">
        <f>ROUND(E61*F61,2)</f>
        <v>0</v>
      </c>
      <c r="H61" s="244"/>
      <c r="I61" s="243">
        <f>ROUND(E61*H61,2)</f>
        <v>0</v>
      </c>
      <c r="J61" s="244"/>
      <c r="K61" s="243">
        <f>ROUND(E61*J61,2)</f>
        <v>0</v>
      </c>
      <c r="L61" s="243">
        <v>21</v>
      </c>
      <c r="M61" s="243">
        <f>G61*(1+L61/100)</f>
        <v>0</v>
      </c>
      <c r="N61" s="242">
        <v>1.6000000000000001E-4</v>
      </c>
      <c r="O61" s="242">
        <f>ROUND(E61*N61,2)</f>
        <v>0.03</v>
      </c>
      <c r="P61" s="242">
        <v>0</v>
      </c>
      <c r="Q61" s="242">
        <f>ROUND(E61*P61,2)</f>
        <v>0</v>
      </c>
      <c r="R61" s="243" t="s">
        <v>137</v>
      </c>
      <c r="S61" s="243" t="s">
        <v>240</v>
      </c>
      <c r="T61" s="245" t="s">
        <v>240</v>
      </c>
      <c r="U61" s="220">
        <v>7.0000000000000007E-2</v>
      </c>
      <c r="V61" s="220">
        <f>ROUND(E61*U61,2)</f>
        <v>13.51</v>
      </c>
      <c r="W61" s="220"/>
      <c r="X61" s="220" t="s">
        <v>180</v>
      </c>
      <c r="Y61" s="220" t="s">
        <v>181</v>
      </c>
      <c r="Z61" s="210"/>
      <c r="AA61" s="210"/>
      <c r="AB61" s="210"/>
      <c r="AC61" s="210"/>
      <c r="AD61" s="210"/>
      <c r="AE61" s="210"/>
      <c r="AF61" s="210"/>
      <c r="AG61" s="210" t="s">
        <v>314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ht="20.399999999999999" outlineLevel="1" x14ac:dyDescent="0.25">
      <c r="A62" s="239">
        <v>37</v>
      </c>
      <c r="B62" s="240" t="s">
        <v>379</v>
      </c>
      <c r="C62" s="247" t="s">
        <v>380</v>
      </c>
      <c r="D62" s="241" t="s">
        <v>332</v>
      </c>
      <c r="E62" s="242">
        <v>659</v>
      </c>
      <c r="F62" s="243">
        <f>H62+J62</f>
        <v>0</v>
      </c>
      <c r="G62" s="243">
        <f>ROUND(E62*F62,2)</f>
        <v>0</v>
      </c>
      <c r="H62" s="244"/>
      <c r="I62" s="243">
        <f>ROUND(E62*H62,2)</f>
        <v>0</v>
      </c>
      <c r="J62" s="244"/>
      <c r="K62" s="243">
        <f>ROUND(E62*J62,2)</f>
        <v>0</v>
      </c>
      <c r="L62" s="243">
        <v>21</v>
      </c>
      <c r="M62" s="243">
        <f>G62*(1+L62/100)</f>
        <v>0</v>
      </c>
      <c r="N62" s="242">
        <v>9.0000000000000006E-5</v>
      </c>
      <c r="O62" s="242">
        <f>ROUND(E62*N62,2)</f>
        <v>0.06</v>
      </c>
      <c r="P62" s="242">
        <v>0</v>
      </c>
      <c r="Q62" s="242">
        <f>ROUND(E62*P62,2)</f>
        <v>0</v>
      </c>
      <c r="R62" s="243" t="s">
        <v>137</v>
      </c>
      <c r="S62" s="243" t="s">
        <v>240</v>
      </c>
      <c r="T62" s="245" t="s">
        <v>240</v>
      </c>
      <c r="U62" s="220">
        <v>6.4149999999999999E-2</v>
      </c>
      <c r="V62" s="220">
        <f>ROUND(E62*U62,2)</f>
        <v>42.27</v>
      </c>
      <c r="W62" s="220"/>
      <c r="X62" s="220" t="s">
        <v>180</v>
      </c>
      <c r="Y62" s="220" t="s">
        <v>181</v>
      </c>
      <c r="Z62" s="210"/>
      <c r="AA62" s="210"/>
      <c r="AB62" s="210"/>
      <c r="AC62" s="210"/>
      <c r="AD62" s="210"/>
      <c r="AE62" s="210"/>
      <c r="AF62" s="210"/>
      <c r="AG62" s="210" t="s">
        <v>314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5">
      <c r="A63" s="239">
        <v>38</v>
      </c>
      <c r="B63" s="240" t="s">
        <v>381</v>
      </c>
      <c r="C63" s="247" t="s">
        <v>382</v>
      </c>
      <c r="D63" s="241" t="s">
        <v>332</v>
      </c>
      <c r="E63" s="242">
        <v>291</v>
      </c>
      <c r="F63" s="243">
        <f>H63+J63</f>
        <v>0</v>
      </c>
      <c r="G63" s="243">
        <f>ROUND(E63*F63,2)</f>
        <v>0</v>
      </c>
      <c r="H63" s="244"/>
      <c r="I63" s="243">
        <f>ROUND(E63*H63,2)</f>
        <v>0</v>
      </c>
      <c r="J63" s="244"/>
      <c r="K63" s="243">
        <f>ROUND(E63*J63,2)</f>
        <v>0</v>
      </c>
      <c r="L63" s="243">
        <v>21</v>
      </c>
      <c r="M63" s="243">
        <f>G63*(1+L63/100)</f>
        <v>0</v>
      </c>
      <c r="N63" s="242">
        <v>1.9000000000000001E-4</v>
      </c>
      <c r="O63" s="242">
        <f>ROUND(E63*N63,2)</f>
        <v>0.06</v>
      </c>
      <c r="P63" s="242">
        <v>0</v>
      </c>
      <c r="Q63" s="242">
        <f>ROUND(E63*P63,2)</f>
        <v>0</v>
      </c>
      <c r="R63" s="243" t="s">
        <v>137</v>
      </c>
      <c r="S63" s="243" t="s">
        <v>240</v>
      </c>
      <c r="T63" s="245" t="s">
        <v>240</v>
      </c>
      <c r="U63" s="220">
        <v>7.0000000000000007E-2</v>
      </c>
      <c r="V63" s="220">
        <f>ROUND(E63*U63,2)</f>
        <v>20.37</v>
      </c>
      <c r="W63" s="220"/>
      <c r="X63" s="220" t="s">
        <v>180</v>
      </c>
      <c r="Y63" s="220" t="s">
        <v>181</v>
      </c>
      <c r="Z63" s="210"/>
      <c r="AA63" s="210"/>
      <c r="AB63" s="210"/>
      <c r="AC63" s="210"/>
      <c r="AD63" s="210"/>
      <c r="AE63" s="210"/>
      <c r="AF63" s="210"/>
      <c r="AG63" s="210" t="s">
        <v>314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5">
      <c r="A64" s="239">
        <v>39</v>
      </c>
      <c r="B64" s="240" t="s">
        <v>383</v>
      </c>
      <c r="C64" s="247" t="s">
        <v>384</v>
      </c>
      <c r="D64" s="241" t="s">
        <v>332</v>
      </c>
      <c r="E64" s="242">
        <v>140</v>
      </c>
      <c r="F64" s="243">
        <f>H64+J64</f>
        <v>0</v>
      </c>
      <c r="G64" s="243">
        <f>ROUND(E64*F64,2)</f>
        <v>0</v>
      </c>
      <c r="H64" s="244"/>
      <c r="I64" s="243">
        <f>ROUND(E64*H64,2)</f>
        <v>0</v>
      </c>
      <c r="J64" s="244"/>
      <c r="K64" s="243">
        <f>ROUND(E64*J64,2)</f>
        <v>0</v>
      </c>
      <c r="L64" s="243">
        <v>21</v>
      </c>
      <c r="M64" s="243">
        <f>G64*(1+L64/100)</f>
        <v>0</v>
      </c>
      <c r="N64" s="242">
        <v>2.2000000000000001E-4</v>
      </c>
      <c r="O64" s="242">
        <f>ROUND(E64*N64,2)</f>
        <v>0.03</v>
      </c>
      <c r="P64" s="242">
        <v>0</v>
      </c>
      <c r="Q64" s="242">
        <f>ROUND(E64*P64,2)</f>
        <v>0</v>
      </c>
      <c r="R64" s="243" t="s">
        <v>137</v>
      </c>
      <c r="S64" s="243" t="s">
        <v>240</v>
      </c>
      <c r="T64" s="245" t="s">
        <v>240</v>
      </c>
      <c r="U64" s="220">
        <v>7.0000000000000007E-2</v>
      </c>
      <c r="V64" s="220">
        <f>ROUND(E64*U64,2)</f>
        <v>9.8000000000000007</v>
      </c>
      <c r="W64" s="220"/>
      <c r="X64" s="220" t="s">
        <v>180</v>
      </c>
      <c r="Y64" s="220" t="s">
        <v>181</v>
      </c>
      <c r="Z64" s="210"/>
      <c r="AA64" s="210"/>
      <c r="AB64" s="210"/>
      <c r="AC64" s="210"/>
      <c r="AD64" s="210"/>
      <c r="AE64" s="210"/>
      <c r="AF64" s="210"/>
      <c r="AG64" s="210" t="s">
        <v>314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5">
      <c r="A65" s="239">
        <v>40</v>
      </c>
      <c r="B65" s="240" t="s">
        <v>385</v>
      </c>
      <c r="C65" s="247" t="s">
        <v>386</v>
      </c>
      <c r="D65" s="241" t="s">
        <v>332</v>
      </c>
      <c r="E65" s="242">
        <v>489</v>
      </c>
      <c r="F65" s="243">
        <f>H65+J65</f>
        <v>0</v>
      </c>
      <c r="G65" s="243">
        <f>ROUND(E65*F65,2)</f>
        <v>0</v>
      </c>
      <c r="H65" s="244"/>
      <c r="I65" s="243">
        <f>ROUND(E65*H65,2)</f>
        <v>0</v>
      </c>
      <c r="J65" s="244"/>
      <c r="K65" s="243">
        <f>ROUND(E65*J65,2)</f>
        <v>0</v>
      </c>
      <c r="L65" s="243">
        <v>21</v>
      </c>
      <c r="M65" s="243">
        <f>G65*(1+L65/100)</f>
        <v>0</v>
      </c>
      <c r="N65" s="242">
        <v>2.1000000000000001E-4</v>
      </c>
      <c r="O65" s="242">
        <f>ROUND(E65*N65,2)</f>
        <v>0.1</v>
      </c>
      <c r="P65" s="242">
        <v>0</v>
      </c>
      <c r="Q65" s="242">
        <f>ROUND(E65*P65,2)</f>
        <v>0</v>
      </c>
      <c r="R65" s="243" t="s">
        <v>137</v>
      </c>
      <c r="S65" s="243" t="s">
        <v>240</v>
      </c>
      <c r="T65" s="245" t="s">
        <v>240</v>
      </c>
      <c r="U65" s="220">
        <v>7.0000000000000007E-2</v>
      </c>
      <c r="V65" s="220">
        <f>ROUND(E65*U65,2)</f>
        <v>34.229999999999997</v>
      </c>
      <c r="W65" s="220"/>
      <c r="X65" s="220" t="s">
        <v>180</v>
      </c>
      <c r="Y65" s="220" t="s">
        <v>181</v>
      </c>
      <c r="Z65" s="210"/>
      <c r="AA65" s="210"/>
      <c r="AB65" s="210"/>
      <c r="AC65" s="210"/>
      <c r="AD65" s="210"/>
      <c r="AE65" s="210"/>
      <c r="AF65" s="210"/>
      <c r="AG65" s="210" t="s">
        <v>314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ht="20.399999999999999" outlineLevel="1" x14ac:dyDescent="0.25">
      <c r="A66" s="239">
        <v>41</v>
      </c>
      <c r="B66" s="240" t="s">
        <v>387</v>
      </c>
      <c r="C66" s="247" t="s">
        <v>388</v>
      </c>
      <c r="D66" s="241" t="s">
        <v>332</v>
      </c>
      <c r="E66" s="242">
        <v>185</v>
      </c>
      <c r="F66" s="243">
        <f>H66+J66</f>
        <v>0</v>
      </c>
      <c r="G66" s="243">
        <f>ROUND(E66*F66,2)</f>
        <v>0</v>
      </c>
      <c r="H66" s="244"/>
      <c r="I66" s="243">
        <f>ROUND(E66*H66,2)</f>
        <v>0</v>
      </c>
      <c r="J66" s="244"/>
      <c r="K66" s="243">
        <f>ROUND(E66*J66,2)</f>
        <v>0</v>
      </c>
      <c r="L66" s="243">
        <v>21</v>
      </c>
      <c r="M66" s="243">
        <f>G66*(1+L66/100)</f>
        <v>0</v>
      </c>
      <c r="N66" s="242">
        <v>4.2999999999999999E-4</v>
      </c>
      <c r="O66" s="242">
        <f>ROUND(E66*N66,2)</f>
        <v>0.08</v>
      </c>
      <c r="P66" s="242">
        <v>0</v>
      </c>
      <c r="Q66" s="242">
        <f>ROUND(E66*P66,2)</f>
        <v>0</v>
      </c>
      <c r="R66" s="243" t="s">
        <v>137</v>
      </c>
      <c r="S66" s="243" t="s">
        <v>240</v>
      </c>
      <c r="T66" s="245" t="s">
        <v>240</v>
      </c>
      <c r="U66" s="220">
        <v>0.10431</v>
      </c>
      <c r="V66" s="220">
        <f>ROUND(E66*U66,2)</f>
        <v>19.3</v>
      </c>
      <c r="W66" s="220"/>
      <c r="X66" s="220" t="s">
        <v>180</v>
      </c>
      <c r="Y66" s="220" t="s">
        <v>181</v>
      </c>
      <c r="Z66" s="210"/>
      <c r="AA66" s="210"/>
      <c r="AB66" s="210"/>
      <c r="AC66" s="210"/>
      <c r="AD66" s="210"/>
      <c r="AE66" s="210"/>
      <c r="AF66" s="210"/>
      <c r="AG66" s="210" t="s">
        <v>314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ht="20.399999999999999" outlineLevel="1" x14ac:dyDescent="0.25">
      <c r="A67" s="239">
        <v>42</v>
      </c>
      <c r="B67" s="240" t="s">
        <v>389</v>
      </c>
      <c r="C67" s="247" t="s">
        <v>390</v>
      </c>
      <c r="D67" s="241" t="s">
        <v>332</v>
      </c>
      <c r="E67" s="242">
        <v>126</v>
      </c>
      <c r="F67" s="243">
        <f>H67+J67</f>
        <v>0</v>
      </c>
      <c r="G67" s="243">
        <f>ROUND(E67*F67,2)</f>
        <v>0</v>
      </c>
      <c r="H67" s="244"/>
      <c r="I67" s="243">
        <f>ROUND(E67*H67,2)</f>
        <v>0</v>
      </c>
      <c r="J67" s="244"/>
      <c r="K67" s="243">
        <f>ROUND(E67*J67,2)</f>
        <v>0</v>
      </c>
      <c r="L67" s="243">
        <v>21</v>
      </c>
      <c r="M67" s="243">
        <f>G67*(1+L67/100)</f>
        <v>0</v>
      </c>
      <c r="N67" s="242">
        <v>8.0000000000000004E-4</v>
      </c>
      <c r="O67" s="242">
        <f>ROUND(E67*N67,2)</f>
        <v>0.1</v>
      </c>
      <c r="P67" s="242">
        <v>0</v>
      </c>
      <c r="Q67" s="242">
        <f>ROUND(E67*P67,2)</f>
        <v>0</v>
      </c>
      <c r="R67" s="243" t="s">
        <v>137</v>
      </c>
      <c r="S67" s="243" t="s">
        <v>240</v>
      </c>
      <c r="T67" s="245" t="s">
        <v>240</v>
      </c>
      <c r="U67" s="220">
        <v>0.12062</v>
      </c>
      <c r="V67" s="220">
        <f>ROUND(E67*U67,2)</f>
        <v>15.2</v>
      </c>
      <c r="W67" s="220"/>
      <c r="X67" s="220" t="s">
        <v>180</v>
      </c>
      <c r="Y67" s="220" t="s">
        <v>181</v>
      </c>
      <c r="Z67" s="210"/>
      <c r="AA67" s="210"/>
      <c r="AB67" s="210"/>
      <c r="AC67" s="210"/>
      <c r="AD67" s="210"/>
      <c r="AE67" s="210"/>
      <c r="AF67" s="210"/>
      <c r="AG67" s="210" t="s">
        <v>314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ht="20.399999999999999" outlineLevel="1" x14ac:dyDescent="0.25">
      <c r="A68" s="239">
        <v>43</v>
      </c>
      <c r="B68" s="240" t="s">
        <v>391</v>
      </c>
      <c r="C68" s="247" t="s">
        <v>392</v>
      </c>
      <c r="D68" s="241" t="s">
        <v>318</v>
      </c>
      <c r="E68" s="242">
        <v>4</v>
      </c>
      <c r="F68" s="243">
        <f>H68+J68</f>
        <v>0</v>
      </c>
      <c r="G68" s="243">
        <f>ROUND(E68*F68,2)</f>
        <v>0</v>
      </c>
      <c r="H68" s="244"/>
      <c r="I68" s="243">
        <f>ROUND(E68*H68,2)</f>
        <v>0</v>
      </c>
      <c r="J68" s="244"/>
      <c r="K68" s="243">
        <f>ROUND(E68*J68,2)</f>
        <v>0</v>
      </c>
      <c r="L68" s="243">
        <v>21</v>
      </c>
      <c r="M68" s="243">
        <f>G68*(1+L68/100)</f>
        <v>0</v>
      </c>
      <c r="N68" s="242">
        <v>1.1E-4</v>
      </c>
      <c r="O68" s="242">
        <f>ROUND(E68*N68,2)</f>
        <v>0</v>
      </c>
      <c r="P68" s="242">
        <v>0</v>
      </c>
      <c r="Q68" s="242">
        <f>ROUND(E68*P68,2)</f>
        <v>0</v>
      </c>
      <c r="R68" s="243" t="s">
        <v>137</v>
      </c>
      <c r="S68" s="243" t="s">
        <v>240</v>
      </c>
      <c r="T68" s="245" t="s">
        <v>240</v>
      </c>
      <c r="U68" s="220">
        <v>0.13</v>
      </c>
      <c r="V68" s="220">
        <f>ROUND(E68*U68,2)</f>
        <v>0.52</v>
      </c>
      <c r="W68" s="220"/>
      <c r="X68" s="220" t="s">
        <v>180</v>
      </c>
      <c r="Y68" s="220" t="s">
        <v>181</v>
      </c>
      <c r="Z68" s="210"/>
      <c r="AA68" s="210"/>
      <c r="AB68" s="210"/>
      <c r="AC68" s="210"/>
      <c r="AD68" s="210"/>
      <c r="AE68" s="210"/>
      <c r="AF68" s="210"/>
      <c r="AG68" s="210" t="s">
        <v>326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ht="20.399999999999999" outlineLevel="1" x14ac:dyDescent="0.25">
      <c r="A69" s="239">
        <v>44</v>
      </c>
      <c r="B69" s="240" t="s">
        <v>393</v>
      </c>
      <c r="C69" s="247" t="s">
        <v>394</v>
      </c>
      <c r="D69" s="241" t="s">
        <v>318</v>
      </c>
      <c r="E69" s="242">
        <v>1</v>
      </c>
      <c r="F69" s="243">
        <f>H69+J69</f>
        <v>0</v>
      </c>
      <c r="G69" s="243">
        <f>ROUND(E69*F69,2)</f>
        <v>0</v>
      </c>
      <c r="H69" s="244"/>
      <c r="I69" s="243">
        <f>ROUND(E69*H69,2)</f>
        <v>0</v>
      </c>
      <c r="J69" s="244"/>
      <c r="K69" s="243">
        <f>ROUND(E69*J69,2)</f>
        <v>0</v>
      </c>
      <c r="L69" s="243">
        <v>21</v>
      </c>
      <c r="M69" s="243">
        <f>G69*(1+L69/100)</f>
        <v>0</v>
      </c>
      <c r="N69" s="242">
        <v>6.0000000000000002E-5</v>
      </c>
      <c r="O69" s="242">
        <f>ROUND(E69*N69,2)</f>
        <v>0</v>
      </c>
      <c r="P69" s="242">
        <v>0</v>
      </c>
      <c r="Q69" s="242">
        <f>ROUND(E69*P69,2)</f>
        <v>0</v>
      </c>
      <c r="R69" s="243" t="s">
        <v>137</v>
      </c>
      <c r="S69" s="243" t="s">
        <v>240</v>
      </c>
      <c r="T69" s="245" t="s">
        <v>240</v>
      </c>
      <c r="U69" s="220">
        <v>0.14699999999999999</v>
      </c>
      <c r="V69" s="220">
        <f>ROUND(E69*U69,2)</f>
        <v>0.15</v>
      </c>
      <c r="W69" s="220"/>
      <c r="X69" s="220" t="s">
        <v>180</v>
      </c>
      <c r="Y69" s="220" t="s">
        <v>181</v>
      </c>
      <c r="Z69" s="210"/>
      <c r="AA69" s="210"/>
      <c r="AB69" s="210"/>
      <c r="AC69" s="210"/>
      <c r="AD69" s="210"/>
      <c r="AE69" s="210"/>
      <c r="AF69" s="210"/>
      <c r="AG69" s="210" t="s">
        <v>314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ht="20.399999999999999" outlineLevel="1" x14ac:dyDescent="0.25">
      <c r="A70" s="239">
        <v>45</v>
      </c>
      <c r="B70" s="240" t="s">
        <v>395</v>
      </c>
      <c r="C70" s="247" t="s">
        <v>396</v>
      </c>
      <c r="D70" s="241" t="s">
        <v>318</v>
      </c>
      <c r="E70" s="242">
        <v>10</v>
      </c>
      <c r="F70" s="243">
        <f>H70+J70</f>
        <v>0</v>
      </c>
      <c r="G70" s="243">
        <f>ROUND(E70*F70,2)</f>
        <v>0</v>
      </c>
      <c r="H70" s="244"/>
      <c r="I70" s="243">
        <f>ROUND(E70*H70,2)</f>
        <v>0</v>
      </c>
      <c r="J70" s="244"/>
      <c r="K70" s="243">
        <f>ROUND(E70*J70,2)</f>
        <v>0</v>
      </c>
      <c r="L70" s="243">
        <v>21</v>
      </c>
      <c r="M70" s="243">
        <f>G70*(1+L70/100)</f>
        <v>0</v>
      </c>
      <c r="N70" s="242">
        <v>1.1E-4</v>
      </c>
      <c r="O70" s="242">
        <f>ROUND(E70*N70,2)</f>
        <v>0</v>
      </c>
      <c r="P70" s="242">
        <v>0</v>
      </c>
      <c r="Q70" s="242">
        <f>ROUND(E70*P70,2)</f>
        <v>0</v>
      </c>
      <c r="R70" s="243" t="s">
        <v>137</v>
      </c>
      <c r="S70" s="243" t="s">
        <v>240</v>
      </c>
      <c r="T70" s="245" t="s">
        <v>240</v>
      </c>
      <c r="U70" s="220">
        <v>0.15620000000000001</v>
      </c>
      <c r="V70" s="220">
        <f>ROUND(E70*U70,2)</f>
        <v>1.56</v>
      </c>
      <c r="W70" s="220"/>
      <c r="X70" s="220" t="s">
        <v>180</v>
      </c>
      <c r="Y70" s="220" t="s">
        <v>181</v>
      </c>
      <c r="Z70" s="210"/>
      <c r="AA70" s="210"/>
      <c r="AB70" s="210"/>
      <c r="AC70" s="210"/>
      <c r="AD70" s="210"/>
      <c r="AE70" s="210"/>
      <c r="AF70" s="210"/>
      <c r="AG70" s="210" t="s">
        <v>326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ht="20.399999999999999" outlineLevel="1" x14ac:dyDescent="0.25">
      <c r="A71" s="239">
        <v>46</v>
      </c>
      <c r="B71" s="240" t="s">
        <v>397</v>
      </c>
      <c r="C71" s="247" t="s">
        <v>398</v>
      </c>
      <c r="D71" s="241" t="s">
        <v>318</v>
      </c>
      <c r="E71" s="242">
        <v>49</v>
      </c>
      <c r="F71" s="243">
        <f>H71+J71</f>
        <v>0</v>
      </c>
      <c r="G71" s="243">
        <f>ROUND(E71*F71,2)</f>
        <v>0</v>
      </c>
      <c r="H71" s="244"/>
      <c r="I71" s="243">
        <f>ROUND(E71*H71,2)</f>
        <v>0</v>
      </c>
      <c r="J71" s="244"/>
      <c r="K71" s="243">
        <f>ROUND(E71*J71,2)</f>
        <v>0</v>
      </c>
      <c r="L71" s="243">
        <v>21</v>
      </c>
      <c r="M71" s="243">
        <f>G71*(1+L71/100)</f>
        <v>0</v>
      </c>
      <c r="N71" s="242">
        <v>9.0000000000000006E-5</v>
      </c>
      <c r="O71" s="242">
        <f>ROUND(E71*N71,2)</f>
        <v>0</v>
      </c>
      <c r="P71" s="242">
        <v>0</v>
      </c>
      <c r="Q71" s="242">
        <f>ROUND(E71*P71,2)</f>
        <v>0</v>
      </c>
      <c r="R71" s="243" t="s">
        <v>137</v>
      </c>
      <c r="S71" s="243" t="s">
        <v>240</v>
      </c>
      <c r="T71" s="245" t="s">
        <v>240</v>
      </c>
      <c r="U71" s="220">
        <v>0.2475</v>
      </c>
      <c r="V71" s="220">
        <f>ROUND(E71*U71,2)</f>
        <v>12.13</v>
      </c>
      <c r="W71" s="220"/>
      <c r="X71" s="220" t="s">
        <v>180</v>
      </c>
      <c r="Y71" s="220" t="s">
        <v>181</v>
      </c>
      <c r="Z71" s="210"/>
      <c r="AA71" s="210"/>
      <c r="AB71" s="210"/>
      <c r="AC71" s="210"/>
      <c r="AD71" s="210"/>
      <c r="AE71" s="210"/>
      <c r="AF71" s="210"/>
      <c r="AG71" s="210" t="s">
        <v>326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5">
      <c r="A72" s="232">
        <v>47</v>
      </c>
      <c r="B72" s="233" t="s">
        <v>399</v>
      </c>
      <c r="C72" s="248" t="s">
        <v>400</v>
      </c>
      <c r="D72" s="234" t="s">
        <v>318</v>
      </c>
      <c r="E72" s="235">
        <v>64</v>
      </c>
      <c r="F72" s="236">
        <f>H72+J72</f>
        <v>0</v>
      </c>
      <c r="G72" s="236">
        <f>ROUND(E72*F72,2)</f>
        <v>0</v>
      </c>
      <c r="H72" s="237"/>
      <c r="I72" s="236">
        <f>ROUND(E72*H72,2)</f>
        <v>0</v>
      </c>
      <c r="J72" s="237"/>
      <c r="K72" s="236">
        <f>ROUND(E72*J72,2)</f>
        <v>0</v>
      </c>
      <c r="L72" s="236">
        <v>21</v>
      </c>
      <c r="M72" s="236">
        <f>G72*(1+L72/100)</f>
        <v>0</v>
      </c>
      <c r="N72" s="235">
        <v>1.2999999999999999E-4</v>
      </c>
      <c r="O72" s="235">
        <f>ROUND(E72*N72,2)</f>
        <v>0.01</v>
      </c>
      <c r="P72" s="235">
        <v>0</v>
      </c>
      <c r="Q72" s="235">
        <f>ROUND(E72*P72,2)</f>
        <v>0</v>
      </c>
      <c r="R72" s="236"/>
      <c r="S72" s="236" t="s">
        <v>240</v>
      </c>
      <c r="T72" s="238" t="s">
        <v>240</v>
      </c>
      <c r="U72" s="220">
        <v>0.37</v>
      </c>
      <c r="V72" s="220">
        <f>ROUND(E72*U72,2)</f>
        <v>23.68</v>
      </c>
      <c r="W72" s="220"/>
      <c r="X72" s="220" t="s">
        <v>180</v>
      </c>
      <c r="Y72" s="220" t="s">
        <v>181</v>
      </c>
      <c r="Z72" s="210"/>
      <c r="AA72" s="210"/>
      <c r="AB72" s="210"/>
      <c r="AC72" s="210"/>
      <c r="AD72" s="210"/>
      <c r="AE72" s="210"/>
      <c r="AF72" s="210"/>
      <c r="AG72" s="210" t="s">
        <v>326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ht="21" outlineLevel="2" x14ac:dyDescent="0.25">
      <c r="A73" s="217"/>
      <c r="B73" s="218"/>
      <c r="C73" s="261" t="s">
        <v>401</v>
      </c>
      <c r="D73" s="259"/>
      <c r="E73" s="259"/>
      <c r="F73" s="259"/>
      <c r="G73" s="259"/>
      <c r="H73" s="220"/>
      <c r="I73" s="220"/>
      <c r="J73" s="220"/>
      <c r="K73" s="220"/>
      <c r="L73" s="220"/>
      <c r="M73" s="220"/>
      <c r="N73" s="219"/>
      <c r="O73" s="219"/>
      <c r="P73" s="219"/>
      <c r="Q73" s="219"/>
      <c r="R73" s="220"/>
      <c r="S73" s="220"/>
      <c r="T73" s="220"/>
      <c r="U73" s="220"/>
      <c r="V73" s="220"/>
      <c r="W73" s="220"/>
      <c r="X73" s="220"/>
      <c r="Y73" s="220"/>
      <c r="Z73" s="210"/>
      <c r="AA73" s="210"/>
      <c r="AB73" s="210"/>
      <c r="AC73" s="210"/>
      <c r="AD73" s="210"/>
      <c r="AE73" s="210"/>
      <c r="AF73" s="210"/>
      <c r="AG73" s="210" t="s">
        <v>329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54" t="str">
        <f>C73</f>
        <v>Vysekání lůžka ve zdivu, upevnění krabic do lůžka včetně zhotovení potřebných otvorů pro trubky, vodiče a zavíčkování. Bez svorek a zapojení vodičů. Včetně dodávky krabice.</v>
      </c>
      <c r="BB73" s="210"/>
      <c r="BC73" s="210"/>
      <c r="BD73" s="210"/>
      <c r="BE73" s="210"/>
      <c r="BF73" s="210"/>
      <c r="BG73" s="210"/>
      <c r="BH73" s="210"/>
    </row>
    <row r="74" spans="1:60" ht="20.399999999999999" outlineLevel="1" x14ac:dyDescent="0.25">
      <c r="A74" s="239">
        <v>48</v>
      </c>
      <c r="B74" s="240" t="s">
        <v>402</v>
      </c>
      <c r="C74" s="247" t="s">
        <v>403</v>
      </c>
      <c r="D74" s="241" t="s">
        <v>318</v>
      </c>
      <c r="E74" s="242">
        <v>3</v>
      </c>
      <c r="F74" s="243">
        <f>H74+J74</f>
        <v>0</v>
      </c>
      <c r="G74" s="243">
        <f>ROUND(E74*F74,2)</f>
        <v>0</v>
      </c>
      <c r="H74" s="244"/>
      <c r="I74" s="243">
        <f>ROUND(E74*H74,2)</f>
        <v>0</v>
      </c>
      <c r="J74" s="244"/>
      <c r="K74" s="243">
        <f>ROUND(E74*J74,2)</f>
        <v>0</v>
      </c>
      <c r="L74" s="243">
        <v>21</v>
      </c>
      <c r="M74" s="243">
        <f>G74*(1+L74/100)</f>
        <v>0</v>
      </c>
      <c r="N74" s="242">
        <v>4.0000000000000003E-5</v>
      </c>
      <c r="O74" s="242">
        <f>ROUND(E74*N74,2)</f>
        <v>0</v>
      </c>
      <c r="P74" s="242">
        <v>0</v>
      </c>
      <c r="Q74" s="242">
        <f>ROUND(E74*P74,2)</f>
        <v>0</v>
      </c>
      <c r="R74" s="243" t="s">
        <v>139</v>
      </c>
      <c r="S74" s="243" t="s">
        <v>240</v>
      </c>
      <c r="T74" s="245" t="s">
        <v>240</v>
      </c>
      <c r="U74" s="220">
        <v>0.15</v>
      </c>
      <c r="V74" s="220">
        <f>ROUND(E74*U74,2)</f>
        <v>0.45</v>
      </c>
      <c r="W74" s="220"/>
      <c r="X74" s="220" t="s">
        <v>180</v>
      </c>
      <c r="Y74" s="220" t="s">
        <v>181</v>
      </c>
      <c r="Z74" s="210"/>
      <c r="AA74" s="210"/>
      <c r="AB74" s="210"/>
      <c r="AC74" s="210"/>
      <c r="AD74" s="210"/>
      <c r="AE74" s="210"/>
      <c r="AF74" s="210"/>
      <c r="AG74" s="210" t="s">
        <v>314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1" x14ac:dyDescent="0.25">
      <c r="A75" s="239">
        <v>49</v>
      </c>
      <c r="B75" s="240" t="s">
        <v>404</v>
      </c>
      <c r="C75" s="247" t="s">
        <v>405</v>
      </c>
      <c r="D75" s="241" t="s">
        <v>318</v>
      </c>
      <c r="E75" s="242">
        <v>3</v>
      </c>
      <c r="F75" s="243">
        <f>H75+J75</f>
        <v>0</v>
      </c>
      <c r="G75" s="243">
        <f>ROUND(E75*F75,2)</f>
        <v>0</v>
      </c>
      <c r="H75" s="244"/>
      <c r="I75" s="243">
        <f>ROUND(E75*H75,2)</f>
        <v>0</v>
      </c>
      <c r="J75" s="244"/>
      <c r="K75" s="243">
        <f>ROUND(E75*J75,2)</f>
        <v>0</v>
      </c>
      <c r="L75" s="243">
        <v>21</v>
      </c>
      <c r="M75" s="243">
        <f>G75*(1+L75/100)</f>
        <v>0</v>
      </c>
      <c r="N75" s="242">
        <v>0</v>
      </c>
      <c r="O75" s="242">
        <f>ROUND(E75*N75,2)</f>
        <v>0</v>
      </c>
      <c r="P75" s="242">
        <v>0</v>
      </c>
      <c r="Q75" s="242">
        <f>ROUND(E75*P75,2)</f>
        <v>0</v>
      </c>
      <c r="R75" s="243" t="s">
        <v>137</v>
      </c>
      <c r="S75" s="243" t="s">
        <v>240</v>
      </c>
      <c r="T75" s="245" t="s">
        <v>240</v>
      </c>
      <c r="U75" s="220">
        <v>0.14699999999999999</v>
      </c>
      <c r="V75" s="220">
        <f>ROUND(E75*U75,2)</f>
        <v>0.44</v>
      </c>
      <c r="W75" s="220"/>
      <c r="X75" s="220" t="s">
        <v>180</v>
      </c>
      <c r="Y75" s="220" t="s">
        <v>181</v>
      </c>
      <c r="Z75" s="210"/>
      <c r="AA75" s="210"/>
      <c r="AB75" s="210"/>
      <c r="AC75" s="210"/>
      <c r="AD75" s="210"/>
      <c r="AE75" s="210"/>
      <c r="AF75" s="210"/>
      <c r="AG75" s="210" t="s">
        <v>314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25">
      <c r="A76" s="239">
        <v>50</v>
      </c>
      <c r="B76" s="240" t="s">
        <v>406</v>
      </c>
      <c r="C76" s="247" t="s">
        <v>407</v>
      </c>
      <c r="D76" s="241" t="s">
        <v>408</v>
      </c>
      <c r="E76" s="242">
        <v>6</v>
      </c>
      <c r="F76" s="243">
        <f>H76+J76</f>
        <v>0</v>
      </c>
      <c r="G76" s="243">
        <f>ROUND(E76*F76,2)</f>
        <v>0</v>
      </c>
      <c r="H76" s="244"/>
      <c r="I76" s="243">
        <f>ROUND(E76*H76,2)</f>
        <v>0</v>
      </c>
      <c r="J76" s="244"/>
      <c r="K76" s="243">
        <f>ROUND(E76*J76,2)</f>
        <v>0</v>
      </c>
      <c r="L76" s="243">
        <v>21</v>
      </c>
      <c r="M76" s="243">
        <f>G76*(1+L76/100)</f>
        <v>0</v>
      </c>
      <c r="N76" s="242">
        <v>0</v>
      </c>
      <c r="O76" s="242">
        <f>ROUND(E76*N76,2)</f>
        <v>0</v>
      </c>
      <c r="P76" s="242">
        <v>0</v>
      </c>
      <c r="Q76" s="242">
        <f>ROUND(E76*P76,2)</f>
        <v>0</v>
      </c>
      <c r="R76" s="243"/>
      <c r="S76" s="243" t="s">
        <v>178</v>
      </c>
      <c r="T76" s="245" t="s">
        <v>179</v>
      </c>
      <c r="U76" s="220">
        <v>0</v>
      </c>
      <c r="V76" s="220">
        <f>ROUND(E76*U76,2)</f>
        <v>0</v>
      </c>
      <c r="W76" s="220"/>
      <c r="X76" s="220" t="s">
        <v>191</v>
      </c>
      <c r="Y76" s="220" t="s">
        <v>181</v>
      </c>
      <c r="Z76" s="210"/>
      <c r="AA76" s="210"/>
      <c r="AB76" s="210"/>
      <c r="AC76" s="210"/>
      <c r="AD76" s="210"/>
      <c r="AE76" s="210"/>
      <c r="AF76" s="210"/>
      <c r="AG76" s="210" t="s">
        <v>323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5">
      <c r="A77" s="239">
        <v>51</v>
      </c>
      <c r="B77" s="240" t="s">
        <v>409</v>
      </c>
      <c r="C77" s="247" t="s">
        <v>410</v>
      </c>
      <c r="D77" s="241" t="s">
        <v>318</v>
      </c>
      <c r="E77" s="242">
        <v>6</v>
      </c>
      <c r="F77" s="243">
        <f>H77+J77</f>
        <v>0</v>
      </c>
      <c r="G77" s="243">
        <f>ROUND(E77*F77,2)</f>
        <v>0</v>
      </c>
      <c r="H77" s="244"/>
      <c r="I77" s="243">
        <f>ROUND(E77*H77,2)</f>
        <v>0</v>
      </c>
      <c r="J77" s="244"/>
      <c r="K77" s="243">
        <f>ROUND(E77*J77,2)</f>
        <v>0</v>
      </c>
      <c r="L77" s="243">
        <v>21</v>
      </c>
      <c r="M77" s="243">
        <f>G77*(1+L77/100)</f>
        <v>0</v>
      </c>
      <c r="N77" s="242">
        <v>0</v>
      </c>
      <c r="O77" s="242">
        <f>ROUND(E77*N77,2)</f>
        <v>0</v>
      </c>
      <c r="P77" s="242">
        <v>0</v>
      </c>
      <c r="Q77" s="242">
        <f>ROUND(E77*P77,2)</f>
        <v>0</v>
      </c>
      <c r="R77" s="243" t="s">
        <v>139</v>
      </c>
      <c r="S77" s="243" t="s">
        <v>240</v>
      </c>
      <c r="T77" s="245" t="s">
        <v>240</v>
      </c>
      <c r="U77" s="220">
        <v>0.28499999999999998</v>
      </c>
      <c r="V77" s="220">
        <f>ROUND(E77*U77,2)</f>
        <v>1.71</v>
      </c>
      <c r="W77" s="220"/>
      <c r="X77" s="220" t="s">
        <v>180</v>
      </c>
      <c r="Y77" s="220" t="s">
        <v>181</v>
      </c>
      <c r="Z77" s="210"/>
      <c r="AA77" s="210"/>
      <c r="AB77" s="210"/>
      <c r="AC77" s="210"/>
      <c r="AD77" s="210"/>
      <c r="AE77" s="210"/>
      <c r="AF77" s="210"/>
      <c r="AG77" s="210" t="s">
        <v>314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ht="20.399999999999999" outlineLevel="1" x14ac:dyDescent="0.25">
      <c r="A78" s="239">
        <v>52</v>
      </c>
      <c r="B78" s="240" t="s">
        <v>411</v>
      </c>
      <c r="C78" s="247" t="s">
        <v>412</v>
      </c>
      <c r="D78" s="241" t="s">
        <v>318</v>
      </c>
      <c r="E78" s="242">
        <v>50</v>
      </c>
      <c r="F78" s="243">
        <f>H78+J78</f>
        <v>0</v>
      </c>
      <c r="G78" s="243">
        <f>ROUND(E78*F78,2)</f>
        <v>0</v>
      </c>
      <c r="H78" s="244"/>
      <c r="I78" s="243">
        <f>ROUND(E78*H78,2)</f>
        <v>0</v>
      </c>
      <c r="J78" s="244"/>
      <c r="K78" s="243">
        <f>ROUND(E78*J78,2)</f>
        <v>0</v>
      </c>
      <c r="L78" s="243">
        <v>21</v>
      </c>
      <c r="M78" s="243">
        <f>G78*(1+L78/100)</f>
        <v>0</v>
      </c>
      <c r="N78" s="242">
        <v>0</v>
      </c>
      <c r="O78" s="242">
        <f>ROUND(E78*N78,2)</f>
        <v>0</v>
      </c>
      <c r="P78" s="242">
        <v>0</v>
      </c>
      <c r="Q78" s="242">
        <f>ROUND(E78*P78,2)</f>
        <v>0</v>
      </c>
      <c r="R78" s="243" t="s">
        <v>137</v>
      </c>
      <c r="S78" s="243" t="s">
        <v>240</v>
      </c>
      <c r="T78" s="245" t="s">
        <v>240</v>
      </c>
      <c r="U78" s="220">
        <v>1.2999999999999999E-2</v>
      </c>
      <c r="V78" s="220">
        <f>ROUND(E78*U78,2)</f>
        <v>0.65</v>
      </c>
      <c r="W78" s="220"/>
      <c r="X78" s="220" t="s">
        <v>180</v>
      </c>
      <c r="Y78" s="220" t="s">
        <v>181</v>
      </c>
      <c r="Z78" s="210"/>
      <c r="AA78" s="210"/>
      <c r="AB78" s="210"/>
      <c r="AC78" s="210"/>
      <c r="AD78" s="210"/>
      <c r="AE78" s="210"/>
      <c r="AF78" s="210"/>
      <c r="AG78" s="210" t="s">
        <v>314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ht="20.399999999999999" outlineLevel="1" x14ac:dyDescent="0.25">
      <c r="A79" s="239">
        <v>53</v>
      </c>
      <c r="B79" s="240" t="s">
        <v>413</v>
      </c>
      <c r="C79" s="247" t="s">
        <v>414</v>
      </c>
      <c r="D79" s="241" t="s">
        <v>318</v>
      </c>
      <c r="E79" s="242">
        <v>100</v>
      </c>
      <c r="F79" s="243">
        <f>H79+J79</f>
        <v>0</v>
      </c>
      <c r="G79" s="243">
        <f>ROUND(E79*F79,2)</f>
        <v>0</v>
      </c>
      <c r="H79" s="244"/>
      <c r="I79" s="243">
        <f>ROUND(E79*H79,2)</f>
        <v>0</v>
      </c>
      <c r="J79" s="244"/>
      <c r="K79" s="243">
        <f>ROUND(E79*J79,2)</f>
        <v>0</v>
      </c>
      <c r="L79" s="243">
        <v>21</v>
      </c>
      <c r="M79" s="243">
        <f>G79*(1+L79/100)</f>
        <v>0</v>
      </c>
      <c r="N79" s="242">
        <v>0</v>
      </c>
      <c r="O79" s="242">
        <f>ROUND(E79*N79,2)</f>
        <v>0</v>
      </c>
      <c r="P79" s="242">
        <v>0</v>
      </c>
      <c r="Q79" s="242">
        <f>ROUND(E79*P79,2)</f>
        <v>0</v>
      </c>
      <c r="R79" s="243" t="s">
        <v>137</v>
      </c>
      <c r="S79" s="243" t="s">
        <v>240</v>
      </c>
      <c r="T79" s="245" t="s">
        <v>240</v>
      </c>
      <c r="U79" s="220">
        <v>1.2999999999999999E-2</v>
      </c>
      <c r="V79" s="220">
        <f>ROUND(E79*U79,2)</f>
        <v>1.3</v>
      </c>
      <c r="W79" s="220"/>
      <c r="X79" s="220" t="s">
        <v>180</v>
      </c>
      <c r="Y79" s="220" t="s">
        <v>181</v>
      </c>
      <c r="Z79" s="210"/>
      <c r="AA79" s="210"/>
      <c r="AB79" s="210"/>
      <c r="AC79" s="210"/>
      <c r="AD79" s="210"/>
      <c r="AE79" s="210"/>
      <c r="AF79" s="210"/>
      <c r="AG79" s="210" t="s">
        <v>314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ht="20.399999999999999" outlineLevel="1" x14ac:dyDescent="0.25">
      <c r="A80" s="239">
        <v>54</v>
      </c>
      <c r="B80" s="240" t="s">
        <v>415</v>
      </c>
      <c r="C80" s="247" t="s">
        <v>416</v>
      </c>
      <c r="D80" s="241" t="s">
        <v>318</v>
      </c>
      <c r="E80" s="242">
        <v>20</v>
      </c>
      <c r="F80" s="243">
        <f>H80+J80</f>
        <v>0</v>
      </c>
      <c r="G80" s="243">
        <f>ROUND(E80*F80,2)</f>
        <v>0</v>
      </c>
      <c r="H80" s="244"/>
      <c r="I80" s="243">
        <f>ROUND(E80*H80,2)</f>
        <v>0</v>
      </c>
      <c r="J80" s="244"/>
      <c r="K80" s="243">
        <f>ROUND(E80*J80,2)</f>
        <v>0</v>
      </c>
      <c r="L80" s="243">
        <v>21</v>
      </c>
      <c r="M80" s="243">
        <f>G80*(1+L80/100)</f>
        <v>0</v>
      </c>
      <c r="N80" s="242">
        <v>0</v>
      </c>
      <c r="O80" s="242">
        <f>ROUND(E80*N80,2)</f>
        <v>0</v>
      </c>
      <c r="P80" s="242">
        <v>0</v>
      </c>
      <c r="Q80" s="242">
        <f>ROUND(E80*P80,2)</f>
        <v>0</v>
      </c>
      <c r="R80" s="243" t="s">
        <v>137</v>
      </c>
      <c r="S80" s="243" t="s">
        <v>240</v>
      </c>
      <c r="T80" s="245" t="s">
        <v>240</v>
      </c>
      <c r="U80" s="220">
        <v>1.2999999999999999E-2</v>
      </c>
      <c r="V80" s="220">
        <f>ROUND(E80*U80,2)</f>
        <v>0.26</v>
      </c>
      <c r="W80" s="220"/>
      <c r="X80" s="220" t="s">
        <v>180</v>
      </c>
      <c r="Y80" s="220" t="s">
        <v>181</v>
      </c>
      <c r="Z80" s="210"/>
      <c r="AA80" s="210"/>
      <c r="AB80" s="210"/>
      <c r="AC80" s="210"/>
      <c r="AD80" s="210"/>
      <c r="AE80" s="210"/>
      <c r="AF80" s="210"/>
      <c r="AG80" s="210" t="s">
        <v>314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ht="20.399999999999999" outlineLevel="1" x14ac:dyDescent="0.25">
      <c r="A81" s="239">
        <v>55</v>
      </c>
      <c r="B81" s="240" t="s">
        <v>417</v>
      </c>
      <c r="C81" s="247" t="s">
        <v>418</v>
      </c>
      <c r="D81" s="241" t="s">
        <v>318</v>
      </c>
      <c r="E81" s="242">
        <v>20</v>
      </c>
      <c r="F81" s="243">
        <f>H81+J81</f>
        <v>0</v>
      </c>
      <c r="G81" s="243">
        <f>ROUND(E81*F81,2)</f>
        <v>0</v>
      </c>
      <c r="H81" s="244"/>
      <c r="I81" s="243">
        <f>ROUND(E81*H81,2)</f>
        <v>0</v>
      </c>
      <c r="J81" s="244"/>
      <c r="K81" s="243">
        <f>ROUND(E81*J81,2)</f>
        <v>0</v>
      </c>
      <c r="L81" s="243">
        <v>21</v>
      </c>
      <c r="M81" s="243">
        <f>G81*(1+L81/100)</f>
        <v>0</v>
      </c>
      <c r="N81" s="242">
        <v>0</v>
      </c>
      <c r="O81" s="242">
        <f>ROUND(E81*N81,2)</f>
        <v>0</v>
      </c>
      <c r="P81" s="242">
        <v>0</v>
      </c>
      <c r="Q81" s="242">
        <f>ROUND(E81*P81,2)</f>
        <v>0</v>
      </c>
      <c r="R81" s="243" t="s">
        <v>137</v>
      </c>
      <c r="S81" s="243" t="s">
        <v>240</v>
      </c>
      <c r="T81" s="245" t="s">
        <v>240</v>
      </c>
      <c r="U81" s="220">
        <v>1.2999999999999999E-2</v>
      </c>
      <c r="V81" s="220">
        <f>ROUND(E81*U81,2)</f>
        <v>0.26</v>
      </c>
      <c r="W81" s="220"/>
      <c r="X81" s="220" t="s">
        <v>180</v>
      </c>
      <c r="Y81" s="220" t="s">
        <v>181</v>
      </c>
      <c r="Z81" s="210"/>
      <c r="AA81" s="210"/>
      <c r="AB81" s="210"/>
      <c r="AC81" s="210"/>
      <c r="AD81" s="210"/>
      <c r="AE81" s="210"/>
      <c r="AF81" s="210"/>
      <c r="AG81" s="210" t="s">
        <v>314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x14ac:dyDescent="0.25">
      <c r="A82" s="222" t="s">
        <v>173</v>
      </c>
      <c r="B82" s="223" t="s">
        <v>139</v>
      </c>
      <c r="C82" s="246" t="s">
        <v>140</v>
      </c>
      <c r="D82" s="224"/>
      <c r="E82" s="225"/>
      <c r="F82" s="226"/>
      <c r="G82" s="226">
        <f>SUMIF(AG83:AG96,"&lt;&gt;NOR",G83:G96)</f>
        <v>0</v>
      </c>
      <c r="H82" s="226"/>
      <c r="I82" s="226">
        <f>SUM(I83:I96)</f>
        <v>0</v>
      </c>
      <c r="J82" s="226"/>
      <c r="K82" s="226">
        <f>SUM(K83:K96)</f>
        <v>0</v>
      </c>
      <c r="L82" s="226"/>
      <c r="M82" s="226">
        <f>SUM(M83:M96)</f>
        <v>0</v>
      </c>
      <c r="N82" s="225"/>
      <c r="O82" s="225">
        <f>SUM(O83:O96)</f>
        <v>0.01</v>
      </c>
      <c r="P82" s="225"/>
      <c r="Q82" s="225">
        <f>SUM(Q83:Q96)</f>
        <v>0</v>
      </c>
      <c r="R82" s="226"/>
      <c r="S82" s="226"/>
      <c r="T82" s="227"/>
      <c r="U82" s="221"/>
      <c r="V82" s="221">
        <f>SUM(V83:V96)</f>
        <v>87.919999999999987</v>
      </c>
      <c r="W82" s="221"/>
      <c r="X82" s="221"/>
      <c r="Y82" s="221"/>
      <c r="AG82" t="s">
        <v>174</v>
      </c>
    </row>
    <row r="83" spans="1:60" outlineLevel="1" x14ac:dyDescent="0.25">
      <c r="A83" s="239">
        <v>56</v>
      </c>
      <c r="B83" s="240" t="s">
        <v>419</v>
      </c>
      <c r="C83" s="247" t="s">
        <v>420</v>
      </c>
      <c r="D83" s="241" t="s">
        <v>318</v>
      </c>
      <c r="E83" s="242">
        <v>143</v>
      </c>
      <c r="F83" s="243">
        <f>H83+J83</f>
        <v>0</v>
      </c>
      <c r="G83" s="243">
        <f>ROUND(E83*F83,2)</f>
        <v>0</v>
      </c>
      <c r="H83" s="244"/>
      <c r="I83" s="243">
        <f>ROUND(E83*H83,2)</f>
        <v>0</v>
      </c>
      <c r="J83" s="244"/>
      <c r="K83" s="243">
        <f>ROUND(E83*J83,2)</f>
        <v>0</v>
      </c>
      <c r="L83" s="243">
        <v>21</v>
      </c>
      <c r="M83" s="243">
        <f>G83*(1+L83/100)</f>
        <v>0</v>
      </c>
      <c r="N83" s="242">
        <v>0</v>
      </c>
      <c r="O83" s="242">
        <f>ROUND(E83*N83,2)</f>
        <v>0</v>
      </c>
      <c r="P83" s="242">
        <v>0</v>
      </c>
      <c r="Q83" s="242">
        <f>ROUND(E83*P83,2)</f>
        <v>0</v>
      </c>
      <c r="R83" s="243" t="s">
        <v>139</v>
      </c>
      <c r="S83" s="243" t="s">
        <v>240</v>
      </c>
      <c r="T83" s="245" t="s">
        <v>240</v>
      </c>
      <c r="U83" s="220">
        <v>0.45</v>
      </c>
      <c r="V83" s="220">
        <f>ROUND(E83*U83,2)</f>
        <v>64.349999999999994</v>
      </c>
      <c r="W83" s="220"/>
      <c r="X83" s="220" t="s">
        <v>180</v>
      </c>
      <c r="Y83" s="220" t="s">
        <v>181</v>
      </c>
      <c r="Z83" s="210"/>
      <c r="AA83" s="210"/>
      <c r="AB83" s="210"/>
      <c r="AC83" s="210"/>
      <c r="AD83" s="210"/>
      <c r="AE83" s="210"/>
      <c r="AF83" s="210"/>
      <c r="AG83" s="210" t="s">
        <v>314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25">
      <c r="A84" s="239">
        <v>57</v>
      </c>
      <c r="B84" s="240" t="s">
        <v>421</v>
      </c>
      <c r="C84" s="247" t="s">
        <v>422</v>
      </c>
      <c r="D84" s="241" t="s">
        <v>318</v>
      </c>
      <c r="E84" s="242">
        <v>286</v>
      </c>
      <c r="F84" s="243">
        <f>H84+J84</f>
        <v>0</v>
      </c>
      <c r="G84" s="243">
        <f>ROUND(E84*F84,2)</f>
        <v>0</v>
      </c>
      <c r="H84" s="244"/>
      <c r="I84" s="243">
        <f>ROUND(E84*H84,2)</f>
        <v>0</v>
      </c>
      <c r="J84" s="244"/>
      <c r="K84" s="243">
        <f>ROUND(E84*J84,2)</f>
        <v>0</v>
      </c>
      <c r="L84" s="243">
        <v>21</v>
      </c>
      <c r="M84" s="243">
        <f>G84*(1+L84/100)</f>
        <v>0</v>
      </c>
      <c r="N84" s="242">
        <v>2.0000000000000002E-5</v>
      </c>
      <c r="O84" s="242">
        <f>ROUND(E84*N84,2)</f>
        <v>0.01</v>
      </c>
      <c r="P84" s="242">
        <v>0</v>
      </c>
      <c r="Q84" s="242">
        <f>ROUND(E84*P84,2)</f>
        <v>0</v>
      </c>
      <c r="R84" s="243" t="s">
        <v>137</v>
      </c>
      <c r="S84" s="243" t="s">
        <v>240</v>
      </c>
      <c r="T84" s="245" t="s">
        <v>240</v>
      </c>
      <c r="U84" s="220">
        <v>7.0000000000000007E-2</v>
      </c>
      <c r="V84" s="220">
        <f>ROUND(E84*U84,2)</f>
        <v>20.02</v>
      </c>
      <c r="W84" s="220"/>
      <c r="X84" s="220" t="s">
        <v>180</v>
      </c>
      <c r="Y84" s="220" t="s">
        <v>181</v>
      </c>
      <c r="Z84" s="210"/>
      <c r="AA84" s="210"/>
      <c r="AB84" s="210"/>
      <c r="AC84" s="210"/>
      <c r="AD84" s="210"/>
      <c r="AE84" s="210"/>
      <c r="AF84" s="210"/>
      <c r="AG84" s="210" t="s">
        <v>314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25">
      <c r="A85" s="239">
        <v>58</v>
      </c>
      <c r="B85" s="240" t="s">
        <v>423</v>
      </c>
      <c r="C85" s="247" t="s">
        <v>424</v>
      </c>
      <c r="D85" s="241" t="s">
        <v>322</v>
      </c>
      <c r="E85" s="242">
        <v>96</v>
      </c>
      <c r="F85" s="243">
        <f>H85+J85</f>
        <v>0</v>
      </c>
      <c r="G85" s="243">
        <f>ROUND(E85*F85,2)</f>
        <v>0</v>
      </c>
      <c r="H85" s="244"/>
      <c r="I85" s="243">
        <f>ROUND(E85*H85,2)</f>
        <v>0</v>
      </c>
      <c r="J85" s="244"/>
      <c r="K85" s="243">
        <f>ROUND(E85*J85,2)</f>
        <v>0</v>
      </c>
      <c r="L85" s="243">
        <v>21</v>
      </c>
      <c r="M85" s="243">
        <f>G85*(1+L85/100)</f>
        <v>0</v>
      </c>
      <c r="N85" s="242">
        <v>0</v>
      </c>
      <c r="O85" s="242">
        <f>ROUND(E85*N85,2)</f>
        <v>0</v>
      </c>
      <c r="P85" s="242">
        <v>0</v>
      </c>
      <c r="Q85" s="242">
        <f>ROUND(E85*P85,2)</f>
        <v>0</v>
      </c>
      <c r="R85" s="243"/>
      <c r="S85" s="243" t="s">
        <v>178</v>
      </c>
      <c r="T85" s="245" t="s">
        <v>179</v>
      </c>
      <c r="U85" s="220">
        <v>0</v>
      </c>
      <c r="V85" s="220">
        <f>ROUND(E85*U85,2)</f>
        <v>0</v>
      </c>
      <c r="W85" s="220"/>
      <c r="X85" s="220" t="s">
        <v>180</v>
      </c>
      <c r="Y85" s="220" t="s">
        <v>181</v>
      </c>
      <c r="Z85" s="210"/>
      <c r="AA85" s="210"/>
      <c r="AB85" s="210"/>
      <c r="AC85" s="210"/>
      <c r="AD85" s="210"/>
      <c r="AE85" s="210"/>
      <c r="AF85" s="210"/>
      <c r="AG85" s="210" t="s">
        <v>314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25">
      <c r="A86" s="239">
        <v>59</v>
      </c>
      <c r="B86" s="240" t="s">
        <v>425</v>
      </c>
      <c r="C86" s="247" t="s">
        <v>426</v>
      </c>
      <c r="D86" s="241" t="s">
        <v>322</v>
      </c>
      <c r="E86" s="242">
        <v>16</v>
      </c>
      <c r="F86" s="243">
        <f>H86+J86</f>
        <v>0</v>
      </c>
      <c r="G86" s="243">
        <f>ROUND(E86*F86,2)</f>
        <v>0</v>
      </c>
      <c r="H86" s="244"/>
      <c r="I86" s="243">
        <f>ROUND(E86*H86,2)</f>
        <v>0</v>
      </c>
      <c r="J86" s="244"/>
      <c r="K86" s="243">
        <f>ROUND(E86*J86,2)</f>
        <v>0</v>
      </c>
      <c r="L86" s="243">
        <v>21</v>
      </c>
      <c r="M86" s="243">
        <f>G86*(1+L86/100)</f>
        <v>0</v>
      </c>
      <c r="N86" s="242">
        <v>0</v>
      </c>
      <c r="O86" s="242">
        <f>ROUND(E86*N86,2)</f>
        <v>0</v>
      </c>
      <c r="P86" s="242">
        <v>0</v>
      </c>
      <c r="Q86" s="242">
        <f>ROUND(E86*P86,2)</f>
        <v>0</v>
      </c>
      <c r="R86" s="243"/>
      <c r="S86" s="243" t="s">
        <v>178</v>
      </c>
      <c r="T86" s="245" t="s">
        <v>179</v>
      </c>
      <c r="U86" s="220">
        <v>0</v>
      </c>
      <c r="V86" s="220">
        <f>ROUND(E86*U86,2)</f>
        <v>0</v>
      </c>
      <c r="W86" s="220"/>
      <c r="X86" s="220" t="s">
        <v>180</v>
      </c>
      <c r="Y86" s="220" t="s">
        <v>181</v>
      </c>
      <c r="Z86" s="210"/>
      <c r="AA86" s="210"/>
      <c r="AB86" s="210"/>
      <c r="AC86" s="210"/>
      <c r="AD86" s="210"/>
      <c r="AE86" s="210"/>
      <c r="AF86" s="210"/>
      <c r="AG86" s="210" t="s">
        <v>314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25">
      <c r="A87" s="239">
        <v>60</v>
      </c>
      <c r="B87" s="240" t="s">
        <v>427</v>
      </c>
      <c r="C87" s="247" t="s">
        <v>428</v>
      </c>
      <c r="D87" s="241" t="s">
        <v>322</v>
      </c>
      <c r="E87" s="242">
        <v>1</v>
      </c>
      <c r="F87" s="243">
        <f>H87+J87</f>
        <v>0</v>
      </c>
      <c r="G87" s="243">
        <f>ROUND(E87*F87,2)</f>
        <v>0</v>
      </c>
      <c r="H87" s="244"/>
      <c r="I87" s="243">
        <f>ROUND(E87*H87,2)</f>
        <v>0</v>
      </c>
      <c r="J87" s="244"/>
      <c r="K87" s="243">
        <f>ROUND(E87*J87,2)</f>
        <v>0</v>
      </c>
      <c r="L87" s="243">
        <v>21</v>
      </c>
      <c r="M87" s="243">
        <f>G87*(1+L87/100)</f>
        <v>0</v>
      </c>
      <c r="N87" s="242">
        <v>0</v>
      </c>
      <c r="O87" s="242">
        <f>ROUND(E87*N87,2)</f>
        <v>0</v>
      </c>
      <c r="P87" s="242">
        <v>0</v>
      </c>
      <c r="Q87" s="242">
        <f>ROUND(E87*P87,2)</f>
        <v>0</v>
      </c>
      <c r="R87" s="243"/>
      <c r="S87" s="243" t="s">
        <v>178</v>
      </c>
      <c r="T87" s="245" t="s">
        <v>179</v>
      </c>
      <c r="U87" s="220">
        <v>0</v>
      </c>
      <c r="V87" s="220">
        <f>ROUND(E87*U87,2)</f>
        <v>0</v>
      </c>
      <c r="W87" s="220"/>
      <c r="X87" s="220" t="s">
        <v>180</v>
      </c>
      <c r="Y87" s="220" t="s">
        <v>181</v>
      </c>
      <c r="Z87" s="210"/>
      <c r="AA87" s="210"/>
      <c r="AB87" s="210"/>
      <c r="AC87" s="210"/>
      <c r="AD87" s="210"/>
      <c r="AE87" s="210"/>
      <c r="AF87" s="210"/>
      <c r="AG87" s="210" t="s">
        <v>314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1" x14ac:dyDescent="0.25">
      <c r="A88" s="239">
        <v>61</v>
      </c>
      <c r="B88" s="240" t="s">
        <v>429</v>
      </c>
      <c r="C88" s="247" t="s">
        <v>430</v>
      </c>
      <c r="D88" s="241" t="s">
        <v>322</v>
      </c>
      <c r="E88" s="242">
        <v>8</v>
      </c>
      <c r="F88" s="243">
        <f>H88+J88</f>
        <v>0</v>
      </c>
      <c r="G88" s="243">
        <f>ROUND(E88*F88,2)</f>
        <v>0</v>
      </c>
      <c r="H88" s="244"/>
      <c r="I88" s="243">
        <f>ROUND(E88*H88,2)</f>
        <v>0</v>
      </c>
      <c r="J88" s="244"/>
      <c r="K88" s="243">
        <f>ROUND(E88*J88,2)</f>
        <v>0</v>
      </c>
      <c r="L88" s="243">
        <v>21</v>
      </c>
      <c r="M88" s="243">
        <f>G88*(1+L88/100)</f>
        <v>0</v>
      </c>
      <c r="N88" s="242">
        <v>0</v>
      </c>
      <c r="O88" s="242">
        <f>ROUND(E88*N88,2)</f>
        <v>0</v>
      </c>
      <c r="P88" s="242">
        <v>0</v>
      </c>
      <c r="Q88" s="242">
        <f>ROUND(E88*P88,2)</f>
        <v>0</v>
      </c>
      <c r="R88" s="243"/>
      <c r="S88" s="243" t="s">
        <v>178</v>
      </c>
      <c r="T88" s="245" t="s">
        <v>179</v>
      </c>
      <c r="U88" s="220">
        <v>0</v>
      </c>
      <c r="V88" s="220">
        <f>ROUND(E88*U88,2)</f>
        <v>0</v>
      </c>
      <c r="W88" s="220"/>
      <c r="X88" s="220" t="s">
        <v>180</v>
      </c>
      <c r="Y88" s="220" t="s">
        <v>181</v>
      </c>
      <c r="Z88" s="210"/>
      <c r="AA88" s="210"/>
      <c r="AB88" s="210"/>
      <c r="AC88" s="210"/>
      <c r="AD88" s="210"/>
      <c r="AE88" s="210"/>
      <c r="AF88" s="210"/>
      <c r="AG88" s="210" t="s">
        <v>314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1" x14ac:dyDescent="0.25">
      <c r="A89" s="239">
        <v>62</v>
      </c>
      <c r="B89" s="240" t="s">
        <v>431</v>
      </c>
      <c r="C89" s="247" t="s">
        <v>432</v>
      </c>
      <c r="D89" s="241" t="s">
        <v>322</v>
      </c>
      <c r="E89" s="242">
        <v>11</v>
      </c>
      <c r="F89" s="243">
        <f>H89+J89</f>
        <v>0</v>
      </c>
      <c r="G89" s="243">
        <f>ROUND(E89*F89,2)</f>
        <v>0</v>
      </c>
      <c r="H89" s="244"/>
      <c r="I89" s="243">
        <f>ROUND(E89*H89,2)</f>
        <v>0</v>
      </c>
      <c r="J89" s="244"/>
      <c r="K89" s="243">
        <f>ROUND(E89*J89,2)</f>
        <v>0</v>
      </c>
      <c r="L89" s="243">
        <v>21</v>
      </c>
      <c r="M89" s="243">
        <f>G89*(1+L89/100)</f>
        <v>0</v>
      </c>
      <c r="N89" s="242">
        <v>0</v>
      </c>
      <c r="O89" s="242">
        <f>ROUND(E89*N89,2)</f>
        <v>0</v>
      </c>
      <c r="P89" s="242">
        <v>0</v>
      </c>
      <c r="Q89" s="242">
        <f>ROUND(E89*P89,2)</f>
        <v>0</v>
      </c>
      <c r="R89" s="243"/>
      <c r="S89" s="243" t="s">
        <v>178</v>
      </c>
      <c r="T89" s="245" t="s">
        <v>179</v>
      </c>
      <c r="U89" s="220">
        <v>0</v>
      </c>
      <c r="V89" s="220">
        <f>ROUND(E89*U89,2)</f>
        <v>0</v>
      </c>
      <c r="W89" s="220"/>
      <c r="X89" s="220" t="s">
        <v>180</v>
      </c>
      <c r="Y89" s="220" t="s">
        <v>181</v>
      </c>
      <c r="Z89" s="210"/>
      <c r="AA89" s="210"/>
      <c r="AB89" s="210"/>
      <c r="AC89" s="210"/>
      <c r="AD89" s="210"/>
      <c r="AE89" s="210"/>
      <c r="AF89" s="210"/>
      <c r="AG89" s="210" t="s">
        <v>314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1" x14ac:dyDescent="0.25">
      <c r="A90" s="239">
        <v>63</v>
      </c>
      <c r="B90" s="240" t="s">
        <v>433</v>
      </c>
      <c r="C90" s="247" t="s">
        <v>434</v>
      </c>
      <c r="D90" s="241" t="s">
        <v>322</v>
      </c>
      <c r="E90" s="242">
        <v>2</v>
      </c>
      <c r="F90" s="243">
        <f>H90+J90</f>
        <v>0</v>
      </c>
      <c r="G90" s="243">
        <f>ROUND(E90*F90,2)</f>
        <v>0</v>
      </c>
      <c r="H90" s="244"/>
      <c r="I90" s="243">
        <f>ROUND(E90*H90,2)</f>
        <v>0</v>
      </c>
      <c r="J90" s="244"/>
      <c r="K90" s="243">
        <f>ROUND(E90*J90,2)</f>
        <v>0</v>
      </c>
      <c r="L90" s="243">
        <v>21</v>
      </c>
      <c r="M90" s="243">
        <f>G90*(1+L90/100)</f>
        <v>0</v>
      </c>
      <c r="N90" s="242">
        <v>0</v>
      </c>
      <c r="O90" s="242">
        <f>ROUND(E90*N90,2)</f>
        <v>0</v>
      </c>
      <c r="P90" s="242">
        <v>0</v>
      </c>
      <c r="Q90" s="242">
        <f>ROUND(E90*P90,2)</f>
        <v>0</v>
      </c>
      <c r="R90" s="243"/>
      <c r="S90" s="243" t="s">
        <v>178</v>
      </c>
      <c r="T90" s="245" t="s">
        <v>179</v>
      </c>
      <c r="U90" s="220">
        <v>0</v>
      </c>
      <c r="V90" s="220">
        <f>ROUND(E90*U90,2)</f>
        <v>0</v>
      </c>
      <c r="W90" s="220"/>
      <c r="X90" s="220" t="s">
        <v>180</v>
      </c>
      <c r="Y90" s="220" t="s">
        <v>181</v>
      </c>
      <c r="Z90" s="210"/>
      <c r="AA90" s="210"/>
      <c r="AB90" s="210"/>
      <c r="AC90" s="210"/>
      <c r="AD90" s="210"/>
      <c r="AE90" s="210"/>
      <c r="AF90" s="210"/>
      <c r="AG90" s="210" t="s">
        <v>314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1" x14ac:dyDescent="0.25">
      <c r="A91" s="239">
        <v>64</v>
      </c>
      <c r="B91" s="240" t="s">
        <v>435</v>
      </c>
      <c r="C91" s="247" t="s">
        <v>436</v>
      </c>
      <c r="D91" s="241" t="s">
        <v>322</v>
      </c>
      <c r="E91" s="242">
        <v>9</v>
      </c>
      <c r="F91" s="243">
        <f>H91+J91</f>
        <v>0</v>
      </c>
      <c r="G91" s="243">
        <f>ROUND(E91*F91,2)</f>
        <v>0</v>
      </c>
      <c r="H91" s="244"/>
      <c r="I91" s="243">
        <f>ROUND(E91*H91,2)</f>
        <v>0</v>
      </c>
      <c r="J91" s="244"/>
      <c r="K91" s="243">
        <f>ROUND(E91*J91,2)</f>
        <v>0</v>
      </c>
      <c r="L91" s="243">
        <v>21</v>
      </c>
      <c r="M91" s="243">
        <f>G91*(1+L91/100)</f>
        <v>0</v>
      </c>
      <c r="N91" s="242">
        <v>0</v>
      </c>
      <c r="O91" s="242">
        <f>ROUND(E91*N91,2)</f>
        <v>0</v>
      </c>
      <c r="P91" s="242">
        <v>0</v>
      </c>
      <c r="Q91" s="242">
        <f>ROUND(E91*P91,2)</f>
        <v>0</v>
      </c>
      <c r="R91" s="243"/>
      <c r="S91" s="243" t="s">
        <v>178</v>
      </c>
      <c r="T91" s="245" t="s">
        <v>179</v>
      </c>
      <c r="U91" s="220">
        <v>0</v>
      </c>
      <c r="V91" s="220">
        <f>ROUND(E91*U91,2)</f>
        <v>0</v>
      </c>
      <c r="W91" s="220"/>
      <c r="X91" s="220" t="s">
        <v>180</v>
      </c>
      <c r="Y91" s="220" t="s">
        <v>181</v>
      </c>
      <c r="Z91" s="210"/>
      <c r="AA91" s="210"/>
      <c r="AB91" s="210"/>
      <c r="AC91" s="210"/>
      <c r="AD91" s="210"/>
      <c r="AE91" s="210"/>
      <c r="AF91" s="210"/>
      <c r="AG91" s="210" t="s">
        <v>314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1" x14ac:dyDescent="0.25">
      <c r="A92" s="239">
        <v>65</v>
      </c>
      <c r="B92" s="240" t="s">
        <v>437</v>
      </c>
      <c r="C92" s="247" t="s">
        <v>438</v>
      </c>
      <c r="D92" s="241" t="s">
        <v>318</v>
      </c>
      <c r="E92" s="242">
        <v>1</v>
      </c>
      <c r="F92" s="243">
        <f>H92+J92</f>
        <v>0</v>
      </c>
      <c r="G92" s="243">
        <f>ROUND(E92*F92,2)</f>
        <v>0</v>
      </c>
      <c r="H92" s="244"/>
      <c r="I92" s="243">
        <f>ROUND(E92*H92,2)</f>
        <v>0</v>
      </c>
      <c r="J92" s="244"/>
      <c r="K92" s="243">
        <f>ROUND(E92*J92,2)</f>
        <v>0</v>
      </c>
      <c r="L92" s="243">
        <v>21</v>
      </c>
      <c r="M92" s="243">
        <f>G92*(1+L92/100)</f>
        <v>0</v>
      </c>
      <c r="N92" s="242">
        <v>1.0000000000000001E-5</v>
      </c>
      <c r="O92" s="242">
        <f>ROUND(E92*N92,2)</f>
        <v>0</v>
      </c>
      <c r="P92" s="242">
        <v>0</v>
      </c>
      <c r="Q92" s="242">
        <f>ROUND(E92*P92,2)</f>
        <v>0</v>
      </c>
      <c r="R92" s="243"/>
      <c r="S92" s="243" t="s">
        <v>178</v>
      </c>
      <c r="T92" s="245" t="s">
        <v>179</v>
      </c>
      <c r="U92" s="220">
        <v>0</v>
      </c>
      <c r="V92" s="220">
        <f>ROUND(E92*U92,2)</f>
        <v>0</v>
      </c>
      <c r="W92" s="220"/>
      <c r="X92" s="220" t="s">
        <v>191</v>
      </c>
      <c r="Y92" s="220" t="s">
        <v>181</v>
      </c>
      <c r="Z92" s="210"/>
      <c r="AA92" s="210"/>
      <c r="AB92" s="210"/>
      <c r="AC92" s="210"/>
      <c r="AD92" s="210"/>
      <c r="AE92" s="210"/>
      <c r="AF92" s="210"/>
      <c r="AG92" s="210" t="s">
        <v>323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1" x14ac:dyDescent="0.25">
      <c r="A93" s="239">
        <v>66</v>
      </c>
      <c r="B93" s="240" t="s">
        <v>439</v>
      </c>
      <c r="C93" s="247" t="s">
        <v>440</v>
      </c>
      <c r="D93" s="241" t="s">
        <v>318</v>
      </c>
      <c r="E93" s="242">
        <v>2</v>
      </c>
      <c r="F93" s="243">
        <f>H93+J93</f>
        <v>0</v>
      </c>
      <c r="G93" s="243">
        <f>ROUND(E93*F93,2)</f>
        <v>0</v>
      </c>
      <c r="H93" s="244"/>
      <c r="I93" s="243">
        <f>ROUND(E93*H93,2)</f>
        <v>0</v>
      </c>
      <c r="J93" s="244"/>
      <c r="K93" s="243">
        <f>ROUND(E93*J93,2)</f>
        <v>0</v>
      </c>
      <c r="L93" s="243">
        <v>21</v>
      </c>
      <c r="M93" s="243">
        <f>G93*(1+L93/100)</f>
        <v>0</v>
      </c>
      <c r="N93" s="242">
        <v>1.0000000000000001E-5</v>
      </c>
      <c r="O93" s="242">
        <f>ROUND(E93*N93,2)</f>
        <v>0</v>
      </c>
      <c r="P93" s="242">
        <v>0</v>
      </c>
      <c r="Q93" s="242">
        <f>ROUND(E93*P93,2)</f>
        <v>0</v>
      </c>
      <c r="R93" s="243"/>
      <c r="S93" s="243" t="s">
        <v>178</v>
      </c>
      <c r="T93" s="245" t="s">
        <v>179</v>
      </c>
      <c r="U93" s="220">
        <v>0</v>
      </c>
      <c r="V93" s="220">
        <f>ROUND(E93*U93,2)</f>
        <v>0</v>
      </c>
      <c r="W93" s="220"/>
      <c r="X93" s="220" t="s">
        <v>191</v>
      </c>
      <c r="Y93" s="220" t="s">
        <v>181</v>
      </c>
      <c r="Z93" s="210"/>
      <c r="AA93" s="210"/>
      <c r="AB93" s="210"/>
      <c r="AC93" s="210"/>
      <c r="AD93" s="210"/>
      <c r="AE93" s="210"/>
      <c r="AF93" s="210"/>
      <c r="AG93" s="210" t="s">
        <v>323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25">
      <c r="A94" s="239">
        <v>67</v>
      </c>
      <c r="B94" s="240" t="s">
        <v>441</v>
      </c>
      <c r="C94" s="247" t="s">
        <v>442</v>
      </c>
      <c r="D94" s="241" t="s">
        <v>318</v>
      </c>
      <c r="E94" s="242">
        <v>3</v>
      </c>
      <c r="F94" s="243">
        <f>H94+J94</f>
        <v>0</v>
      </c>
      <c r="G94" s="243">
        <f>ROUND(E94*F94,2)</f>
        <v>0</v>
      </c>
      <c r="H94" s="244"/>
      <c r="I94" s="243">
        <f>ROUND(E94*H94,2)</f>
        <v>0</v>
      </c>
      <c r="J94" s="244"/>
      <c r="K94" s="243">
        <f>ROUND(E94*J94,2)</f>
        <v>0</v>
      </c>
      <c r="L94" s="243">
        <v>21</v>
      </c>
      <c r="M94" s="243">
        <f>G94*(1+L94/100)</f>
        <v>0</v>
      </c>
      <c r="N94" s="242">
        <v>0</v>
      </c>
      <c r="O94" s="242">
        <f>ROUND(E94*N94,2)</f>
        <v>0</v>
      </c>
      <c r="P94" s="242">
        <v>0</v>
      </c>
      <c r="Q94" s="242">
        <f>ROUND(E94*P94,2)</f>
        <v>0</v>
      </c>
      <c r="R94" s="243" t="s">
        <v>139</v>
      </c>
      <c r="S94" s="243" t="s">
        <v>240</v>
      </c>
      <c r="T94" s="245" t="s">
        <v>240</v>
      </c>
      <c r="U94" s="220">
        <v>0.9</v>
      </c>
      <c r="V94" s="220">
        <f>ROUND(E94*U94,2)</f>
        <v>2.7</v>
      </c>
      <c r="W94" s="220"/>
      <c r="X94" s="220" t="s">
        <v>180</v>
      </c>
      <c r="Y94" s="220" t="s">
        <v>181</v>
      </c>
      <c r="Z94" s="210"/>
      <c r="AA94" s="210"/>
      <c r="AB94" s="210"/>
      <c r="AC94" s="210"/>
      <c r="AD94" s="210"/>
      <c r="AE94" s="210"/>
      <c r="AF94" s="210"/>
      <c r="AG94" s="210" t="s">
        <v>314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1" x14ac:dyDescent="0.25">
      <c r="A95" s="239">
        <v>68</v>
      </c>
      <c r="B95" s="240" t="s">
        <v>443</v>
      </c>
      <c r="C95" s="247" t="s">
        <v>444</v>
      </c>
      <c r="D95" s="241" t="s">
        <v>318</v>
      </c>
      <c r="E95" s="242">
        <v>1</v>
      </c>
      <c r="F95" s="243">
        <f>H95+J95</f>
        <v>0</v>
      </c>
      <c r="G95" s="243">
        <f>ROUND(E95*F95,2)</f>
        <v>0</v>
      </c>
      <c r="H95" s="244"/>
      <c r="I95" s="243">
        <f>ROUND(E95*H95,2)</f>
        <v>0</v>
      </c>
      <c r="J95" s="244"/>
      <c r="K95" s="243">
        <f>ROUND(E95*J95,2)</f>
        <v>0</v>
      </c>
      <c r="L95" s="243">
        <v>21</v>
      </c>
      <c r="M95" s="243">
        <f>G95*(1+L95/100)</f>
        <v>0</v>
      </c>
      <c r="N95" s="242">
        <v>1.0000000000000001E-5</v>
      </c>
      <c r="O95" s="242">
        <f>ROUND(E95*N95,2)</f>
        <v>0</v>
      </c>
      <c r="P95" s="242">
        <v>0</v>
      </c>
      <c r="Q95" s="242">
        <f>ROUND(E95*P95,2)</f>
        <v>0</v>
      </c>
      <c r="R95" s="243"/>
      <c r="S95" s="243" t="s">
        <v>178</v>
      </c>
      <c r="T95" s="245" t="s">
        <v>179</v>
      </c>
      <c r="U95" s="220">
        <v>0</v>
      </c>
      <c r="V95" s="220">
        <f>ROUND(E95*U95,2)</f>
        <v>0</v>
      </c>
      <c r="W95" s="220"/>
      <c r="X95" s="220" t="s">
        <v>191</v>
      </c>
      <c r="Y95" s="220" t="s">
        <v>181</v>
      </c>
      <c r="Z95" s="210"/>
      <c r="AA95" s="210"/>
      <c r="AB95" s="210"/>
      <c r="AC95" s="210"/>
      <c r="AD95" s="210"/>
      <c r="AE95" s="210"/>
      <c r="AF95" s="210"/>
      <c r="AG95" s="210" t="s">
        <v>323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1" x14ac:dyDescent="0.25">
      <c r="A96" s="239">
        <v>69</v>
      </c>
      <c r="B96" s="240" t="s">
        <v>445</v>
      </c>
      <c r="C96" s="247" t="s">
        <v>446</v>
      </c>
      <c r="D96" s="241" t="s">
        <v>318</v>
      </c>
      <c r="E96" s="242">
        <v>1</v>
      </c>
      <c r="F96" s="243">
        <f>H96+J96</f>
        <v>0</v>
      </c>
      <c r="G96" s="243">
        <f>ROUND(E96*F96,2)</f>
        <v>0</v>
      </c>
      <c r="H96" s="244"/>
      <c r="I96" s="243">
        <f>ROUND(E96*H96,2)</f>
        <v>0</v>
      </c>
      <c r="J96" s="244"/>
      <c r="K96" s="243">
        <f>ROUND(E96*J96,2)</f>
        <v>0</v>
      </c>
      <c r="L96" s="243">
        <v>21</v>
      </c>
      <c r="M96" s="243">
        <f>G96*(1+L96/100)</f>
        <v>0</v>
      </c>
      <c r="N96" s="242">
        <v>0</v>
      </c>
      <c r="O96" s="242">
        <f>ROUND(E96*N96,2)</f>
        <v>0</v>
      </c>
      <c r="P96" s="242">
        <v>0</v>
      </c>
      <c r="Q96" s="242">
        <f>ROUND(E96*P96,2)</f>
        <v>0</v>
      </c>
      <c r="R96" s="243" t="s">
        <v>139</v>
      </c>
      <c r="S96" s="243" t="s">
        <v>240</v>
      </c>
      <c r="T96" s="245" t="s">
        <v>240</v>
      </c>
      <c r="U96" s="220">
        <v>0.85</v>
      </c>
      <c r="V96" s="220">
        <f>ROUND(E96*U96,2)</f>
        <v>0.85</v>
      </c>
      <c r="W96" s="220"/>
      <c r="X96" s="220" t="s">
        <v>180</v>
      </c>
      <c r="Y96" s="220" t="s">
        <v>181</v>
      </c>
      <c r="Z96" s="210"/>
      <c r="AA96" s="210"/>
      <c r="AB96" s="210"/>
      <c r="AC96" s="210"/>
      <c r="AD96" s="210"/>
      <c r="AE96" s="210"/>
      <c r="AF96" s="210"/>
      <c r="AG96" s="210" t="s">
        <v>314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x14ac:dyDescent="0.25">
      <c r="A97" s="222" t="s">
        <v>173</v>
      </c>
      <c r="B97" s="223" t="s">
        <v>142</v>
      </c>
      <c r="C97" s="246" t="s">
        <v>28</v>
      </c>
      <c r="D97" s="224"/>
      <c r="E97" s="225"/>
      <c r="F97" s="226"/>
      <c r="G97" s="226">
        <f>SUMIF(AG98:AG99,"&lt;&gt;NOR",G98:G99)</f>
        <v>0</v>
      </c>
      <c r="H97" s="226"/>
      <c r="I97" s="226">
        <f>SUM(I98:I99)</f>
        <v>0</v>
      </c>
      <c r="J97" s="226"/>
      <c r="K97" s="226">
        <f>SUM(K98:K99)</f>
        <v>0</v>
      </c>
      <c r="L97" s="226"/>
      <c r="M97" s="226">
        <f>SUM(M98:M99)</f>
        <v>0</v>
      </c>
      <c r="N97" s="225"/>
      <c r="O97" s="225">
        <f>SUM(O98:O99)</f>
        <v>0</v>
      </c>
      <c r="P97" s="225"/>
      <c r="Q97" s="225">
        <f>SUM(Q98:Q99)</f>
        <v>0</v>
      </c>
      <c r="R97" s="226"/>
      <c r="S97" s="226"/>
      <c r="T97" s="227"/>
      <c r="U97" s="221"/>
      <c r="V97" s="221">
        <f>SUM(V98:V99)</f>
        <v>24</v>
      </c>
      <c r="W97" s="221"/>
      <c r="X97" s="221"/>
      <c r="Y97" s="221"/>
      <c r="AG97" t="s">
        <v>174</v>
      </c>
    </row>
    <row r="98" spans="1:60" outlineLevel="1" x14ac:dyDescent="0.25">
      <c r="A98" s="239">
        <v>70</v>
      </c>
      <c r="B98" s="240" t="s">
        <v>447</v>
      </c>
      <c r="C98" s="247" t="s">
        <v>448</v>
      </c>
      <c r="D98" s="241" t="s">
        <v>449</v>
      </c>
      <c r="E98" s="242">
        <v>8</v>
      </c>
      <c r="F98" s="243">
        <f>H98+J98</f>
        <v>0</v>
      </c>
      <c r="G98" s="243">
        <f>ROUND(E98*F98,2)</f>
        <v>0</v>
      </c>
      <c r="H98" s="244"/>
      <c r="I98" s="243">
        <f>ROUND(E98*H98,2)</f>
        <v>0</v>
      </c>
      <c r="J98" s="244"/>
      <c r="K98" s="243">
        <f>ROUND(E98*J98,2)</f>
        <v>0</v>
      </c>
      <c r="L98" s="243">
        <v>21</v>
      </c>
      <c r="M98" s="243">
        <f>G98*(1+L98/100)</f>
        <v>0</v>
      </c>
      <c r="N98" s="242">
        <v>0</v>
      </c>
      <c r="O98" s="242">
        <f>ROUND(E98*N98,2)</f>
        <v>0</v>
      </c>
      <c r="P98" s="242">
        <v>0</v>
      </c>
      <c r="Q98" s="242">
        <f>ROUND(E98*P98,2)</f>
        <v>0</v>
      </c>
      <c r="R98" s="243" t="s">
        <v>450</v>
      </c>
      <c r="S98" s="243" t="s">
        <v>240</v>
      </c>
      <c r="T98" s="245" t="s">
        <v>240</v>
      </c>
      <c r="U98" s="220">
        <v>1</v>
      </c>
      <c r="V98" s="220">
        <f>ROUND(E98*U98,2)</f>
        <v>8</v>
      </c>
      <c r="W98" s="220"/>
      <c r="X98" s="220" t="s">
        <v>451</v>
      </c>
      <c r="Y98" s="220" t="s">
        <v>181</v>
      </c>
      <c r="Z98" s="210"/>
      <c r="AA98" s="210"/>
      <c r="AB98" s="210"/>
      <c r="AC98" s="210"/>
      <c r="AD98" s="210"/>
      <c r="AE98" s="210"/>
      <c r="AF98" s="210"/>
      <c r="AG98" s="210" t="s">
        <v>452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1" x14ac:dyDescent="0.25">
      <c r="A99" s="232">
        <v>71</v>
      </c>
      <c r="B99" s="233" t="s">
        <v>453</v>
      </c>
      <c r="C99" s="248" t="s">
        <v>454</v>
      </c>
      <c r="D99" s="234" t="s">
        <v>449</v>
      </c>
      <c r="E99" s="235">
        <v>16</v>
      </c>
      <c r="F99" s="236">
        <f>H99+J99</f>
        <v>0</v>
      </c>
      <c r="G99" s="236">
        <f>ROUND(E99*F99,2)</f>
        <v>0</v>
      </c>
      <c r="H99" s="237"/>
      <c r="I99" s="236">
        <f>ROUND(E99*H99,2)</f>
        <v>0</v>
      </c>
      <c r="J99" s="237"/>
      <c r="K99" s="236">
        <f>ROUND(E99*J99,2)</f>
        <v>0</v>
      </c>
      <c r="L99" s="236">
        <v>21</v>
      </c>
      <c r="M99" s="236">
        <f>G99*(1+L99/100)</f>
        <v>0</v>
      </c>
      <c r="N99" s="235">
        <v>0</v>
      </c>
      <c r="O99" s="235">
        <f>ROUND(E99*N99,2)</f>
        <v>0</v>
      </c>
      <c r="P99" s="235">
        <v>0</v>
      </c>
      <c r="Q99" s="235">
        <f>ROUND(E99*P99,2)</f>
        <v>0</v>
      </c>
      <c r="R99" s="236"/>
      <c r="S99" s="236" t="s">
        <v>178</v>
      </c>
      <c r="T99" s="238" t="s">
        <v>455</v>
      </c>
      <c r="U99" s="220">
        <v>1</v>
      </c>
      <c r="V99" s="220">
        <f>ROUND(E99*U99,2)</f>
        <v>16</v>
      </c>
      <c r="W99" s="220"/>
      <c r="X99" s="220" t="s">
        <v>451</v>
      </c>
      <c r="Y99" s="220" t="s">
        <v>181</v>
      </c>
      <c r="Z99" s="210"/>
      <c r="AA99" s="210"/>
      <c r="AB99" s="210"/>
      <c r="AC99" s="210"/>
      <c r="AD99" s="210"/>
      <c r="AE99" s="210"/>
      <c r="AF99" s="210"/>
      <c r="AG99" s="210" t="s">
        <v>452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x14ac:dyDescent="0.25">
      <c r="A100" s="3"/>
      <c r="B100" s="4"/>
      <c r="C100" s="249"/>
      <c r="D100" s="6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AE100">
        <v>15</v>
      </c>
      <c r="AF100">
        <v>21</v>
      </c>
      <c r="AG100" t="s">
        <v>159</v>
      </c>
    </row>
    <row r="101" spans="1:60" x14ac:dyDescent="0.25">
      <c r="A101" s="213"/>
      <c r="B101" s="214" t="s">
        <v>29</v>
      </c>
      <c r="C101" s="250"/>
      <c r="D101" s="215"/>
      <c r="E101" s="216"/>
      <c r="F101" s="216"/>
      <c r="G101" s="231">
        <f>G8+G13+G17+G27+G30+G46+G59+G82+G97</f>
        <v>0</v>
      </c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AE101">
        <f>SUMIF(L7:L99,AE100,G7:G99)</f>
        <v>0</v>
      </c>
      <c r="AF101">
        <f>SUMIF(L7:L99,AF100,G7:G99)</f>
        <v>0</v>
      </c>
      <c r="AG101" t="s">
        <v>233</v>
      </c>
    </row>
    <row r="102" spans="1:60" x14ac:dyDescent="0.25">
      <c r="C102" s="251"/>
      <c r="D102" s="10"/>
      <c r="AG102" t="s">
        <v>234</v>
      </c>
    </row>
    <row r="103" spans="1:60" x14ac:dyDescent="0.25">
      <c r="D103" s="10"/>
    </row>
    <row r="104" spans="1:60" x14ac:dyDescent="0.25">
      <c r="D104" s="10"/>
    </row>
    <row r="105" spans="1:60" x14ac:dyDescent="0.25">
      <c r="D105" s="10"/>
    </row>
    <row r="106" spans="1:60" x14ac:dyDescent="0.25">
      <c r="D106" s="10"/>
    </row>
    <row r="107" spans="1:60" x14ac:dyDescent="0.25">
      <c r="D107" s="10"/>
    </row>
    <row r="108" spans="1:60" x14ac:dyDescent="0.25">
      <c r="D108" s="10"/>
    </row>
    <row r="109" spans="1:60" x14ac:dyDescent="0.25">
      <c r="D109" s="10"/>
    </row>
    <row r="110" spans="1:60" x14ac:dyDescent="0.25">
      <c r="D110" s="10"/>
    </row>
    <row r="111" spans="1:60" x14ac:dyDescent="0.25">
      <c r="D111" s="10"/>
    </row>
    <row r="112" spans="1:60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D15J5+EQW0XkUul3Jj78lkNsufkBLGV1cVkFhfPh7PLyvkA1Wq44neI0q6Cu6iCNHhgTMm5oPqIGDQ8v5Qq2Wg==" saltValue="YYnAGzmtMjFKHSsnifSp6g==" spinCount="100000" sheet="1" formatRows="0"/>
  <mergeCells count="16">
    <mergeCell ref="C29:G29"/>
    <mergeCell ref="C33:G33"/>
    <mergeCell ref="C49:G49"/>
    <mergeCell ref="C73:G73"/>
    <mergeCell ref="C16:G16"/>
    <mergeCell ref="C19:G19"/>
    <mergeCell ref="C20:G20"/>
    <mergeCell ref="C22:G22"/>
    <mergeCell ref="C24:G24"/>
    <mergeCell ref="C26:G26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55B3BD-60E7-40B9-8051-A9D80986974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 x14ac:dyDescent="0.25"/>
  <cols>
    <col min="1" max="1" width="3.44140625" customWidth="1"/>
    <col min="2" max="2" width="12.6640625" style="174" customWidth="1"/>
    <col min="3" max="3" width="63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12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195" t="s">
        <v>235</v>
      </c>
      <c r="B1" s="195"/>
      <c r="C1" s="195"/>
      <c r="D1" s="195"/>
      <c r="E1" s="195"/>
      <c r="F1" s="195"/>
      <c r="G1" s="195"/>
      <c r="AG1" t="s">
        <v>144</v>
      </c>
    </row>
    <row r="2" spans="1:60" ht="25.05" customHeight="1" x14ac:dyDescent="0.25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145</v>
      </c>
    </row>
    <row r="3" spans="1:60" ht="25.05" customHeight="1" x14ac:dyDescent="0.25">
      <c r="A3" s="196" t="s">
        <v>8</v>
      </c>
      <c r="B3" s="49" t="s">
        <v>50</v>
      </c>
      <c r="C3" s="199" t="s">
        <v>51</v>
      </c>
      <c r="D3" s="197"/>
      <c r="E3" s="197"/>
      <c r="F3" s="197"/>
      <c r="G3" s="198"/>
      <c r="AC3" s="174" t="s">
        <v>145</v>
      </c>
      <c r="AG3" t="s">
        <v>149</v>
      </c>
    </row>
    <row r="4" spans="1:60" ht="25.05" customHeight="1" x14ac:dyDescent="0.25">
      <c r="A4" s="200" t="s">
        <v>9</v>
      </c>
      <c r="B4" s="201" t="s">
        <v>57</v>
      </c>
      <c r="C4" s="202" t="s">
        <v>58</v>
      </c>
      <c r="D4" s="203"/>
      <c r="E4" s="203"/>
      <c r="F4" s="203"/>
      <c r="G4" s="204"/>
      <c r="AG4" t="s">
        <v>150</v>
      </c>
    </row>
    <row r="5" spans="1:60" x14ac:dyDescent="0.25">
      <c r="D5" s="10"/>
    </row>
    <row r="6" spans="1:60" ht="39.6" x14ac:dyDescent="0.25">
      <c r="A6" s="206" t="s">
        <v>151</v>
      </c>
      <c r="B6" s="208" t="s">
        <v>152</v>
      </c>
      <c r="C6" s="208" t="s">
        <v>153</v>
      </c>
      <c r="D6" s="207" t="s">
        <v>154</v>
      </c>
      <c r="E6" s="206" t="s">
        <v>155</v>
      </c>
      <c r="F6" s="205" t="s">
        <v>156</v>
      </c>
      <c r="G6" s="206" t="s">
        <v>29</v>
      </c>
      <c r="H6" s="209" t="s">
        <v>30</v>
      </c>
      <c r="I6" s="209" t="s">
        <v>157</v>
      </c>
      <c r="J6" s="209" t="s">
        <v>31</v>
      </c>
      <c r="K6" s="209" t="s">
        <v>158</v>
      </c>
      <c r="L6" s="209" t="s">
        <v>159</v>
      </c>
      <c r="M6" s="209" t="s">
        <v>160</v>
      </c>
      <c r="N6" s="209" t="s">
        <v>161</v>
      </c>
      <c r="O6" s="209" t="s">
        <v>162</v>
      </c>
      <c r="P6" s="209" t="s">
        <v>163</v>
      </c>
      <c r="Q6" s="209" t="s">
        <v>164</v>
      </c>
      <c r="R6" s="209" t="s">
        <v>165</v>
      </c>
      <c r="S6" s="209" t="s">
        <v>166</v>
      </c>
      <c r="T6" s="209" t="s">
        <v>167</v>
      </c>
      <c r="U6" s="209" t="s">
        <v>168</v>
      </c>
      <c r="V6" s="209" t="s">
        <v>169</v>
      </c>
      <c r="W6" s="209" t="s">
        <v>170</v>
      </c>
      <c r="X6" s="209" t="s">
        <v>171</v>
      </c>
      <c r="Y6" s="209" t="s">
        <v>172</v>
      </c>
    </row>
    <row r="7" spans="1:60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5">
      <c r="A8" s="222" t="s">
        <v>173</v>
      </c>
      <c r="B8" s="223" t="s">
        <v>94</v>
      </c>
      <c r="C8" s="246" t="s">
        <v>95</v>
      </c>
      <c r="D8" s="224"/>
      <c r="E8" s="225"/>
      <c r="F8" s="226"/>
      <c r="G8" s="226">
        <f>SUMIF(AG9:AG32,"&lt;&gt;NOR",G9:G32)</f>
        <v>0</v>
      </c>
      <c r="H8" s="226"/>
      <c r="I8" s="226">
        <f>SUM(I9:I32)</f>
        <v>0</v>
      </c>
      <c r="J8" s="226"/>
      <c r="K8" s="226">
        <f>SUM(K9:K32)</f>
        <v>0</v>
      </c>
      <c r="L8" s="226"/>
      <c r="M8" s="226">
        <f>SUM(M9:M32)</f>
        <v>0</v>
      </c>
      <c r="N8" s="225"/>
      <c r="O8" s="225">
        <f>SUM(O9:O32)</f>
        <v>0</v>
      </c>
      <c r="P8" s="225"/>
      <c r="Q8" s="225">
        <f>SUM(Q9:Q32)</f>
        <v>0</v>
      </c>
      <c r="R8" s="226"/>
      <c r="S8" s="226"/>
      <c r="T8" s="227"/>
      <c r="U8" s="221"/>
      <c r="V8" s="221">
        <f>SUM(V9:V32)</f>
        <v>0</v>
      </c>
      <c r="W8" s="221"/>
      <c r="X8" s="221"/>
      <c r="Y8" s="221"/>
      <c r="AG8" t="s">
        <v>174</v>
      </c>
    </row>
    <row r="9" spans="1:60" outlineLevel="1" x14ac:dyDescent="0.25">
      <c r="A9" s="239">
        <v>1</v>
      </c>
      <c r="B9" s="240" t="s">
        <v>457</v>
      </c>
      <c r="C9" s="247" t="s">
        <v>458</v>
      </c>
      <c r="D9" s="241" t="s">
        <v>322</v>
      </c>
      <c r="E9" s="242">
        <v>49</v>
      </c>
      <c r="F9" s="243">
        <f>H9+J9</f>
        <v>0</v>
      </c>
      <c r="G9" s="243">
        <f>ROUND(E9*F9,2)</f>
        <v>0</v>
      </c>
      <c r="H9" s="244"/>
      <c r="I9" s="243">
        <f>ROUND(E9*H9,2)</f>
        <v>0</v>
      </c>
      <c r="J9" s="244"/>
      <c r="K9" s="243">
        <f>ROUND(E9*J9,2)</f>
        <v>0</v>
      </c>
      <c r="L9" s="243">
        <v>21</v>
      </c>
      <c r="M9" s="243">
        <f>G9*(1+L9/100)</f>
        <v>0</v>
      </c>
      <c r="N9" s="242">
        <v>0</v>
      </c>
      <c r="O9" s="242">
        <f>ROUND(E9*N9,2)</f>
        <v>0</v>
      </c>
      <c r="P9" s="242">
        <v>0</v>
      </c>
      <c r="Q9" s="242">
        <f>ROUND(E9*P9,2)</f>
        <v>0</v>
      </c>
      <c r="R9" s="243"/>
      <c r="S9" s="243" t="s">
        <v>178</v>
      </c>
      <c r="T9" s="245" t="s">
        <v>179</v>
      </c>
      <c r="U9" s="220">
        <v>0</v>
      </c>
      <c r="V9" s="220">
        <f>ROUND(E9*U9,2)</f>
        <v>0</v>
      </c>
      <c r="W9" s="220"/>
      <c r="X9" s="220" t="s">
        <v>191</v>
      </c>
      <c r="Y9" s="220" t="s">
        <v>181</v>
      </c>
      <c r="Z9" s="210"/>
      <c r="AA9" s="210"/>
      <c r="AB9" s="210"/>
      <c r="AC9" s="210"/>
      <c r="AD9" s="210"/>
      <c r="AE9" s="210"/>
      <c r="AF9" s="210"/>
      <c r="AG9" s="210" t="s">
        <v>192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5">
      <c r="A10" s="239">
        <v>2</v>
      </c>
      <c r="B10" s="240" t="s">
        <v>459</v>
      </c>
      <c r="C10" s="247" t="s">
        <v>460</v>
      </c>
      <c r="D10" s="241" t="s">
        <v>322</v>
      </c>
      <c r="E10" s="242">
        <v>49</v>
      </c>
      <c r="F10" s="243">
        <f>H10+J10</f>
        <v>0</v>
      </c>
      <c r="G10" s="243">
        <f>ROUND(E10*F10,2)</f>
        <v>0</v>
      </c>
      <c r="H10" s="244"/>
      <c r="I10" s="243">
        <f>ROUND(E10*H10,2)</f>
        <v>0</v>
      </c>
      <c r="J10" s="244"/>
      <c r="K10" s="243">
        <f>ROUND(E10*J10,2)</f>
        <v>0</v>
      </c>
      <c r="L10" s="243">
        <v>21</v>
      </c>
      <c r="M10" s="243">
        <f>G10*(1+L10/100)</f>
        <v>0</v>
      </c>
      <c r="N10" s="242">
        <v>0</v>
      </c>
      <c r="O10" s="242">
        <f>ROUND(E10*N10,2)</f>
        <v>0</v>
      </c>
      <c r="P10" s="242">
        <v>0</v>
      </c>
      <c r="Q10" s="242">
        <f>ROUND(E10*P10,2)</f>
        <v>0</v>
      </c>
      <c r="R10" s="243"/>
      <c r="S10" s="243" t="s">
        <v>178</v>
      </c>
      <c r="T10" s="245" t="s">
        <v>179</v>
      </c>
      <c r="U10" s="220">
        <v>0</v>
      </c>
      <c r="V10" s="220">
        <f>ROUND(E10*U10,2)</f>
        <v>0</v>
      </c>
      <c r="W10" s="220"/>
      <c r="X10" s="220" t="s">
        <v>180</v>
      </c>
      <c r="Y10" s="220" t="s">
        <v>181</v>
      </c>
      <c r="Z10" s="210"/>
      <c r="AA10" s="210"/>
      <c r="AB10" s="210"/>
      <c r="AC10" s="210"/>
      <c r="AD10" s="210"/>
      <c r="AE10" s="210"/>
      <c r="AF10" s="210"/>
      <c r="AG10" s="210" t="s">
        <v>182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5">
      <c r="A11" s="239">
        <v>3</v>
      </c>
      <c r="B11" s="240" t="s">
        <v>461</v>
      </c>
      <c r="C11" s="247" t="s">
        <v>462</v>
      </c>
      <c r="D11" s="241" t="s">
        <v>322</v>
      </c>
      <c r="E11" s="242">
        <v>196</v>
      </c>
      <c r="F11" s="243">
        <f>H11+J11</f>
        <v>0</v>
      </c>
      <c r="G11" s="243">
        <f>ROUND(E11*F11,2)</f>
        <v>0</v>
      </c>
      <c r="H11" s="244"/>
      <c r="I11" s="243">
        <f>ROUND(E11*H11,2)</f>
        <v>0</v>
      </c>
      <c r="J11" s="244"/>
      <c r="K11" s="243">
        <f>ROUND(E11*J11,2)</f>
        <v>0</v>
      </c>
      <c r="L11" s="243">
        <v>21</v>
      </c>
      <c r="M11" s="243">
        <f>G11*(1+L11/100)</f>
        <v>0</v>
      </c>
      <c r="N11" s="242">
        <v>0</v>
      </c>
      <c r="O11" s="242">
        <f>ROUND(E11*N11,2)</f>
        <v>0</v>
      </c>
      <c r="P11" s="242">
        <v>0</v>
      </c>
      <c r="Q11" s="242">
        <f>ROUND(E11*P11,2)</f>
        <v>0</v>
      </c>
      <c r="R11" s="243"/>
      <c r="S11" s="243" t="s">
        <v>178</v>
      </c>
      <c r="T11" s="245" t="s">
        <v>179</v>
      </c>
      <c r="U11" s="220">
        <v>0</v>
      </c>
      <c r="V11" s="220">
        <f>ROUND(E11*U11,2)</f>
        <v>0</v>
      </c>
      <c r="W11" s="220"/>
      <c r="X11" s="220" t="s">
        <v>180</v>
      </c>
      <c r="Y11" s="220" t="s">
        <v>181</v>
      </c>
      <c r="Z11" s="210"/>
      <c r="AA11" s="210"/>
      <c r="AB11" s="210"/>
      <c r="AC11" s="210"/>
      <c r="AD11" s="210"/>
      <c r="AE11" s="210"/>
      <c r="AF11" s="210"/>
      <c r="AG11" s="210" t="s">
        <v>182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5">
      <c r="A12" s="239">
        <v>4</v>
      </c>
      <c r="B12" s="240" t="s">
        <v>463</v>
      </c>
      <c r="C12" s="247" t="s">
        <v>464</v>
      </c>
      <c r="D12" s="241" t="s">
        <v>322</v>
      </c>
      <c r="E12" s="242">
        <v>98</v>
      </c>
      <c r="F12" s="243">
        <f>H12+J12</f>
        <v>0</v>
      </c>
      <c r="G12" s="243">
        <f>ROUND(E12*F12,2)</f>
        <v>0</v>
      </c>
      <c r="H12" s="244"/>
      <c r="I12" s="243">
        <f>ROUND(E12*H12,2)</f>
        <v>0</v>
      </c>
      <c r="J12" s="244"/>
      <c r="K12" s="243">
        <f>ROUND(E12*J12,2)</f>
        <v>0</v>
      </c>
      <c r="L12" s="243">
        <v>21</v>
      </c>
      <c r="M12" s="243">
        <f>G12*(1+L12/100)</f>
        <v>0</v>
      </c>
      <c r="N12" s="242">
        <v>0</v>
      </c>
      <c r="O12" s="242">
        <f>ROUND(E12*N12,2)</f>
        <v>0</v>
      </c>
      <c r="P12" s="242">
        <v>0</v>
      </c>
      <c r="Q12" s="242">
        <f>ROUND(E12*P12,2)</f>
        <v>0</v>
      </c>
      <c r="R12" s="243"/>
      <c r="S12" s="243" t="s">
        <v>178</v>
      </c>
      <c r="T12" s="245" t="s">
        <v>179</v>
      </c>
      <c r="U12" s="220">
        <v>0</v>
      </c>
      <c r="V12" s="220">
        <f>ROUND(E12*U12,2)</f>
        <v>0</v>
      </c>
      <c r="W12" s="220"/>
      <c r="X12" s="220" t="s">
        <v>180</v>
      </c>
      <c r="Y12" s="220" t="s">
        <v>181</v>
      </c>
      <c r="Z12" s="210"/>
      <c r="AA12" s="210"/>
      <c r="AB12" s="210"/>
      <c r="AC12" s="210"/>
      <c r="AD12" s="210"/>
      <c r="AE12" s="210"/>
      <c r="AF12" s="210"/>
      <c r="AG12" s="210" t="s">
        <v>182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5">
      <c r="A13" s="239">
        <v>5</v>
      </c>
      <c r="B13" s="240" t="s">
        <v>465</v>
      </c>
      <c r="C13" s="247" t="s">
        <v>466</v>
      </c>
      <c r="D13" s="241" t="s">
        <v>467</v>
      </c>
      <c r="E13" s="242">
        <v>3</v>
      </c>
      <c r="F13" s="243">
        <f>H13+J13</f>
        <v>0</v>
      </c>
      <c r="G13" s="243">
        <f>ROUND(E13*F13,2)</f>
        <v>0</v>
      </c>
      <c r="H13" s="244"/>
      <c r="I13" s="243">
        <f>ROUND(E13*H13,2)</f>
        <v>0</v>
      </c>
      <c r="J13" s="244"/>
      <c r="K13" s="243">
        <f>ROUND(E13*J13,2)</f>
        <v>0</v>
      </c>
      <c r="L13" s="243">
        <v>21</v>
      </c>
      <c r="M13" s="243">
        <f>G13*(1+L13/100)</f>
        <v>0</v>
      </c>
      <c r="N13" s="242">
        <v>0</v>
      </c>
      <c r="O13" s="242">
        <f>ROUND(E13*N13,2)</f>
        <v>0</v>
      </c>
      <c r="P13" s="242">
        <v>0</v>
      </c>
      <c r="Q13" s="242">
        <f>ROUND(E13*P13,2)</f>
        <v>0</v>
      </c>
      <c r="R13" s="243"/>
      <c r="S13" s="243" t="s">
        <v>178</v>
      </c>
      <c r="T13" s="245" t="s">
        <v>179</v>
      </c>
      <c r="U13" s="220">
        <v>0</v>
      </c>
      <c r="V13" s="220">
        <f>ROUND(E13*U13,2)</f>
        <v>0</v>
      </c>
      <c r="W13" s="220"/>
      <c r="X13" s="220" t="s">
        <v>191</v>
      </c>
      <c r="Y13" s="220" t="s">
        <v>181</v>
      </c>
      <c r="Z13" s="210"/>
      <c r="AA13" s="210"/>
      <c r="AB13" s="210"/>
      <c r="AC13" s="210"/>
      <c r="AD13" s="210"/>
      <c r="AE13" s="210"/>
      <c r="AF13" s="210"/>
      <c r="AG13" s="210" t="s">
        <v>192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5">
      <c r="A14" s="239">
        <v>6</v>
      </c>
      <c r="B14" s="240" t="s">
        <v>468</v>
      </c>
      <c r="C14" s="247" t="s">
        <v>469</v>
      </c>
      <c r="D14" s="241" t="s">
        <v>467</v>
      </c>
      <c r="E14" s="242">
        <v>3</v>
      </c>
      <c r="F14" s="243">
        <f>H14+J14</f>
        <v>0</v>
      </c>
      <c r="G14" s="243">
        <f>ROUND(E14*F14,2)</f>
        <v>0</v>
      </c>
      <c r="H14" s="244"/>
      <c r="I14" s="243">
        <f>ROUND(E14*H14,2)</f>
        <v>0</v>
      </c>
      <c r="J14" s="244"/>
      <c r="K14" s="243">
        <f>ROUND(E14*J14,2)</f>
        <v>0</v>
      </c>
      <c r="L14" s="243">
        <v>21</v>
      </c>
      <c r="M14" s="243">
        <f>G14*(1+L14/100)</f>
        <v>0</v>
      </c>
      <c r="N14" s="242">
        <v>0</v>
      </c>
      <c r="O14" s="242">
        <f>ROUND(E14*N14,2)</f>
        <v>0</v>
      </c>
      <c r="P14" s="242">
        <v>0</v>
      </c>
      <c r="Q14" s="242">
        <f>ROUND(E14*P14,2)</f>
        <v>0</v>
      </c>
      <c r="R14" s="243"/>
      <c r="S14" s="243" t="s">
        <v>178</v>
      </c>
      <c r="T14" s="245" t="s">
        <v>179</v>
      </c>
      <c r="U14" s="220">
        <v>0</v>
      </c>
      <c r="V14" s="220">
        <f>ROUND(E14*U14,2)</f>
        <v>0</v>
      </c>
      <c r="W14" s="220"/>
      <c r="X14" s="220" t="s">
        <v>180</v>
      </c>
      <c r="Y14" s="220" t="s">
        <v>181</v>
      </c>
      <c r="Z14" s="210"/>
      <c r="AA14" s="210"/>
      <c r="AB14" s="210"/>
      <c r="AC14" s="210"/>
      <c r="AD14" s="210"/>
      <c r="AE14" s="210"/>
      <c r="AF14" s="210"/>
      <c r="AG14" s="210" t="s">
        <v>182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5">
      <c r="A15" s="239">
        <v>7</v>
      </c>
      <c r="B15" s="240" t="s">
        <v>470</v>
      </c>
      <c r="C15" s="247" t="s">
        <v>471</v>
      </c>
      <c r="D15" s="241" t="s">
        <v>322</v>
      </c>
      <c r="E15" s="242">
        <v>12</v>
      </c>
      <c r="F15" s="243">
        <f>H15+J15</f>
        <v>0</v>
      </c>
      <c r="G15" s="243">
        <f>ROUND(E15*F15,2)</f>
        <v>0</v>
      </c>
      <c r="H15" s="244"/>
      <c r="I15" s="243">
        <f>ROUND(E15*H15,2)</f>
        <v>0</v>
      </c>
      <c r="J15" s="244"/>
      <c r="K15" s="243">
        <f>ROUND(E15*J15,2)</f>
        <v>0</v>
      </c>
      <c r="L15" s="243">
        <v>21</v>
      </c>
      <c r="M15" s="243">
        <f>G15*(1+L15/100)</f>
        <v>0</v>
      </c>
      <c r="N15" s="242">
        <v>0</v>
      </c>
      <c r="O15" s="242">
        <f>ROUND(E15*N15,2)</f>
        <v>0</v>
      </c>
      <c r="P15" s="242">
        <v>0</v>
      </c>
      <c r="Q15" s="242">
        <f>ROUND(E15*P15,2)</f>
        <v>0</v>
      </c>
      <c r="R15" s="243"/>
      <c r="S15" s="243" t="s">
        <v>178</v>
      </c>
      <c r="T15" s="245" t="s">
        <v>179</v>
      </c>
      <c r="U15" s="220">
        <v>0</v>
      </c>
      <c r="V15" s="220">
        <f>ROUND(E15*U15,2)</f>
        <v>0</v>
      </c>
      <c r="W15" s="220"/>
      <c r="X15" s="220" t="s">
        <v>191</v>
      </c>
      <c r="Y15" s="220" t="s">
        <v>181</v>
      </c>
      <c r="Z15" s="210"/>
      <c r="AA15" s="210"/>
      <c r="AB15" s="210"/>
      <c r="AC15" s="210"/>
      <c r="AD15" s="210"/>
      <c r="AE15" s="210"/>
      <c r="AF15" s="210"/>
      <c r="AG15" s="210" t="s">
        <v>192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5">
      <c r="A16" s="239">
        <v>8</v>
      </c>
      <c r="B16" s="240" t="s">
        <v>472</v>
      </c>
      <c r="C16" s="247" t="s">
        <v>473</v>
      </c>
      <c r="D16" s="241" t="s">
        <v>467</v>
      </c>
      <c r="E16" s="242">
        <v>3</v>
      </c>
      <c r="F16" s="243">
        <f>H16+J16</f>
        <v>0</v>
      </c>
      <c r="G16" s="243">
        <f>ROUND(E16*F16,2)</f>
        <v>0</v>
      </c>
      <c r="H16" s="244"/>
      <c r="I16" s="243">
        <f>ROUND(E16*H16,2)</f>
        <v>0</v>
      </c>
      <c r="J16" s="244"/>
      <c r="K16" s="243">
        <f>ROUND(E16*J16,2)</f>
        <v>0</v>
      </c>
      <c r="L16" s="243">
        <v>21</v>
      </c>
      <c r="M16" s="243">
        <f>G16*(1+L16/100)</f>
        <v>0</v>
      </c>
      <c r="N16" s="242">
        <v>0</v>
      </c>
      <c r="O16" s="242">
        <f>ROUND(E16*N16,2)</f>
        <v>0</v>
      </c>
      <c r="P16" s="242">
        <v>0</v>
      </c>
      <c r="Q16" s="242">
        <f>ROUND(E16*P16,2)</f>
        <v>0</v>
      </c>
      <c r="R16" s="243"/>
      <c r="S16" s="243" t="s">
        <v>178</v>
      </c>
      <c r="T16" s="245" t="s">
        <v>179</v>
      </c>
      <c r="U16" s="220">
        <v>0</v>
      </c>
      <c r="V16" s="220">
        <f>ROUND(E16*U16,2)</f>
        <v>0</v>
      </c>
      <c r="W16" s="220"/>
      <c r="X16" s="220" t="s">
        <v>191</v>
      </c>
      <c r="Y16" s="220" t="s">
        <v>181</v>
      </c>
      <c r="Z16" s="210"/>
      <c r="AA16" s="210"/>
      <c r="AB16" s="210"/>
      <c r="AC16" s="210"/>
      <c r="AD16" s="210"/>
      <c r="AE16" s="210"/>
      <c r="AF16" s="210"/>
      <c r="AG16" s="210" t="s">
        <v>192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5">
      <c r="A17" s="239">
        <v>9</v>
      </c>
      <c r="B17" s="240" t="s">
        <v>474</v>
      </c>
      <c r="C17" s="247" t="s">
        <v>475</v>
      </c>
      <c r="D17" s="241" t="s">
        <v>322</v>
      </c>
      <c r="E17" s="242">
        <v>15</v>
      </c>
      <c r="F17" s="243">
        <f>H17+J17</f>
        <v>0</v>
      </c>
      <c r="G17" s="243">
        <f>ROUND(E17*F17,2)</f>
        <v>0</v>
      </c>
      <c r="H17" s="244"/>
      <c r="I17" s="243">
        <f>ROUND(E17*H17,2)</f>
        <v>0</v>
      </c>
      <c r="J17" s="244"/>
      <c r="K17" s="243">
        <f>ROUND(E17*J17,2)</f>
        <v>0</v>
      </c>
      <c r="L17" s="243">
        <v>21</v>
      </c>
      <c r="M17" s="243">
        <f>G17*(1+L17/100)</f>
        <v>0</v>
      </c>
      <c r="N17" s="242">
        <v>0</v>
      </c>
      <c r="O17" s="242">
        <f>ROUND(E17*N17,2)</f>
        <v>0</v>
      </c>
      <c r="P17" s="242">
        <v>0</v>
      </c>
      <c r="Q17" s="242">
        <f>ROUND(E17*P17,2)</f>
        <v>0</v>
      </c>
      <c r="R17" s="243"/>
      <c r="S17" s="243" t="s">
        <v>178</v>
      </c>
      <c r="T17" s="245" t="s">
        <v>179</v>
      </c>
      <c r="U17" s="220">
        <v>0</v>
      </c>
      <c r="V17" s="220">
        <f>ROUND(E17*U17,2)</f>
        <v>0</v>
      </c>
      <c r="W17" s="220"/>
      <c r="X17" s="220" t="s">
        <v>180</v>
      </c>
      <c r="Y17" s="220" t="s">
        <v>181</v>
      </c>
      <c r="Z17" s="210"/>
      <c r="AA17" s="210"/>
      <c r="AB17" s="210"/>
      <c r="AC17" s="210"/>
      <c r="AD17" s="210"/>
      <c r="AE17" s="210"/>
      <c r="AF17" s="210"/>
      <c r="AG17" s="210" t="s">
        <v>182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5">
      <c r="A18" s="239">
        <v>10</v>
      </c>
      <c r="B18" s="240" t="s">
        <v>476</v>
      </c>
      <c r="C18" s="247" t="s">
        <v>477</v>
      </c>
      <c r="D18" s="241" t="s">
        <v>322</v>
      </c>
      <c r="E18" s="242">
        <v>800</v>
      </c>
      <c r="F18" s="243">
        <f>H18+J18</f>
        <v>0</v>
      </c>
      <c r="G18" s="243">
        <f>ROUND(E18*F18,2)</f>
        <v>0</v>
      </c>
      <c r="H18" s="244"/>
      <c r="I18" s="243">
        <f>ROUND(E18*H18,2)</f>
        <v>0</v>
      </c>
      <c r="J18" s="244"/>
      <c r="K18" s="243">
        <f>ROUND(E18*J18,2)</f>
        <v>0</v>
      </c>
      <c r="L18" s="243">
        <v>21</v>
      </c>
      <c r="M18" s="243">
        <f>G18*(1+L18/100)</f>
        <v>0</v>
      </c>
      <c r="N18" s="242">
        <v>0</v>
      </c>
      <c r="O18" s="242">
        <f>ROUND(E18*N18,2)</f>
        <v>0</v>
      </c>
      <c r="P18" s="242">
        <v>0</v>
      </c>
      <c r="Q18" s="242">
        <f>ROUND(E18*P18,2)</f>
        <v>0</v>
      </c>
      <c r="R18" s="243"/>
      <c r="S18" s="243" t="s">
        <v>178</v>
      </c>
      <c r="T18" s="245" t="s">
        <v>179</v>
      </c>
      <c r="U18" s="220">
        <v>0</v>
      </c>
      <c r="V18" s="220">
        <f>ROUND(E18*U18,2)</f>
        <v>0</v>
      </c>
      <c r="W18" s="220"/>
      <c r="X18" s="220" t="s">
        <v>191</v>
      </c>
      <c r="Y18" s="220" t="s">
        <v>181</v>
      </c>
      <c r="Z18" s="210"/>
      <c r="AA18" s="210"/>
      <c r="AB18" s="210"/>
      <c r="AC18" s="210"/>
      <c r="AD18" s="210"/>
      <c r="AE18" s="210"/>
      <c r="AF18" s="210"/>
      <c r="AG18" s="210" t="s">
        <v>192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5">
      <c r="A19" s="239">
        <v>11</v>
      </c>
      <c r="B19" s="240" t="s">
        <v>478</v>
      </c>
      <c r="C19" s="247" t="s">
        <v>479</v>
      </c>
      <c r="D19" s="241" t="s">
        <v>332</v>
      </c>
      <c r="E19" s="242">
        <v>800</v>
      </c>
      <c r="F19" s="243">
        <f>H19+J19</f>
        <v>0</v>
      </c>
      <c r="G19" s="243">
        <f>ROUND(E19*F19,2)</f>
        <v>0</v>
      </c>
      <c r="H19" s="244"/>
      <c r="I19" s="243">
        <f>ROUND(E19*H19,2)</f>
        <v>0</v>
      </c>
      <c r="J19" s="244"/>
      <c r="K19" s="243">
        <f>ROUND(E19*J19,2)</f>
        <v>0</v>
      </c>
      <c r="L19" s="243">
        <v>21</v>
      </c>
      <c r="M19" s="243">
        <f>G19*(1+L19/100)</f>
        <v>0</v>
      </c>
      <c r="N19" s="242">
        <v>0</v>
      </c>
      <c r="O19" s="242">
        <f>ROUND(E19*N19,2)</f>
        <v>0</v>
      </c>
      <c r="P19" s="242">
        <v>0</v>
      </c>
      <c r="Q19" s="242">
        <f>ROUND(E19*P19,2)</f>
        <v>0</v>
      </c>
      <c r="R19" s="243"/>
      <c r="S19" s="243" t="s">
        <v>178</v>
      </c>
      <c r="T19" s="245" t="s">
        <v>179</v>
      </c>
      <c r="U19" s="220">
        <v>0</v>
      </c>
      <c r="V19" s="220">
        <f>ROUND(E19*U19,2)</f>
        <v>0</v>
      </c>
      <c r="W19" s="220"/>
      <c r="X19" s="220" t="s">
        <v>180</v>
      </c>
      <c r="Y19" s="220" t="s">
        <v>181</v>
      </c>
      <c r="Z19" s="210"/>
      <c r="AA19" s="210"/>
      <c r="AB19" s="210"/>
      <c r="AC19" s="210"/>
      <c r="AD19" s="210"/>
      <c r="AE19" s="210"/>
      <c r="AF19" s="210"/>
      <c r="AG19" s="210" t="s">
        <v>182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5">
      <c r="A20" s="239">
        <v>12</v>
      </c>
      <c r="B20" s="240" t="s">
        <v>480</v>
      </c>
      <c r="C20" s="247" t="s">
        <v>481</v>
      </c>
      <c r="D20" s="241" t="s">
        <v>322</v>
      </c>
      <c r="E20" s="242">
        <v>20</v>
      </c>
      <c r="F20" s="243">
        <f>H20+J20</f>
        <v>0</v>
      </c>
      <c r="G20" s="243">
        <f>ROUND(E20*F20,2)</f>
        <v>0</v>
      </c>
      <c r="H20" s="244"/>
      <c r="I20" s="243">
        <f>ROUND(E20*H20,2)</f>
        <v>0</v>
      </c>
      <c r="J20" s="244"/>
      <c r="K20" s="243">
        <f>ROUND(E20*J20,2)</f>
        <v>0</v>
      </c>
      <c r="L20" s="243">
        <v>21</v>
      </c>
      <c r="M20" s="243">
        <f>G20*(1+L20/100)</f>
        <v>0</v>
      </c>
      <c r="N20" s="242">
        <v>0</v>
      </c>
      <c r="O20" s="242">
        <f>ROUND(E20*N20,2)</f>
        <v>0</v>
      </c>
      <c r="P20" s="242">
        <v>0</v>
      </c>
      <c r="Q20" s="242">
        <f>ROUND(E20*P20,2)</f>
        <v>0</v>
      </c>
      <c r="R20" s="243"/>
      <c r="S20" s="243" t="s">
        <v>178</v>
      </c>
      <c r="T20" s="245" t="s">
        <v>179</v>
      </c>
      <c r="U20" s="220">
        <v>0</v>
      </c>
      <c r="V20" s="220">
        <f>ROUND(E20*U20,2)</f>
        <v>0</v>
      </c>
      <c r="W20" s="220"/>
      <c r="X20" s="220" t="s">
        <v>191</v>
      </c>
      <c r="Y20" s="220" t="s">
        <v>181</v>
      </c>
      <c r="Z20" s="210"/>
      <c r="AA20" s="210"/>
      <c r="AB20" s="210"/>
      <c r="AC20" s="210"/>
      <c r="AD20" s="210"/>
      <c r="AE20" s="210"/>
      <c r="AF20" s="210"/>
      <c r="AG20" s="210" t="s">
        <v>192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5">
      <c r="A21" s="239">
        <v>13</v>
      </c>
      <c r="B21" s="240" t="s">
        <v>482</v>
      </c>
      <c r="C21" s="247" t="s">
        <v>483</v>
      </c>
      <c r="D21" s="241" t="s">
        <v>322</v>
      </c>
      <c r="E21" s="242">
        <v>150</v>
      </c>
      <c r="F21" s="243">
        <f>H21+J21</f>
        <v>0</v>
      </c>
      <c r="G21" s="243">
        <f>ROUND(E21*F21,2)</f>
        <v>0</v>
      </c>
      <c r="H21" s="244"/>
      <c r="I21" s="243">
        <f>ROUND(E21*H21,2)</f>
        <v>0</v>
      </c>
      <c r="J21" s="244"/>
      <c r="K21" s="243">
        <f>ROUND(E21*J21,2)</f>
        <v>0</v>
      </c>
      <c r="L21" s="243">
        <v>21</v>
      </c>
      <c r="M21" s="243">
        <f>G21*(1+L21/100)</f>
        <v>0</v>
      </c>
      <c r="N21" s="242">
        <v>0</v>
      </c>
      <c r="O21" s="242">
        <f>ROUND(E21*N21,2)</f>
        <v>0</v>
      </c>
      <c r="P21" s="242">
        <v>0</v>
      </c>
      <c r="Q21" s="242">
        <f>ROUND(E21*P21,2)</f>
        <v>0</v>
      </c>
      <c r="R21" s="243"/>
      <c r="S21" s="243" t="s">
        <v>178</v>
      </c>
      <c r="T21" s="245" t="s">
        <v>179</v>
      </c>
      <c r="U21" s="220">
        <v>0</v>
      </c>
      <c r="V21" s="220">
        <f>ROUND(E21*U21,2)</f>
        <v>0</v>
      </c>
      <c r="W21" s="220"/>
      <c r="X21" s="220" t="s">
        <v>191</v>
      </c>
      <c r="Y21" s="220" t="s">
        <v>181</v>
      </c>
      <c r="Z21" s="210"/>
      <c r="AA21" s="210"/>
      <c r="AB21" s="210"/>
      <c r="AC21" s="210"/>
      <c r="AD21" s="210"/>
      <c r="AE21" s="210"/>
      <c r="AF21" s="210"/>
      <c r="AG21" s="210" t="s">
        <v>192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5">
      <c r="A22" s="239">
        <v>14</v>
      </c>
      <c r="B22" s="240" t="s">
        <v>484</v>
      </c>
      <c r="C22" s="247" t="s">
        <v>485</v>
      </c>
      <c r="D22" s="241" t="s">
        <v>322</v>
      </c>
      <c r="E22" s="242">
        <v>20</v>
      </c>
      <c r="F22" s="243">
        <f>H22+J22</f>
        <v>0</v>
      </c>
      <c r="G22" s="243">
        <f>ROUND(E22*F22,2)</f>
        <v>0</v>
      </c>
      <c r="H22" s="244"/>
      <c r="I22" s="243">
        <f>ROUND(E22*H22,2)</f>
        <v>0</v>
      </c>
      <c r="J22" s="244"/>
      <c r="K22" s="243">
        <f>ROUND(E22*J22,2)</f>
        <v>0</v>
      </c>
      <c r="L22" s="243">
        <v>21</v>
      </c>
      <c r="M22" s="243">
        <f>G22*(1+L22/100)</f>
        <v>0</v>
      </c>
      <c r="N22" s="242">
        <v>0</v>
      </c>
      <c r="O22" s="242">
        <f>ROUND(E22*N22,2)</f>
        <v>0</v>
      </c>
      <c r="P22" s="242">
        <v>0</v>
      </c>
      <c r="Q22" s="242">
        <f>ROUND(E22*P22,2)</f>
        <v>0</v>
      </c>
      <c r="R22" s="243"/>
      <c r="S22" s="243" t="s">
        <v>178</v>
      </c>
      <c r="T22" s="245" t="s">
        <v>179</v>
      </c>
      <c r="U22" s="220">
        <v>0</v>
      </c>
      <c r="V22" s="220">
        <f>ROUND(E22*U22,2)</f>
        <v>0</v>
      </c>
      <c r="W22" s="220"/>
      <c r="X22" s="220" t="s">
        <v>191</v>
      </c>
      <c r="Y22" s="220" t="s">
        <v>181</v>
      </c>
      <c r="Z22" s="210"/>
      <c r="AA22" s="210"/>
      <c r="AB22" s="210"/>
      <c r="AC22" s="210"/>
      <c r="AD22" s="210"/>
      <c r="AE22" s="210"/>
      <c r="AF22" s="210"/>
      <c r="AG22" s="210" t="s">
        <v>192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5">
      <c r="A23" s="239">
        <v>15</v>
      </c>
      <c r="B23" s="240" t="s">
        <v>486</v>
      </c>
      <c r="C23" s="247" t="s">
        <v>487</v>
      </c>
      <c r="D23" s="241" t="s">
        <v>322</v>
      </c>
      <c r="E23" s="242">
        <v>20</v>
      </c>
      <c r="F23" s="243">
        <f>H23+J23</f>
        <v>0</v>
      </c>
      <c r="G23" s="243">
        <f>ROUND(E23*F23,2)</f>
        <v>0</v>
      </c>
      <c r="H23" s="244"/>
      <c r="I23" s="243">
        <f>ROUND(E23*H23,2)</f>
        <v>0</v>
      </c>
      <c r="J23" s="244"/>
      <c r="K23" s="243">
        <f>ROUND(E23*J23,2)</f>
        <v>0</v>
      </c>
      <c r="L23" s="243">
        <v>21</v>
      </c>
      <c r="M23" s="243">
        <f>G23*(1+L23/100)</f>
        <v>0</v>
      </c>
      <c r="N23" s="242">
        <v>0</v>
      </c>
      <c r="O23" s="242">
        <f>ROUND(E23*N23,2)</f>
        <v>0</v>
      </c>
      <c r="P23" s="242">
        <v>0</v>
      </c>
      <c r="Q23" s="242">
        <f>ROUND(E23*P23,2)</f>
        <v>0</v>
      </c>
      <c r="R23" s="243"/>
      <c r="S23" s="243" t="s">
        <v>178</v>
      </c>
      <c r="T23" s="245" t="s">
        <v>179</v>
      </c>
      <c r="U23" s="220">
        <v>0</v>
      </c>
      <c r="V23" s="220">
        <f>ROUND(E23*U23,2)</f>
        <v>0</v>
      </c>
      <c r="W23" s="220"/>
      <c r="X23" s="220" t="s">
        <v>191</v>
      </c>
      <c r="Y23" s="220" t="s">
        <v>181</v>
      </c>
      <c r="Z23" s="210"/>
      <c r="AA23" s="210"/>
      <c r="AB23" s="210"/>
      <c r="AC23" s="210"/>
      <c r="AD23" s="210"/>
      <c r="AE23" s="210"/>
      <c r="AF23" s="210"/>
      <c r="AG23" s="210" t="s">
        <v>192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5">
      <c r="A24" s="239">
        <v>16</v>
      </c>
      <c r="B24" s="240" t="s">
        <v>488</v>
      </c>
      <c r="C24" s="247" t="s">
        <v>489</v>
      </c>
      <c r="D24" s="241" t="s">
        <v>332</v>
      </c>
      <c r="E24" s="242">
        <v>750</v>
      </c>
      <c r="F24" s="243">
        <f>H24+J24</f>
        <v>0</v>
      </c>
      <c r="G24" s="243">
        <f>ROUND(E24*F24,2)</f>
        <v>0</v>
      </c>
      <c r="H24" s="244"/>
      <c r="I24" s="243">
        <f>ROUND(E24*H24,2)</f>
        <v>0</v>
      </c>
      <c r="J24" s="244"/>
      <c r="K24" s="243">
        <f>ROUND(E24*J24,2)</f>
        <v>0</v>
      </c>
      <c r="L24" s="243">
        <v>21</v>
      </c>
      <c r="M24" s="243">
        <f>G24*(1+L24/100)</f>
        <v>0</v>
      </c>
      <c r="N24" s="242">
        <v>0</v>
      </c>
      <c r="O24" s="242">
        <f>ROUND(E24*N24,2)</f>
        <v>0</v>
      </c>
      <c r="P24" s="242">
        <v>0</v>
      </c>
      <c r="Q24" s="242">
        <f>ROUND(E24*P24,2)</f>
        <v>0</v>
      </c>
      <c r="R24" s="243"/>
      <c r="S24" s="243" t="s">
        <v>178</v>
      </c>
      <c r="T24" s="245" t="s">
        <v>179</v>
      </c>
      <c r="U24" s="220">
        <v>0</v>
      </c>
      <c r="V24" s="220">
        <f>ROUND(E24*U24,2)</f>
        <v>0</v>
      </c>
      <c r="W24" s="220"/>
      <c r="X24" s="220" t="s">
        <v>191</v>
      </c>
      <c r="Y24" s="220" t="s">
        <v>181</v>
      </c>
      <c r="Z24" s="210"/>
      <c r="AA24" s="210"/>
      <c r="AB24" s="210"/>
      <c r="AC24" s="210"/>
      <c r="AD24" s="210"/>
      <c r="AE24" s="210"/>
      <c r="AF24" s="210"/>
      <c r="AG24" s="210" t="s">
        <v>192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5">
      <c r="A25" s="239">
        <v>17</v>
      </c>
      <c r="B25" s="240" t="s">
        <v>490</v>
      </c>
      <c r="C25" s="247" t="s">
        <v>491</v>
      </c>
      <c r="D25" s="241" t="s">
        <v>332</v>
      </c>
      <c r="E25" s="242">
        <v>750</v>
      </c>
      <c r="F25" s="243">
        <f>H25+J25</f>
        <v>0</v>
      </c>
      <c r="G25" s="243">
        <f>ROUND(E25*F25,2)</f>
        <v>0</v>
      </c>
      <c r="H25" s="244"/>
      <c r="I25" s="243">
        <f>ROUND(E25*H25,2)</f>
        <v>0</v>
      </c>
      <c r="J25" s="244"/>
      <c r="K25" s="243">
        <f>ROUND(E25*J25,2)</f>
        <v>0</v>
      </c>
      <c r="L25" s="243">
        <v>21</v>
      </c>
      <c r="M25" s="243">
        <f>G25*(1+L25/100)</f>
        <v>0</v>
      </c>
      <c r="N25" s="242">
        <v>0</v>
      </c>
      <c r="O25" s="242">
        <f>ROUND(E25*N25,2)</f>
        <v>0</v>
      </c>
      <c r="P25" s="242">
        <v>0</v>
      </c>
      <c r="Q25" s="242">
        <f>ROUND(E25*P25,2)</f>
        <v>0</v>
      </c>
      <c r="R25" s="243"/>
      <c r="S25" s="243" t="s">
        <v>178</v>
      </c>
      <c r="T25" s="245" t="s">
        <v>179</v>
      </c>
      <c r="U25" s="220">
        <v>0</v>
      </c>
      <c r="V25" s="220">
        <f>ROUND(E25*U25,2)</f>
        <v>0</v>
      </c>
      <c r="W25" s="220"/>
      <c r="X25" s="220" t="s">
        <v>180</v>
      </c>
      <c r="Y25" s="220" t="s">
        <v>181</v>
      </c>
      <c r="Z25" s="210"/>
      <c r="AA25" s="210"/>
      <c r="AB25" s="210"/>
      <c r="AC25" s="210"/>
      <c r="AD25" s="210"/>
      <c r="AE25" s="210"/>
      <c r="AF25" s="210"/>
      <c r="AG25" s="210" t="s">
        <v>182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5">
      <c r="A26" s="239">
        <v>18</v>
      </c>
      <c r="B26" s="240" t="s">
        <v>492</v>
      </c>
      <c r="C26" s="247" t="s">
        <v>493</v>
      </c>
      <c r="D26" s="241" t="s">
        <v>332</v>
      </c>
      <c r="E26" s="242">
        <v>750</v>
      </c>
      <c r="F26" s="243">
        <f>H26+J26</f>
        <v>0</v>
      </c>
      <c r="G26" s="243">
        <f>ROUND(E26*F26,2)</f>
        <v>0</v>
      </c>
      <c r="H26" s="244"/>
      <c r="I26" s="243">
        <f>ROUND(E26*H26,2)</f>
        <v>0</v>
      </c>
      <c r="J26" s="244"/>
      <c r="K26" s="243">
        <f>ROUND(E26*J26,2)</f>
        <v>0</v>
      </c>
      <c r="L26" s="243">
        <v>21</v>
      </c>
      <c r="M26" s="243">
        <f>G26*(1+L26/100)</f>
        <v>0</v>
      </c>
      <c r="N26" s="242">
        <v>0</v>
      </c>
      <c r="O26" s="242">
        <f>ROUND(E26*N26,2)</f>
        <v>0</v>
      </c>
      <c r="P26" s="242">
        <v>0</v>
      </c>
      <c r="Q26" s="242">
        <f>ROUND(E26*P26,2)</f>
        <v>0</v>
      </c>
      <c r="R26" s="243"/>
      <c r="S26" s="243" t="s">
        <v>178</v>
      </c>
      <c r="T26" s="245" t="s">
        <v>179</v>
      </c>
      <c r="U26" s="220">
        <v>0</v>
      </c>
      <c r="V26" s="220">
        <f>ROUND(E26*U26,2)</f>
        <v>0</v>
      </c>
      <c r="W26" s="220"/>
      <c r="X26" s="220" t="s">
        <v>191</v>
      </c>
      <c r="Y26" s="220" t="s">
        <v>181</v>
      </c>
      <c r="Z26" s="210"/>
      <c r="AA26" s="210"/>
      <c r="AB26" s="210"/>
      <c r="AC26" s="210"/>
      <c r="AD26" s="210"/>
      <c r="AE26" s="210"/>
      <c r="AF26" s="210"/>
      <c r="AG26" s="210" t="s">
        <v>192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5">
      <c r="A27" s="239">
        <v>19</v>
      </c>
      <c r="B27" s="240" t="s">
        <v>494</v>
      </c>
      <c r="C27" s="247" t="s">
        <v>495</v>
      </c>
      <c r="D27" s="241" t="s">
        <v>332</v>
      </c>
      <c r="E27" s="242">
        <v>40</v>
      </c>
      <c r="F27" s="243">
        <f>H27+J27</f>
        <v>0</v>
      </c>
      <c r="G27" s="243">
        <f>ROUND(E27*F27,2)</f>
        <v>0</v>
      </c>
      <c r="H27" s="244"/>
      <c r="I27" s="243">
        <f>ROUND(E27*H27,2)</f>
        <v>0</v>
      </c>
      <c r="J27" s="244"/>
      <c r="K27" s="243">
        <f>ROUND(E27*J27,2)</f>
        <v>0</v>
      </c>
      <c r="L27" s="243">
        <v>21</v>
      </c>
      <c r="M27" s="243">
        <f>G27*(1+L27/100)</f>
        <v>0</v>
      </c>
      <c r="N27" s="242">
        <v>0</v>
      </c>
      <c r="O27" s="242">
        <f>ROUND(E27*N27,2)</f>
        <v>0</v>
      </c>
      <c r="P27" s="242">
        <v>0</v>
      </c>
      <c r="Q27" s="242">
        <f>ROUND(E27*P27,2)</f>
        <v>0</v>
      </c>
      <c r="R27" s="243"/>
      <c r="S27" s="243" t="s">
        <v>178</v>
      </c>
      <c r="T27" s="245" t="s">
        <v>179</v>
      </c>
      <c r="U27" s="220">
        <v>0</v>
      </c>
      <c r="V27" s="220">
        <f>ROUND(E27*U27,2)</f>
        <v>0</v>
      </c>
      <c r="W27" s="220"/>
      <c r="X27" s="220" t="s">
        <v>191</v>
      </c>
      <c r="Y27" s="220" t="s">
        <v>181</v>
      </c>
      <c r="Z27" s="210"/>
      <c r="AA27" s="210"/>
      <c r="AB27" s="210"/>
      <c r="AC27" s="210"/>
      <c r="AD27" s="210"/>
      <c r="AE27" s="210"/>
      <c r="AF27" s="210"/>
      <c r="AG27" s="210" t="s">
        <v>192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5">
      <c r="A28" s="239">
        <v>20</v>
      </c>
      <c r="B28" s="240" t="s">
        <v>496</v>
      </c>
      <c r="C28" s="247" t="s">
        <v>497</v>
      </c>
      <c r="D28" s="241" t="s">
        <v>332</v>
      </c>
      <c r="E28" s="242">
        <v>25</v>
      </c>
      <c r="F28" s="243">
        <f>H28+J28</f>
        <v>0</v>
      </c>
      <c r="G28" s="243">
        <f>ROUND(E28*F28,2)</f>
        <v>0</v>
      </c>
      <c r="H28" s="244"/>
      <c r="I28" s="243">
        <f>ROUND(E28*H28,2)</f>
        <v>0</v>
      </c>
      <c r="J28" s="244"/>
      <c r="K28" s="243">
        <f>ROUND(E28*J28,2)</f>
        <v>0</v>
      </c>
      <c r="L28" s="243">
        <v>21</v>
      </c>
      <c r="M28" s="243">
        <f>G28*(1+L28/100)</f>
        <v>0</v>
      </c>
      <c r="N28" s="242">
        <v>0</v>
      </c>
      <c r="O28" s="242">
        <f>ROUND(E28*N28,2)</f>
        <v>0</v>
      </c>
      <c r="P28" s="242">
        <v>0</v>
      </c>
      <c r="Q28" s="242">
        <f>ROUND(E28*P28,2)</f>
        <v>0</v>
      </c>
      <c r="R28" s="243"/>
      <c r="S28" s="243" t="s">
        <v>178</v>
      </c>
      <c r="T28" s="245" t="s">
        <v>179</v>
      </c>
      <c r="U28" s="220">
        <v>0</v>
      </c>
      <c r="V28" s="220">
        <f>ROUND(E28*U28,2)</f>
        <v>0</v>
      </c>
      <c r="W28" s="220"/>
      <c r="X28" s="220" t="s">
        <v>191</v>
      </c>
      <c r="Y28" s="220" t="s">
        <v>181</v>
      </c>
      <c r="Z28" s="210"/>
      <c r="AA28" s="210"/>
      <c r="AB28" s="210"/>
      <c r="AC28" s="210"/>
      <c r="AD28" s="210"/>
      <c r="AE28" s="210"/>
      <c r="AF28" s="210"/>
      <c r="AG28" s="210" t="s">
        <v>192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5">
      <c r="A29" s="239">
        <v>21</v>
      </c>
      <c r="B29" s="240" t="s">
        <v>498</v>
      </c>
      <c r="C29" s="247" t="s">
        <v>499</v>
      </c>
      <c r="D29" s="241" t="s">
        <v>322</v>
      </c>
      <c r="E29" s="242">
        <v>40</v>
      </c>
      <c r="F29" s="243">
        <f>H29+J29</f>
        <v>0</v>
      </c>
      <c r="G29" s="243">
        <f>ROUND(E29*F29,2)</f>
        <v>0</v>
      </c>
      <c r="H29" s="244"/>
      <c r="I29" s="243">
        <f>ROUND(E29*H29,2)</f>
        <v>0</v>
      </c>
      <c r="J29" s="244"/>
      <c r="K29" s="243">
        <f>ROUND(E29*J29,2)</f>
        <v>0</v>
      </c>
      <c r="L29" s="243">
        <v>21</v>
      </c>
      <c r="M29" s="243">
        <f>G29*(1+L29/100)</f>
        <v>0</v>
      </c>
      <c r="N29" s="242">
        <v>0</v>
      </c>
      <c r="O29" s="242">
        <f>ROUND(E29*N29,2)</f>
        <v>0</v>
      </c>
      <c r="P29" s="242">
        <v>0</v>
      </c>
      <c r="Q29" s="242">
        <f>ROUND(E29*P29,2)</f>
        <v>0</v>
      </c>
      <c r="R29" s="243"/>
      <c r="S29" s="243" t="s">
        <v>178</v>
      </c>
      <c r="T29" s="245" t="s">
        <v>179</v>
      </c>
      <c r="U29" s="220">
        <v>0</v>
      </c>
      <c r="V29" s="220">
        <f>ROUND(E29*U29,2)</f>
        <v>0</v>
      </c>
      <c r="W29" s="220"/>
      <c r="X29" s="220" t="s">
        <v>191</v>
      </c>
      <c r="Y29" s="220" t="s">
        <v>181</v>
      </c>
      <c r="Z29" s="210"/>
      <c r="AA29" s="210"/>
      <c r="AB29" s="210"/>
      <c r="AC29" s="210"/>
      <c r="AD29" s="210"/>
      <c r="AE29" s="210"/>
      <c r="AF29" s="210"/>
      <c r="AG29" s="210" t="s">
        <v>192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5">
      <c r="A30" s="239">
        <v>22</v>
      </c>
      <c r="B30" s="240" t="s">
        <v>500</v>
      </c>
      <c r="C30" s="247" t="s">
        <v>501</v>
      </c>
      <c r="D30" s="241" t="s">
        <v>322</v>
      </c>
      <c r="E30" s="242">
        <v>40</v>
      </c>
      <c r="F30" s="243">
        <f>H30+J30</f>
        <v>0</v>
      </c>
      <c r="G30" s="243">
        <f>ROUND(E30*F30,2)</f>
        <v>0</v>
      </c>
      <c r="H30" s="244"/>
      <c r="I30" s="243">
        <f>ROUND(E30*H30,2)</f>
        <v>0</v>
      </c>
      <c r="J30" s="244"/>
      <c r="K30" s="243">
        <f>ROUND(E30*J30,2)</f>
        <v>0</v>
      </c>
      <c r="L30" s="243">
        <v>21</v>
      </c>
      <c r="M30" s="243">
        <f>G30*(1+L30/100)</f>
        <v>0</v>
      </c>
      <c r="N30" s="242">
        <v>0</v>
      </c>
      <c r="O30" s="242">
        <f>ROUND(E30*N30,2)</f>
        <v>0</v>
      </c>
      <c r="P30" s="242">
        <v>0</v>
      </c>
      <c r="Q30" s="242">
        <f>ROUND(E30*P30,2)</f>
        <v>0</v>
      </c>
      <c r="R30" s="243"/>
      <c r="S30" s="243" t="s">
        <v>178</v>
      </c>
      <c r="T30" s="245" t="s">
        <v>179</v>
      </c>
      <c r="U30" s="220">
        <v>0</v>
      </c>
      <c r="V30" s="220">
        <f>ROUND(E30*U30,2)</f>
        <v>0</v>
      </c>
      <c r="W30" s="220"/>
      <c r="X30" s="220" t="s">
        <v>180</v>
      </c>
      <c r="Y30" s="220" t="s">
        <v>181</v>
      </c>
      <c r="Z30" s="210"/>
      <c r="AA30" s="210"/>
      <c r="AB30" s="210"/>
      <c r="AC30" s="210"/>
      <c r="AD30" s="210"/>
      <c r="AE30" s="210"/>
      <c r="AF30" s="210"/>
      <c r="AG30" s="210" t="s">
        <v>182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5">
      <c r="A31" s="239">
        <v>23</v>
      </c>
      <c r="B31" s="240" t="s">
        <v>502</v>
      </c>
      <c r="C31" s="247" t="s">
        <v>503</v>
      </c>
      <c r="D31" s="241" t="s">
        <v>504</v>
      </c>
      <c r="E31" s="242">
        <v>80</v>
      </c>
      <c r="F31" s="243">
        <f>H31+J31</f>
        <v>0</v>
      </c>
      <c r="G31" s="243">
        <f>ROUND(E31*F31,2)</f>
        <v>0</v>
      </c>
      <c r="H31" s="244"/>
      <c r="I31" s="243">
        <f>ROUND(E31*H31,2)</f>
        <v>0</v>
      </c>
      <c r="J31" s="244"/>
      <c r="K31" s="243">
        <f>ROUND(E31*J31,2)</f>
        <v>0</v>
      </c>
      <c r="L31" s="243">
        <v>21</v>
      </c>
      <c r="M31" s="243">
        <f>G31*(1+L31/100)</f>
        <v>0</v>
      </c>
      <c r="N31" s="242">
        <v>0</v>
      </c>
      <c r="O31" s="242">
        <f>ROUND(E31*N31,2)</f>
        <v>0</v>
      </c>
      <c r="P31" s="242">
        <v>0</v>
      </c>
      <c r="Q31" s="242">
        <f>ROUND(E31*P31,2)</f>
        <v>0</v>
      </c>
      <c r="R31" s="243"/>
      <c r="S31" s="243" t="s">
        <v>178</v>
      </c>
      <c r="T31" s="245" t="s">
        <v>179</v>
      </c>
      <c r="U31" s="220">
        <v>0</v>
      </c>
      <c r="V31" s="220">
        <f>ROUND(E31*U31,2)</f>
        <v>0</v>
      </c>
      <c r="W31" s="220"/>
      <c r="X31" s="220" t="s">
        <v>191</v>
      </c>
      <c r="Y31" s="220" t="s">
        <v>181</v>
      </c>
      <c r="Z31" s="210"/>
      <c r="AA31" s="210"/>
      <c r="AB31" s="210"/>
      <c r="AC31" s="210"/>
      <c r="AD31" s="210"/>
      <c r="AE31" s="210"/>
      <c r="AF31" s="210"/>
      <c r="AG31" s="210" t="s">
        <v>192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5">
      <c r="A32" s="239">
        <v>24</v>
      </c>
      <c r="B32" s="240" t="s">
        <v>505</v>
      </c>
      <c r="C32" s="247" t="s">
        <v>506</v>
      </c>
      <c r="D32" s="241" t="s">
        <v>507</v>
      </c>
      <c r="E32" s="242">
        <v>16</v>
      </c>
      <c r="F32" s="243">
        <f>H32+J32</f>
        <v>0</v>
      </c>
      <c r="G32" s="243">
        <f>ROUND(E32*F32,2)</f>
        <v>0</v>
      </c>
      <c r="H32" s="244"/>
      <c r="I32" s="243">
        <f>ROUND(E32*H32,2)</f>
        <v>0</v>
      </c>
      <c r="J32" s="244"/>
      <c r="K32" s="243">
        <f>ROUND(E32*J32,2)</f>
        <v>0</v>
      </c>
      <c r="L32" s="243">
        <v>21</v>
      </c>
      <c r="M32" s="243">
        <f>G32*(1+L32/100)</f>
        <v>0</v>
      </c>
      <c r="N32" s="242">
        <v>0</v>
      </c>
      <c r="O32" s="242">
        <f>ROUND(E32*N32,2)</f>
        <v>0</v>
      </c>
      <c r="P32" s="242">
        <v>0</v>
      </c>
      <c r="Q32" s="242">
        <f>ROUND(E32*P32,2)</f>
        <v>0</v>
      </c>
      <c r="R32" s="243"/>
      <c r="S32" s="243" t="s">
        <v>178</v>
      </c>
      <c r="T32" s="245" t="s">
        <v>179</v>
      </c>
      <c r="U32" s="220">
        <v>0</v>
      </c>
      <c r="V32" s="220">
        <f>ROUND(E32*U32,2)</f>
        <v>0</v>
      </c>
      <c r="W32" s="220"/>
      <c r="X32" s="220" t="s">
        <v>180</v>
      </c>
      <c r="Y32" s="220" t="s">
        <v>181</v>
      </c>
      <c r="Z32" s="210"/>
      <c r="AA32" s="210"/>
      <c r="AB32" s="210"/>
      <c r="AC32" s="210"/>
      <c r="AD32" s="210"/>
      <c r="AE32" s="210"/>
      <c r="AF32" s="210"/>
      <c r="AG32" s="210" t="s">
        <v>182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x14ac:dyDescent="0.25">
      <c r="A33" s="222" t="s">
        <v>173</v>
      </c>
      <c r="B33" s="223" t="s">
        <v>96</v>
      </c>
      <c r="C33" s="246" t="s">
        <v>97</v>
      </c>
      <c r="D33" s="224"/>
      <c r="E33" s="225"/>
      <c r="F33" s="226"/>
      <c r="G33" s="226">
        <f>SUMIF(AG34:AG39,"&lt;&gt;NOR",G34:G39)</f>
        <v>0</v>
      </c>
      <c r="H33" s="226"/>
      <c r="I33" s="226">
        <f>SUM(I34:I39)</f>
        <v>0</v>
      </c>
      <c r="J33" s="226"/>
      <c r="K33" s="226">
        <f>SUM(K34:K39)</f>
        <v>0</v>
      </c>
      <c r="L33" s="226"/>
      <c r="M33" s="226">
        <f>SUM(M34:M39)</f>
        <v>0</v>
      </c>
      <c r="N33" s="225"/>
      <c r="O33" s="225">
        <f>SUM(O34:O39)</f>
        <v>0</v>
      </c>
      <c r="P33" s="225"/>
      <c r="Q33" s="225">
        <f>SUM(Q34:Q39)</f>
        <v>0</v>
      </c>
      <c r="R33" s="226"/>
      <c r="S33" s="226"/>
      <c r="T33" s="227"/>
      <c r="U33" s="221"/>
      <c r="V33" s="221">
        <f>SUM(V34:V39)</f>
        <v>0</v>
      </c>
      <c r="W33" s="221"/>
      <c r="X33" s="221"/>
      <c r="Y33" s="221"/>
      <c r="AG33" t="s">
        <v>174</v>
      </c>
    </row>
    <row r="34" spans="1:60" outlineLevel="1" x14ac:dyDescent="0.25">
      <c r="A34" s="239">
        <v>25</v>
      </c>
      <c r="B34" s="240" t="s">
        <v>508</v>
      </c>
      <c r="C34" s="247" t="s">
        <v>509</v>
      </c>
      <c r="D34" s="241" t="s">
        <v>332</v>
      </c>
      <c r="E34" s="242">
        <v>450</v>
      </c>
      <c r="F34" s="243">
        <f>H34+J34</f>
        <v>0</v>
      </c>
      <c r="G34" s="243">
        <f>ROUND(E34*F34,2)</f>
        <v>0</v>
      </c>
      <c r="H34" s="244"/>
      <c r="I34" s="243">
        <f>ROUND(E34*H34,2)</f>
        <v>0</v>
      </c>
      <c r="J34" s="244"/>
      <c r="K34" s="243">
        <f>ROUND(E34*J34,2)</f>
        <v>0</v>
      </c>
      <c r="L34" s="243">
        <v>21</v>
      </c>
      <c r="M34" s="243">
        <f>G34*(1+L34/100)</f>
        <v>0</v>
      </c>
      <c r="N34" s="242">
        <v>0</v>
      </c>
      <c r="O34" s="242">
        <f>ROUND(E34*N34,2)</f>
        <v>0</v>
      </c>
      <c r="P34" s="242">
        <v>0</v>
      </c>
      <c r="Q34" s="242">
        <f>ROUND(E34*P34,2)</f>
        <v>0</v>
      </c>
      <c r="R34" s="243"/>
      <c r="S34" s="243" t="s">
        <v>178</v>
      </c>
      <c r="T34" s="245" t="s">
        <v>179</v>
      </c>
      <c r="U34" s="220">
        <v>0</v>
      </c>
      <c r="V34" s="220">
        <f>ROUND(E34*U34,2)</f>
        <v>0</v>
      </c>
      <c r="W34" s="220"/>
      <c r="X34" s="220" t="s">
        <v>191</v>
      </c>
      <c r="Y34" s="220" t="s">
        <v>181</v>
      </c>
      <c r="Z34" s="210"/>
      <c r="AA34" s="210"/>
      <c r="AB34" s="210"/>
      <c r="AC34" s="210"/>
      <c r="AD34" s="210"/>
      <c r="AE34" s="210"/>
      <c r="AF34" s="210"/>
      <c r="AG34" s="210" t="s">
        <v>192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5">
      <c r="A35" s="239">
        <v>26</v>
      </c>
      <c r="B35" s="240" t="s">
        <v>510</v>
      </c>
      <c r="C35" s="247" t="s">
        <v>511</v>
      </c>
      <c r="D35" s="241" t="s">
        <v>332</v>
      </c>
      <c r="E35" s="242">
        <v>450</v>
      </c>
      <c r="F35" s="243">
        <f>H35+J35</f>
        <v>0</v>
      </c>
      <c r="G35" s="243">
        <f>ROUND(E35*F35,2)</f>
        <v>0</v>
      </c>
      <c r="H35" s="244"/>
      <c r="I35" s="243">
        <f>ROUND(E35*H35,2)</f>
        <v>0</v>
      </c>
      <c r="J35" s="244"/>
      <c r="K35" s="243">
        <f>ROUND(E35*J35,2)</f>
        <v>0</v>
      </c>
      <c r="L35" s="243">
        <v>21</v>
      </c>
      <c r="M35" s="243">
        <f>G35*(1+L35/100)</f>
        <v>0</v>
      </c>
      <c r="N35" s="242">
        <v>0</v>
      </c>
      <c r="O35" s="242">
        <f>ROUND(E35*N35,2)</f>
        <v>0</v>
      </c>
      <c r="P35" s="242">
        <v>0</v>
      </c>
      <c r="Q35" s="242">
        <f>ROUND(E35*P35,2)</f>
        <v>0</v>
      </c>
      <c r="R35" s="243"/>
      <c r="S35" s="243" t="s">
        <v>178</v>
      </c>
      <c r="T35" s="245" t="s">
        <v>179</v>
      </c>
      <c r="U35" s="220">
        <v>0</v>
      </c>
      <c r="V35" s="220">
        <f>ROUND(E35*U35,2)</f>
        <v>0</v>
      </c>
      <c r="W35" s="220"/>
      <c r="X35" s="220" t="s">
        <v>180</v>
      </c>
      <c r="Y35" s="220" t="s">
        <v>181</v>
      </c>
      <c r="Z35" s="210"/>
      <c r="AA35" s="210"/>
      <c r="AB35" s="210"/>
      <c r="AC35" s="210"/>
      <c r="AD35" s="210"/>
      <c r="AE35" s="210"/>
      <c r="AF35" s="210"/>
      <c r="AG35" s="210" t="s">
        <v>182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5">
      <c r="A36" s="239">
        <v>27</v>
      </c>
      <c r="B36" s="240" t="s">
        <v>512</v>
      </c>
      <c r="C36" s="247" t="s">
        <v>513</v>
      </c>
      <c r="D36" s="241" t="s">
        <v>322</v>
      </c>
      <c r="E36" s="242">
        <v>96</v>
      </c>
      <c r="F36" s="243">
        <f>H36+J36</f>
        <v>0</v>
      </c>
      <c r="G36" s="243">
        <f>ROUND(E36*F36,2)</f>
        <v>0</v>
      </c>
      <c r="H36" s="244"/>
      <c r="I36" s="243">
        <f>ROUND(E36*H36,2)</f>
        <v>0</v>
      </c>
      <c r="J36" s="244"/>
      <c r="K36" s="243">
        <f>ROUND(E36*J36,2)</f>
        <v>0</v>
      </c>
      <c r="L36" s="243">
        <v>21</v>
      </c>
      <c r="M36" s="243">
        <f>G36*(1+L36/100)</f>
        <v>0</v>
      </c>
      <c r="N36" s="242">
        <v>0</v>
      </c>
      <c r="O36" s="242">
        <f>ROUND(E36*N36,2)</f>
        <v>0</v>
      </c>
      <c r="P36" s="242">
        <v>0</v>
      </c>
      <c r="Q36" s="242">
        <f>ROUND(E36*P36,2)</f>
        <v>0</v>
      </c>
      <c r="R36" s="243"/>
      <c r="S36" s="243" t="s">
        <v>178</v>
      </c>
      <c r="T36" s="245" t="s">
        <v>179</v>
      </c>
      <c r="U36" s="220">
        <v>0</v>
      </c>
      <c r="V36" s="220">
        <f>ROUND(E36*U36,2)</f>
        <v>0</v>
      </c>
      <c r="W36" s="220"/>
      <c r="X36" s="220" t="s">
        <v>191</v>
      </c>
      <c r="Y36" s="220" t="s">
        <v>181</v>
      </c>
      <c r="Z36" s="210"/>
      <c r="AA36" s="210"/>
      <c r="AB36" s="210"/>
      <c r="AC36" s="210"/>
      <c r="AD36" s="210"/>
      <c r="AE36" s="210"/>
      <c r="AF36" s="210"/>
      <c r="AG36" s="210" t="s">
        <v>192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5">
      <c r="A37" s="239">
        <v>28</v>
      </c>
      <c r="B37" s="240" t="s">
        <v>514</v>
      </c>
      <c r="C37" s="247" t="s">
        <v>515</v>
      </c>
      <c r="D37" s="241" t="s">
        <v>322</v>
      </c>
      <c r="E37" s="242">
        <v>6</v>
      </c>
      <c r="F37" s="243">
        <f>H37+J37</f>
        <v>0</v>
      </c>
      <c r="G37" s="243">
        <f>ROUND(E37*F37,2)</f>
        <v>0</v>
      </c>
      <c r="H37" s="244"/>
      <c r="I37" s="243">
        <f>ROUND(E37*H37,2)</f>
        <v>0</v>
      </c>
      <c r="J37" s="244"/>
      <c r="K37" s="243">
        <f>ROUND(E37*J37,2)</f>
        <v>0</v>
      </c>
      <c r="L37" s="243">
        <v>21</v>
      </c>
      <c r="M37" s="243">
        <f>G37*(1+L37/100)</f>
        <v>0</v>
      </c>
      <c r="N37" s="242">
        <v>0</v>
      </c>
      <c r="O37" s="242">
        <f>ROUND(E37*N37,2)</f>
        <v>0</v>
      </c>
      <c r="P37" s="242">
        <v>0</v>
      </c>
      <c r="Q37" s="242">
        <f>ROUND(E37*P37,2)</f>
        <v>0</v>
      </c>
      <c r="R37" s="243"/>
      <c r="S37" s="243" t="s">
        <v>178</v>
      </c>
      <c r="T37" s="245" t="s">
        <v>179</v>
      </c>
      <c r="U37" s="220">
        <v>0</v>
      </c>
      <c r="V37" s="220">
        <f>ROUND(E37*U37,2)</f>
        <v>0</v>
      </c>
      <c r="W37" s="220"/>
      <c r="X37" s="220" t="s">
        <v>191</v>
      </c>
      <c r="Y37" s="220" t="s">
        <v>181</v>
      </c>
      <c r="Z37" s="210"/>
      <c r="AA37" s="210"/>
      <c r="AB37" s="210"/>
      <c r="AC37" s="210"/>
      <c r="AD37" s="210"/>
      <c r="AE37" s="210"/>
      <c r="AF37" s="210"/>
      <c r="AG37" s="210" t="s">
        <v>192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5">
      <c r="A38" s="239">
        <v>29</v>
      </c>
      <c r="B38" s="240" t="s">
        <v>516</v>
      </c>
      <c r="C38" s="247" t="s">
        <v>475</v>
      </c>
      <c r="D38" s="241" t="s">
        <v>322</v>
      </c>
      <c r="E38" s="242">
        <v>6</v>
      </c>
      <c r="F38" s="243">
        <f>H38+J38</f>
        <v>0</v>
      </c>
      <c r="G38" s="243">
        <f>ROUND(E38*F38,2)</f>
        <v>0</v>
      </c>
      <c r="H38" s="244"/>
      <c r="I38" s="243">
        <f>ROUND(E38*H38,2)</f>
        <v>0</v>
      </c>
      <c r="J38" s="244"/>
      <c r="K38" s="243">
        <f>ROUND(E38*J38,2)</f>
        <v>0</v>
      </c>
      <c r="L38" s="243">
        <v>21</v>
      </c>
      <c r="M38" s="243">
        <f>G38*(1+L38/100)</f>
        <v>0</v>
      </c>
      <c r="N38" s="242">
        <v>0</v>
      </c>
      <c r="O38" s="242">
        <f>ROUND(E38*N38,2)</f>
        <v>0</v>
      </c>
      <c r="P38" s="242">
        <v>0</v>
      </c>
      <c r="Q38" s="242">
        <f>ROUND(E38*P38,2)</f>
        <v>0</v>
      </c>
      <c r="R38" s="243"/>
      <c r="S38" s="243" t="s">
        <v>178</v>
      </c>
      <c r="T38" s="245" t="s">
        <v>179</v>
      </c>
      <c r="U38" s="220">
        <v>0</v>
      </c>
      <c r="V38" s="220">
        <f>ROUND(E38*U38,2)</f>
        <v>0</v>
      </c>
      <c r="W38" s="220"/>
      <c r="X38" s="220" t="s">
        <v>180</v>
      </c>
      <c r="Y38" s="220" t="s">
        <v>181</v>
      </c>
      <c r="Z38" s="210"/>
      <c r="AA38" s="210"/>
      <c r="AB38" s="210"/>
      <c r="AC38" s="210"/>
      <c r="AD38" s="210"/>
      <c r="AE38" s="210"/>
      <c r="AF38" s="210"/>
      <c r="AG38" s="210" t="s">
        <v>182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5">
      <c r="A39" s="239">
        <v>30</v>
      </c>
      <c r="B39" s="240" t="s">
        <v>517</v>
      </c>
      <c r="C39" s="247" t="s">
        <v>518</v>
      </c>
      <c r="D39" s="241" t="s">
        <v>322</v>
      </c>
      <c r="E39" s="242">
        <v>1</v>
      </c>
      <c r="F39" s="243">
        <f>H39+J39</f>
        <v>0</v>
      </c>
      <c r="G39" s="243">
        <f>ROUND(E39*F39,2)</f>
        <v>0</v>
      </c>
      <c r="H39" s="244"/>
      <c r="I39" s="243">
        <f>ROUND(E39*H39,2)</f>
        <v>0</v>
      </c>
      <c r="J39" s="244"/>
      <c r="K39" s="243">
        <f>ROUND(E39*J39,2)</f>
        <v>0</v>
      </c>
      <c r="L39" s="243">
        <v>21</v>
      </c>
      <c r="M39" s="243">
        <f>G39*(1+L39/100)</f>
        <v>0</v>
      </c>
      <c r="N39" s="242">
        <v>0</v>
      </c>
      <c r="O39" s="242">
        <f>ROUND(E39*N39,2)</f>
        <v>0</v>
      </c>
      <c r="P39" s="242">
        <v>0</v>
      </c>
      <c r="Q39" s="242">
        <f>ROUND(E39*P39,2)</f>
        <v>0</v>
      </c>
      <c r="R39" s="243"/>
      <c r="S39" s="243" t="s">
        <v>178</v>
      </c>
      <c r="T39" s="245" t="s">
        <v>179</v>
      </c>
      <c r="U39" s="220">
        <v>0</v>
      </c>
      <c r="V39" s="220">
        <f>ROUND(E39*U39,2)</f>
        <v>0</v>
      </c>
      <c r="W39" s="220"/>
      <c r="X39" s="220" t="s">
        <v>191</v>
      </c>
      <c r="Y39" s="220" t="s">
        <v>181</v>
      </c>
      <c r="Z39" s="210"/>
      <c r="AA39" s="210"/>
      <c r="AB39" s="210"/>
      <c r="AC39" s="210"/>
      <c r="AD39" s="210"/>
      <c r="AE39" s="210"/>
      <c r="AF39" s="210"/>
      <c r="AG39" s="210" t="s">
        <v>192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x14ac:dyDescent="0.25">
      <c r="A40" s="213" t="s">
        <v>173</v>
      </c>
      <c r="B40" s="214" t="s">
        <v>98</v>
      </c>
      <c r="C40" s="250" t="s">
        <v>99</v>
      </c>
      <c r="D40" s="228"/>
      <c r="E40" s="229"/>
      <c r="F40" s="230"/>
      <c r="G40" s="230">
        <f>SUMIF(AG41:AG48,"&lt;&gt;NOR",G41:G48)</f>
        <v>0</v>
      </c>
      <c r="H40" s="230"/>
      <c r="I40" s="230">
        <f>SUM(I41:I48)</f>
        <v>0</v>
      </c>
      <c r="J40" s="230"/>
      <c r="K40" s="230">
        <f>SUM(K41:K48)</f>
        <v>0</v>
      </c>
      <c r="L40" s="230"/>
      <c r="M40" s="230">
        <f>SUM(M41:M48)</f>
        <v>0</v>
      </c>
      <c r="N40" s="229"/>
      <c r="O40" s="229">
        <f>SUM(O41:O48)</f>
        <v>0</v>
      </c>
      <c r="P40" s="229"/>
      <c r="Q40" s="229">
        <f>SUM(Q41:Q48)</f>
        <v>0</v>
      </c>
      <c r="R40" s="230"/>
      <c r="S40" s="230"/>
      <c r="T40" s="231"/>
      <c r="U40" s="221"/>
      <c r="V40" s="221">
        <f>SUM(V41:V48)</f>
        <v>0</v>
      </c>
      <c r="W40" s="221"/>
      <c r="X40" s="221"/>
      <c r="Y40" s="221"/>
      <c r="AG40" t="s">
        <v>174</v>
      </c>
    </row>
    <row r="41" spans="1:60" outlineLevel="1" x14ac:dyDescent="0.25">
      <c r="A41" s="217"/>
      <c r="B41" s="218"/>
      <c r="C41" s="261" t="s">
        <v>519</v>
      </c>
      <c r="D41" s="259"/>
      <c r="E41" s="259"/>
      <c r="F41" s="259"/>
      <c r="G41" s="259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10"/>
      <c r="AA41" s="210"/>
      <c r="AB41" s="210"/>
      <c r="AC41" s="210"/>
      <c r="AD41" s="210"/>
      <c r="AE41" s="210"/>
      <c r="AF41" s="210"/>
      <c r="AG41" s="210" t="s">
        <v>329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5">
      <c r="A42" s="239">
        <v>31</v>
      </c>
      <c r="B42" s="240" t="s">
        <v>520</v>
      </c>
      <c r="C42" s="247" t="s">
        <v>521</v>
      </c>
      <c r="D42" s="241" t="s">
        <v>322</v>
      </c>
      <c r="E42" s="242">
        <v>20</v>
      </c>
      <c r="F42" s="243">
        <f>H42+J42</f>
        <v>0</v>
      </c>
      <c r="G42" s="243">
        <f>ROUND(E42*F42,2)</f>
        <v>0</v>
      </c>
      <c r="H42" s="244"/>
      <c r="I42" s="243">
        <f>ROUND(E42*H42,2)</f>
        <v>0</v>
      </c>
      <c r="J42" s="244"/>
      <c r="K42" s="243">
        <f>ROUND(E42*J42,2)</f>
        <v>0</v>
      </c>
      <c r="L42" s="243">
        <v>21</v>
      </c>
      <c r="M42" s="243">
        <f>G42*(1+L42/100)</f>
        <v>0</v>
      </c>
      <c r="N42" s="242">
        <v>0</v>
      </c>
      <c r="O42" s="242">
        <f>ROUND(E42*N42,2)</f>
        <v>0</v>
      </c>
      <c r="P42" s="242">
        <v>0</v>
      </c>
      <c r="Q42" s="242">
        <f>ROUND(E42*P42,2)</f>
        <v>0</v>
      </c>
      <c r="R42" s="243"/>
      <c r="S42" s="243" t="s">
        <v>178</v>
      </c>
      <c r="T42" s="245" t="s">
        <v>179</v>
      </c>
      <c r="U42" s="220">
        <v>0</v>
      </c>
      <c r="V42" s="220">
        <f>ROUND(E42*U42,2)</f>
        <v>0</v>
      </c>
      <c r="W42" s="220"/>
      <c r="X42" s="220" t="s">
        <v>191</v>
      </c>
      <c r="Y42" s="220" t="s">
        <v>181</v>
      </c>
      <c r="Z42" s="210"/>
      <c r="AA42" s="210"/>
      <c r="AB42" s="210"/>
      <c r="AC42" s="210"/>
      <c r="AD42" s="210"/>
      <c r="AE42" s="210"/>
      <c r="AF42" s="210"/>
      <c r="AG42" s="210" t="s">
        <v>192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5">
      <c r="A43" s="239">
        <v>32</v>
      </c>
      <c r="B43" s="240" t="s">
        <v>522</v>
      </c>
      <c r="C43" s="247" t="s">
        <v>523</v>
      </c>
      <c r="D43" s="241" t="s">
        <v>322</v>
      </c>
      <c r="E43" s="242">
        <v>20</v>
      </c>
      <c r="F43" s="243">
        <f>H43+J43</f>
        <v>0</v>
      </c>
      <c r="G43" s="243">
        <f>ROUND(E43*F43,2)</f>
        <v>0</v>
      </c>
      <c r="H43" s="244"/>
      <c r="I43" s="243">
        <f>ROUND(E43*H43,2)</f>
        <v>0</v>
      </c>
      <c r="J43" s="244"/>
      <c r="K43" s="243">
        <f>ROUND(E43*J43,2)</f>
        <v>0</v>
      </c>
      <c r="L43" s="243">
        <v>21</v>
      </c>
      <c r="M43" s="243">
        <f>G43*(1+L43/100)</f>
        <v>0</v>
      </c>
      <c r="N43" s="242">
        <v>0</v>
      </c>
      <c r="O43" s="242">
        <f>ROUND(E43*N43,2)</f>
        <v>0</v>
      </c>
      <c r="P43" s="242">
        <v>0</v>
      </c>
      <c r="Q43" s="242">
        <f>ROUND(E43*P43,2)</f>
        <v>0</v>
      </c>
      <c r="R43" s="243"/>
      <c r="S43" s="243" t="s">
        <v>178</v>
      </c>
      <c r="T43" s="245" t="s">
        <v>179</v>
      </c>
      <c r="U43" s="220">
        <v>0</v>
      </c>
      <c r="V43" s="220">
        <f>ROUND(E43*U43,2)</f>
        <v>0</v>
      </c>
      <c r="W43" s="220"/>
      <c r="X43" s="220" t="s">
        <v>180</v>
      </c>
      <c r="Y43" s="220" t="s">
        <v>181</v>
      </c>
      <c r="Z43" s="210"/>
      <c r="AA43" s="210"/>
      <c r="AB43" s="210"/>
      <c r="AC43" s="210"/>
      <c r="AD43" s="210"/>
      <c r="AE43" s="210"/>
      <c r="AF43" s="210"/>
      <c r="AG43" s="210" t="s">
        <v>182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5">
      <c r="A44" s="239">
        <v>33</v>
      </c>
      <c r="B44" s="240" t="s">
        <v>524</v>
      </c>
      <c r="C44" s="247" t="s">
        <v>525</v>
      </c>
      <c r="D44" s="241" t="s">
        <v>322</v>
      </c>
      <c r="E44" s="242">
        <v>20</v>
      </c>
      <c r="F44" s="243">
        <f>H44+J44</f>
        <v>0</v>
      </c>
      <c r="G44" s="243">
        <f>ROUND(E44*F44,2)</f>
        <v>0</v>
      </c>
      <c r="H44" s="244"/>
      <c r="I44" s="243">
        <f>ROUND(E44*H44,2)</f>
        <v>0</v>
      </c>
      <c r="J44" s="244"/>
      <c r="K44" s="243">
        <f>ROUND(E44*J44,2)</f>
        <v>0</v>
      </c>
      <c r="L44" s="243">
        <v>21</v>
      </c>
      <c r="M44" s="243">
        <f>G44*(1+L44/100)</f>
        <v>0</v>
      </c>
      <c r="N44" s="242">
        <v>0</v>
      </c>
      <c r="O44" s="242">
        <f>ROUND(E44*N44,2)</f>
        <v>0</v>
      </c>
      <c r="P44" s="242">
        <v>0</v>
      </c>
      <c r="Q44" s="242">
        <f>ROUND(E44*P44,2)</f>
        <v>0</v>
      </c>
      <c r="R44" s="243"/>
      <c r="S44" s="243" t="s">
        <v>178</v>
      </c>
      <c r="T44" s="245" t="s">
        <v>179</v>
      </c>
      <c r="U44" s="220">
        <v>0</v>
      </c>
      <c r="V44" s="220">
        <f>ROUND(E44*U44,2)</f>
        <v>0</v>
      </c>
      <c r="W44" s="220"/>
      <c r="X44" s="220" t="s">
        <v>191</v>
      </c>
      <c r="Y44" s="220" t="s">
        <v>181</v>
      </c>
      <c r="Z44" s="210"/>
      <c r="AA44" s="210"/>
      <c r="AB44" s="210"/>
      <c r="AC44" s="210"/>
      <c r="AD44" s="210"/>
      <c r="AE44" s="210"/>
      <c r="AF44" s="210"/>
      <c r="AG44" s="210" t="s">
        <v>192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5">
      <c r="A45" s="239">
        <v>34</v>
      </c>
      <c r="B45" s="240" t="s">
        <v>526</v>
      </c>
      <c r="C45" s="247" t="s">
        <v>527</v>
      </c>
      <c r="D45" s="241" t="s">
        <v>322</v>
      </c>
      <c r="E45" s="242">
        <v>2</v>
      </c>
      <c r="F45" s="243">
        <f>H45+J45</f>
        <v>0</v>
      </c>
      <c r="G45" s="243">
        <f>ROUND(E45*F45,2)</f>
        <v>0</v>
      </c>
      <c r="H45" s="244"/>
      <c r="I45" s="243">
        <f>ROUND(E45*H45,2)</f>
        <v>0</v>
      </c>
      <c r="J45" s="244"/>
      <c r="K45" s="243">
        <f>ROUND(E45*J45,2)</f>
        <v>0</v>
      </c>
      <c r="L45" s="243">
        <v>21</v>
      </c>
      <c r="M45" s="243">
        <f>G45*(1+L45/100)</f>
        <v>0</v>
      </c>
      <c r="N45" s="242">
        <v>0</v>
      </c>
      <c r="O45" s="242">
        <f>ROUND(E45*N45,2)</f>
        <v>0</v>
      </c>
      <c r="P45" s="242">
        <v>0</v>
      </c>
      <c r="Q45" s="242">
        <f>ROUND(E45*P45,2)</f>
        <v>0</v>
      </c>
      <c r="R45" s="243"/>
      <c r="S45" s="243" t="s">
        <v>178</v>
      </c>
      <c r="T45" s="245" t="s">
        <v>179</v>
      </c>
      <c r="U45" s="220">
        <v>0</v>
      </c>
      <c r="V45" s="220">
        <f>ROUND(E45*U45,2)</f>
        <v>0</v>
      </c>
      <c r="W45" s="220"/>
      <c r="X45" s="220" t="s">
        <v>191</v>
      </c>
      <c r="Y45" s="220" t="s">
        <v>181</v>
      </c>
      <c r="Z45" s="210"/>
      <c r="AA45" s="210"/>
      <c r="AB45" s="210"/>
      <c r="AC45" s="210"/>
      <c r="AD45" s="210"/>
      <c r="AE45" s="210"/>
      <c r="AF45" s="210"/>
      <c r="AG45" s="210" t="s">
        <v>192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5">
      <c r="A46" s="239">
        <v>35</v>
      </c>
      <c r="B46" s="240" t="s">
        <v>528</v>
      </c>
      <c r="C46" s="247" t="s">
        <v>529</v>
      </c>
      <c r="D46" s="241" t="s">
        <v>322</v>
      </c>
      <c r="E46" s="242">
        <v>2</v>
      </c>
      <c r="F46" s="243">
        <f>H46+J46</f>
        <v>0</v>
      </c>
      <c r="G46" s="243">
        <f>ROUND(E46*F46,2)</f>
        <v>0</v>
      </c>
      <c r="H46" s="244"/>
      <c r="I46" s="243">
        <f>ROUND(E46*H46,2)</f>
        <v>0</v>
      </c>
      <c r="J46" s="244"/>
      <c r="K46" s="243">
        <f>ROUND(E46*J46,2)</f>
        <v>0</v>
      </c>
      <c r="L46" s="243">
        <v>21</v>
      </c>
      <c r="M46" s="243">
        <f>G46*(1+L46/100)</f>
        <v>0</v>
      </c>
      <c r="N46" s="242">
        <v>0</v>
      </c>
      <c r="O46" s="242">
        <f>ROUND(E46*N46,2)</f>
        <v>0</v>
      </c>
      <c r="P46" s="242">
        <v>0</v>
      </c>
      <c r="Q46" s="242">
        <f>ROUND(E46*P46,2)</f>
        <v>0</v>
      </c>
      <c r="R46" s="243"/>
      <c r="S46" s="243" t="s">
        <v>178</v>
      </c>
      <c r="T46" s="245" t="s">
        <v>179</v>
      </c>
      <c r="U46" s="220">
        <v>0</v>
      </c>
      <c r="V46" s="220">
        <f>ROUND(E46*U46,2)</f>
        <v>0</v>
      </c>
      <c r="W46" s="220"/>
      <c r="X46" s="220" t="s">
        <v>191</v>
      </c>
      <c r="Y46" s="220" t="s">
        <v>181</v>
      </c>
      <c r="Z46" s="210"/>
      <c r="AA46" s="210"/>
      <c r="AB46" s="210"/>
      <c r="AC46" s="210"/>
      <c r="AD46" s="210"/>
      <c r="AE46" s="210"/>
      <c r="AF46" s="210"/>
      <c r="AG46" s="210" t="s">
        <v>192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5">
      <c r="A47" s="239">
        <v>36</v>
      </c>
      <c r="B47" s="240" t="s">
        <v>530</v>
      </c>
      <c r="C47" s="247" t="s">
        <v>531</v>
      </c>
      <c r="D47" s="241" t="s">
        <v>322</v>
      </c>
      <c r="E47" s="242">
        <v>1</v>
      </c>
      <c r="F47" s="243">
        <f>H47+J47</f>
        <v>0</v>
      </c>
      <c r="G47" s="243">
        <f>ROUND(E47*F47,2)</f>
        <v>0</v>
      </c>
      <c r="H47" s="244"/>
      <c r="I47" s="243">
        <f>ROUND(E47*H47,2)</f>
        <v>0</v>
      </c>
      <c r="J47" s="244"/>
      <c r="K47" s="243">
        <f>ROUND(E47*J47,2)</f>
        <v>0</v>
      </c>
      <c r="L47" s="243">
        <v>21</v>
      </c>
      <c r="M47" s="243">
        <f>G47*(1+L47/100)</f>
        <v>0</v>
      </c>
      <c r="N47" s="242">
        <v>0</v>
      </c>
      <c r="O47" s="242">
        <f>ROUND(E47*N47,2)</f>
        <v>0</v>
      </c>
      <c r="P47" s="242">
        <v>0</v>
      </c>
      <c r="Q47" s="242">
        <f>ROUND(E47*P47,2)</f>
        <v>0</v>
      </c>
      <c r="R47" s="243"/>
      <c r="S47" s="243" t="s">
        <v>178</v>
      </c>
      <c r="T47" s="245" t="s">
        <v>179</v>
      </c>
      <c r="U47" s="220">
        <v>0</v>
      </c>
      <c r="V47" s="220">
        <f>ROUND(E47*U47,2)</f>
        <v>0</v>
      </c>
      <c r="W47" s="220"/>
      <c r="X47" s="220" t="s">
        <v>191</v>
      </c>
      <c r="Y47" s="220" t="s">
        <v>181</v>
      </c>
      <c r="Z47" s="210"/>
      <c r="AA47" s="210"/>
      <c r="AB47" s="210"/>
      <c r="AC47" s="210"/>
      <c r="AD47" s="210"/>
      <c r="AE47" s="210"/>
      <c r="AF47" s="210"/>
      <c r="AG47" s="210" t="s">
        <v>192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5">
      <c r="A48" s="239">
        <v>37</v>
      </c>
      <c r="B48" s="240" t="s">
        <v>532</v>
      </c>
      <c r="C48" s="247" t="s">
        <v>533</v>
      </c>
      <c r="D48" s="241" t="s">
        <v>322</v>
      </c>
      <c r="E48" s="242">
        <v>1</v>
      </c>
      <c r="F48" s="243">
        <f>H48+J48</f>
        <v>0</v>
      </c>
      <c r="G48" s="243">
        <f>ROUND(E48*F48,2)</f>
        <v>0</v>
      </c>
      <c r="H48" s="244"/>
      <c r="I48" s="243">
        <f>ROUND(E48*H48,2)</f>
        <v>0</v>
      </c>
      <c r="J48" s="244"/>
      <c r="K48" s="243">
        <f>ROUND(E48*J48,2)</f>
        <v>0</v>
      </c>
      <c r="L48" s="243">
        <v>21</v>
      </c>
      <c r="M48" s="243">
        <f>G48*(1+L48/100)</f>
        <v>0</v>
      </c>
      <c r="N48" s="242">
        <v>0</v>
      </c>
      <c r="O48" s="242">
        <f>ROUND(E48*N48,2)</f>
        <v>0</v>
      </c>
      <c r="P48" s="242">
        <v>0</v>
      </c>
      <c r="Q48" s="242">
        <f>ROUND(E48*P48,2)</f>
        <v>0</v>
      </c>
      <c r="R48" s="243"/>
      <c r="S48" s="243" t="s">
        <v>178</v>
      </c>
      <c r="T48" s="245" t="s">
        <v>179</v>
      </c>
      <c r="U48" s="220">
        <v>0</v>
      </c>
      <c r="V48" s="220">
        <f>ROUND(E48*U48,2)</f>
        <v>0</v>
      </c>
      <c r="W48" s="220"/>
      <c r="X48" s="220" t="s">
        <v>191</v>
      </c>
      <c r="Y48" s="220" t="s">
        <v>181</v>
      </c>
      <c r="Z48" s="210"/>
      <c r="AA48" s="210"/>
      <c r="AB48" s="210"/>
      <c r="AC48" s="210"/>
      <c r="AD48" s="210"/>
      <c r="AE48" s="210"/>
      <c r="AF48" s="210"/>
      <c r="AG48" s="210" t="s">
        <v>192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x14ac:dyDescent="0.25">
      <c r="A49" s="222" t="s">
        <v>173</v>
      </c>
      <c r="B49" s="223" t="s">
        <v>100</v>
      </c>
      <c r="C49" s="246" t="s">
        <v>101</v>
      </c>
      <c r="D49" s="224"/>
      <c r="E49" s="225"/>
      <c r="F49" s="226"/>
      <c r="G49" s="226">
        <f>SUMIF(AG50:AG59,"&lt;&gt;NOR",G50:G59)</f>
        <v>0</v>
      </c>
      <c r="H49" s="226"/>
      <c r="I49" s="226">
        <f>SUM(I50:I59)</f>
        <v>0</v>
      </c>
      <c r="J49" s="226"/>
      <c r="K49" s="226">
        <f>SUM(K50:K59)</f>
        <v>0</v>
      </c>
      <c r="L49" s="226"/>
      <c r="M49" s="226">
        <f>SUM(M50:M59)</f>
        <v>0</v>
      </c>
      <c r="N49" s="225"/>
      <c r="O49" s="225">
        <f>SUM(O50:O59)</f>
        <v>0</v>
      </c>
      <c r="P49" s="225"/>
      <c r="Q49" s="225">
        <f>SUM(Q50:Q59)</f>
        <v>0</v>
      </c>
      <c r="R49" s="226"/>
      <c r="S49" s="226"/>
      <c r="T49" s="227"/>
      <c r="U49" s="221"/>
      <c r="V49" s="221">
        <f>SUM(V50:V59)</f>
        <v>0</v>
      </c>
      <c r="W49" s="221"/>
      <c r="X49" s="221"/>
      <c r="Y49" s="221"/>
      <c r="AG49" t="s">
        <v>174</v>
      </c>
    </row>
    <row r="50" spans="1:60" outlineLevel="1" x14ac:dyDescent="0.25">
      <c r="A50" s="239">
        <v>38</v>
      </c>
      <c r="B50" s="240" t="s">
        <v>534</v>
      </c>
      <c r="C50" s="247" t="s">
        <v>535</v>
      </c>
      <c r="D50" s="241" t="s">
        <v>322</v>
      </c>
      <c r="E50" s="242">
        <v>3</v>
      </c>
      <c r="F50" s="243">
        <f>H50+J50</f>
        <v>0</v>
      </c>
      <c r="G50" s="243">
        <f>ROUND(E50*F50,2)</f>
        <v>0</v>
      </c>
      <c r="H50" s="244"/>
      <c r="I50" s="243">
        <f>ROUND(E50*H50,2)</f>
        <v>0</v>
      </c>
      <c r="J50" s="244"/>
      <c r="K50" s="243">
        <f>ROUND(E50*J50,2)</f>
        <v>0</v>
      </c>
      <c r="L50" s="243">
        <v>21</v>
      </c>
      <c r="M50" s="243">
        <f>G50*(1+L50/100)</f>
        <v>0</v>
      </c>
      <c r="N50" s="242">
        <v>0</v>
      </c>
      <c r="O50" s="242">
        <f>ROUND(E50*N50,2)</f>
        <v>0</v>
      </c>
      <c r="P50" s="242">
        <v>0</v>
      </c>
      <c r="Q50" s="242">
        <f>ROUND(E50*P50,2)</f>
        <v>0</v>
      </c>
      <c r="R50" s="243"/>
      <c r="S50" s="243" t="s">
        <v>178</v>
      </c>
      <c r="T50" s="245" t="s">
        <v>179</v>
      </c>
      <c r="U50" s="220">
        <v>0</v>
      </c>
      <c r="V50" s="220">
        <f>ROUND(E50*U50,2)</f>
        <v>0</v>
      </c>
      <c r="W50" s="220"/>
      <c r="X50" s="220" t="s">
        <v>191</v>
      </c>
      <c r="Y50" s="220" t="s">
        <v>181</v>
      </c>
      <c r="Z50" s="210"/>
      <c r="AA50" s="210"/>
      <c r="AB50" s="210"/>
      <c r="AC50" s="210"/>
      <c r="AD50" s="210"/>
      <c r="AE50" s="210"/>
      <c r="AF50" s="210"/>
      <c r="AG50" s="210" t="s">
        <v>192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5">
      <c r="A51" s="239">
        <v>39</v>
      </c>
      <c r="B51" s="240" t="s">
        <v>536</v>
      </c>
      <c r="C51" s="247" t="s">
        <v>537</v>
      </c>
      <c r="D51" s="241" t="s">
        <v>322</v>
      </c>
      <c r="E51" s="242">
        <v>3</v>
      </c>
      <c r="F51" s="243">
        <f>H51+J51</f>
        <v>0</v>
      </c>
      <c r="G51" s="243">
        <f>ROUND(E51*F51,2)</f>
        <v>0</v>
      </c>
      <c r="H51" s="244"/>
      <c r="I51" s="243">
        <f>ROUND(E51*H51,2)</f>
        <v>0</v>
      </c>
      <c r="J51" s="244"/>
      <c r="K51" s="243">
        <f>ROUND(E51*J51,2)</f>
        <v>0</v>
      </c>
      <c r="L51" s="243">
        <v>21</v>
      </c>
      <c r="M51" s="243">
        <f>G51*(1+L51/100)</f>
        <v>0</v>
      </c>
      <c r="N51" s="242">
        <v>0</v>
      </c>
      <c r="O51" s="242">
        <f>ROUND(E51*N51,2)</f>
        <v>0</v>
      </c>
      <c r="P51" s="242">
        <v>0</v>
      </c>
      <c r="Q51" s="242">
        <f>ROUND(E51*P51,2)</f>
        <v>0</v>
      </c>
      <c r="R51" s="243"/>
      <c r="S51" s="243" t="s">
        <v>178</v>
      </c>
      <c r="T51" s="245" t="s">
        <v>179</v>
      </c>
      <c r="U51" s="220">
        <v>0</v>
      </c>
      <c r="V51" s="220">
        <f>ROUND(E51*U51,2)</f>
        <v>0</v>
      </c>
      <c r="W51" s="220"/>
      <c r="X51" s="220" t="s">
        <v>180</v>
      </c>
      <c r="Y51" s="220" t="s">
        <v>181</v>
      </c>
      <c r="Z51" s="210"/>
      <c r="AA51" s="210"/>
      <c r="AB51" s="210"/>
      <c r="AC51" s="210"/>
      <c r="AD51" s="210"/>
      <c r="AE51" s="210"/>
      <c r="AF51" s="210"/>
      <c r="AG51" s="210" t="s">
        <v>182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5">
      <c r="A52" s="239">
        <v>40</v>
      </c>
      <c r="B52" s="240" t="s">
        <v>538</v>
      </c>
      <c r="C52" s="247" t="s">
        <v>539</v>
      </c>
      <c r="D52" s="241" t="s">
        <v>322</v>
      </c>
      <c r="E52" s="242">
        <v>3</v>
      </c>
      <c r="F52" s="243">
        <f>H52+J52</f>
        <v>0</v>
      </c>
      <c r="G52" s="243">
        <f>ROUND(E52*F52,2)</f>
        <v>0</v>
      </c>
      <c r="H52" s="244"/>
      <c r="I52" s="243">
        <f>ROUND(E52*H52,2)</f>
        <v>0</v>
      </c>
      <c r="J52" s="244"/>
      <c r="K52" s="243">
        <f>ROUND(E52*J52,2)</f>
        <v>0</v>
      </c>
      <c r="L52" s="243">
        <v>21</v>
      </c>
      <c r="M52" s="243">
        <f>G52*(1+L52/100)</f>
        <v>0</v>
      </c>
      <c r="N52" s="242">
        <v>0</v>
      </c>
      <c r="O52" s="242">
        <f>ROUND(E52*N52,2)</f>
        <v>0</v>
      </c>
      <c r="P52" s="242">
        <v>0</v>
      </c>
      <c r="Q52" s="242">
        <f>ROUND(E52*P52,2)</f>
        <v>0</v>
      </c>
      <c r="R52" s="243"/>
      <c r="S52" s="243" t="s">
        <v>178</v>
      </c>
      <c r="T52" s="245" t="s">
        <v>179</v>
      </c>
      <c r="U52" s="220">
        <v>0</v>
      </c>
      <c r="V52" s="220">
        <f>ROUND(E52*U52,2)</f>
        <v>0</v>
      </c>
      <c r="W52" s="220"/>
      <c r="X52" s="220" t="s">
        <v>180</v>
      </c>
      <c r="Y52" s="220" t="s">
        <v>181</v>
      </c>
      <c r="Z52" s="210"/>
      <c r="AA52" s="210"/>
      <c r="AB52" s="210"/>
      <c r="AC52" s="210"/>
      <c r="AD52" s="210"/>
      <c r="AE52" s="210"/>
      <c r="AF52" s="210"/>
      <c r="AG52" s="210" t="s">
        <v>182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5">
      <c r="A53" s="239">
        <v>41</v>
      </c>
      <c r="B53" s="240" t="s">
        <v>540</v>
      </c>
      <c r="C53" s="247" t="s">
        <v>541</v>
      </c>
      <c r="D53" s="241" t="s">
        <v>322</v>
      </c>
      <c r="E53" s="242">
        <v>110</v>
      </c>
      <c r="F53" s="243">
        <f>H53+J53</f>
        <v>0</v>
      </c>
      <c r="G53" s="243">
        <f>ROUND(E53*F53,2)</f>
        <v>0</v>
      </c>
      <c r="H53" s="244"/>
      <c r="I53" s="243">
        <f>ROUND(E53*H53,2)</f>
        <v>0</v>
      </c>
      <c r="J53" s="244"/>
      <c r="K53" s="243">
        <f>ROUND(E53*J53,2)</f>
        <v>0</v>
      </c>
      <c r="L53" s="243">
        <v>21</v>
      </c>
      <c r="M53" s="243">
        <f>G53*(1+L53/100)</f>
        <v>0</v>
      </c>
      <c r="N53" s="242">
        <v>0</v>
      </c>
      <c r="O53" s="242">
        <f>ROUND(E53*N53,2)</f>
        <v>0</v>
      </c>
      <c r="P53" s="242">
        <v>0</v>
      </c>
      <c r="Q53" s="242">
        <f>ROUND(E53*P53,2)</f>
        <v>0</v>
      </c>
      <c r="R53" s="243"/>
      <c r="S53" s="243" t="s">
        <v>178</v>
      </c>
      <c r="T53" s="245" t="s">
        <v>179</v>
      </c>
      <c r="U53" s="220">
        <v>0</v>
      </c>
      <c r="V53" s="220">
        <f>ROUND(E53*U53,2)</f>
        <v>0</v>
      </c>
      <c r="W53" s="220"/>
      <c r="X53" s="220" t="s">
        <v>191</v>
      </c>
      <c r="Y53" s="220" t="s">
        <v>181</v>
      </c>
      <c r="Z53" s="210"/>
      <c r="AA53" s="210"/>
      <c r="AB53" s="210"/>
      <c r="AC53" s="210"/>
      <c r="AD53" s="210"/>
      <c r="AE53" s="210"/>
      <c r="AF53" s="210"/>
      <c r="AG53" s="210" t="s">
        <v>192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5">
      <c r="A54" s="239">
        <v>42</v>
      </c>
      <c r="B54" s="240" t="s">
        <v>542</v>
      </c>
      <c r="C54" s="247" t="s">
        <v>543</v>
      </c>
      <c r="D54" s="241" t="s">
        <v>332</v>
      </c>
      <c r="E54" s="242">
        <v>110</v>
      </c>
      <c r="F54" s="243">
        <f>H54+J54</f>
        <v>0</v>
      </c>
      <c r="G54" s="243">
        <f>ROUND(E54*F54,2)</f>
        <v>0</v>
      </c>
      <c r="H54" s="244"/>
      <c r="I54" s="243">
        <f>ROUND(E54*H54,2)</f>
        <v>0</v>
      </c>
      <c r="J54" s="244"/>
      <c r="K54" s="243">
        <f>ROUND(E54*J54,2)</f>
        <v>0</v>
      </c>
      <c r="L54" s="243">
        <v>21</v>
      </c>
      <c r="M54" s="243">
        <f>G54*(1+L54/100)</f>
        <v>0</v>
      </c>
      <c r="N54" s="242">
        <v>0</v>
      </c>
      <c r="O54" s="242">
        <f>ROUND(E54*N54,2)</f>
        <v>0</v>
      </c>
      <c r="P54" s="242">
        <v>0</v>
      </c>
      <c r="Q54" s="242">
        <f>ROUND(E54*P54,2)</f>
        <v>0</v>
      </c>
      <c r="R54" s="243"/>
      <c r="S54" s="243" t="s">
        <v>178</v>
      </c>
      <c r="T54" s="245" t="s">
        <v>179</v>
      </c>
      <c r="U54" s="220">
        <v>0</v>
      </c>
      <c r="V54" s="220">
        <f>ROUND(E54*U54,2)</f>
        <v>0</v>
      </c>
      <c r="W54" s="220"/>
      <c r="X54" s="220" t="s">
        <v>180</v>
      </c>
      <c r="Y54" s="220" t="s">
        <v>181</v>
      </c>
      <c r="Z54" s="210"/>
      <c r="AA54" s="210"/>
      <c r="AB54" s="210"/>
      <c r="AC54" s="210"/>
      <c r="AD54" s="210"/>
      <c r="AE54" s="210"/>
      <c r="AF54" s="210"/>
      <c r="AG54" s="210" t="s">
        <v>182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5">
      <c r="A55" s="239">
        <v>43</v>
      </c>
      <c r="B55" s="240" t="s">
        <v>544</v>
      </c>
      <c r="C55" s="247" t="s">
        <v>483</v>
      </c>
      <c r="D55" s="241" t="s">
        <v>322</v>
      </c>
      <c r="E55" s="242">
        <v>12</v>
      </c>
      <c r="F55" s="243">
        <f>H55+J55</f>
        <v>0</v>
      </c>
      <c r="G55" s="243">
        <f>ROUND(E55*F55,2)</f>
        <v>0</v>
      </c>
      <c r="H55" s="244"/>
      <c r="I55" s="243">
        <f>ROUND(E55*H55,2)</f>
        <v>0</v>
      </c>
      <c r="J55" s="244"/>
      <c r="K55" s="243">
        <f>ROUND(E55*J55,2)</f>
        <v>0</v>
      </c>
      <c r="L55" s="243">
        <v>21</v>
      </c>
      <c r="M55" s="243">
        <f>G55*(1+L55/100)</f>
        <v>0</v>
      </c>
      <c r="N55" s="242">
        <v>0</v>
      </c>
      <c r="O55" s="242">
        <f>ROUND(E55*N55,2)</f>
        <v>0</v>
      </c>
      <c r="P55" s="242">
        <v>0</v>
      </c>
      <c r="Q55" s="242">
        <f>ROUND(E55*P55,2)</f>
        <v>0</v>
      </c>
      <c r="R55" s="243"/>
      <c r="S55" s="243" t="s">
        <v>178</v>
      </c>
      <c r="T55" s="245" t="s">
        <v>179</v>
      </c>
      <c r="U55" s="220">
        <v>0</v>
      </c>
      <c r="V55" s="220">
        <f>ROUND(E55*U55,2)</f>
        <v>0</v>
      </c>
      <c r="W55" s="220"/>
      <c r="X55" s="220" t="s">
        <v>191</v>
      </c>
      <c r="Y55" s="220" t="s">
        <v>181</v>
      </c>
      <c r="Z55" s="210"/>
      <c r="AA55" s="210"/>
      <c r="AB55" s="210"/>
      <c r="AC55" s="210"/>
      <c r="AD55" s="210"/>
      <c r="AE55" s="210"/>
      <c r="AF55" s="210"/>
      <c r="AG55" s="210" t="s">
        <v>192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5">
      <c r="A56" s="239">
        <v>44</v>
      </c>
      <c r="B56" s="240" t="s">
        <v>545</v>
      </c>
      <c r="C56" s="247" t="s">
        <v>546</v>
      </c>
      <c r="D56" s="241" t="s">
        <v>332</v>
      </c>
      <c r="E56" s="242">
        <v>80</v>
      </c>
      <c r="F56" s="243">
        <f>H56+J56</f>
        <v>0</v>
      </c>
      <c r="G56" s="243">
        <f>ROUND(E56*F56,2)</f>
        <v>0</v>
      </c>
      <c r="H56" s="244"/>
      <c r="I56" s="243">
        <f>ROUND(E56*H56,2)</f>
        <v>0</v>
      </c>
      <c r="J56" s="244"/>
      <c r="K56" s="243">
        <f>ROUND(E56*J56,2)</f>
        <v>0</v>
      </c>
      <c r="L56" s="243">
        <v>21</v>
      </c>
      <c r="M56" s="243">
        <f>G56*(1+L56/100)</f>
        <v>0</v>
      </c>
      <c r="N56" s="242">
        <v>0</v>
      </c>
      <c r="O56" s="242">
        <f>ROUND(E56*N56,2)</f>
        <v>0</v>
      </c>
      <c r="P56" s="242">
        <v>0</v>
      </c>
      <c r="Q56" s="242">
        <f>ROUND(E56*P56,2)</f>
        <v>0</v>
      </c>
      <c r="R56" s="243"/>
      <c r="S56" s="243" t="s">
        <v>178</v>
      </c>
      <c r="T56" s="245" t="s">
        <v>179</v>
      </c>
      <c r="U56" s="220">
        <v>0</v>
      </c>
      <c r="V56" s="220">
        <f>ROUND(E56*U56,2)</f>
        <v>0</v>
      </c>
      <c r="W56" s="220"/>
      <c r="X56" s="220" t="s">
        <v>191</v>
      </c>
      <c r="Y56" s="220" t="s">
        <v>181</v>
      </c>
      <c r="Z56" s="210"/>
      <c r="AA56" s="210"/>
      <c r="AB56" s="210"/>
      <c r="AC56" s="210"/>
      <c r="AD56" s="210"/>
      <c r="AE56" s="210"/>
      <c r="AF56" s="210"/>
      <c r="AG56" s="210" t="s">
        <v>192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5">
      <c r="A57" s="239">
        <v>45</v>
      </c>
      <c r="B57" s="240" t="s">
        <v>547</v>
      </c>
      <c r="C57" s="247" t="s">
        <v>548</v>
      </c>
      <c r="D57" s="241" t="s">
        <v>332</v>
      </c>
      <c r="E57" s="242">
        <v>80</v>
      </c>
      <c r="F57" s="243">
        <f>H57+J57</f>
        <v>0</v>
      </c>
      <c r="G57" s="243">
        <f>ROUND(E57*F57,2)</f>
        <v>0</v>
      </c>
      <c r="H57" s="244"/>
      <c r="I57" s="243">
        <f>ROUND(E57*H57,2)</f>
        <v>0</v>
      </c>
      <c r="J57" s="244"/>
      <c r="K57" s="243">
        <f>ROUND(E57*J57,2)</f>
        <v>0</v>
      </c>
      <c r="L57" s="243">
        <v>21</v>
      </c>
      <c r="M57" s="243">
        <f>G57*(1+L57/100)</f>
        <v>0</v>
      </c>
      <c r="N57" s="242">
        <v>0</v>
      </c>
      <c r="O57" s="242">
        <f>ROUND(E57*N57,2)</f>
        <v>0</v>
      </c>
      <c r="P57" s="242">
        <v>0</v>
      </c>
      <c r="Q57" s="242">
        <f>ROUND(E57*P57,2)</f>
        <v>0</v>
      </c>
      <c r="R57" s="243"/>
      <c r="S57" s="243" t="s">
        <v>178</v>
      </c>
      <c r="T57" s="245" t="s">
        <v>179</v>
      </c>
      <c r="U57" s="220">
        <v>0</v>
      </c>
      <c r="V57" s="220">
        <f>ROUND(E57*U57,2)</f>
        <v>0</v>
      </c>
      <c r="W57" s="220"/>
      <c r="X57" s="220" t="s">
        <v>180</v>
      </c>
      <c r="Y57" s="220" t="s">
        <v>181</v>
      </c>
      <c r="Z57" s="210"/>
      <c r="AA57" s="210"/>
      <c r="AB57" s="210"/>
      <c r="AC57" s="210"/>
      <c r="AD57" s="210"/>
      <c r="AE57" s="210"/>
      <c r="AF57" s="210"/>
      <c r="AG57" s="210" t="s">
        <v>182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5">
      <c r="A58" s="239">
        <v>46</v>
      </c>
      <c r="B58" s="240" t="s">
        <v>549</v>
      </c>
      <c r="C58" s="247" t="s">
        <v>493</v>
      </c>
      <c r="D58" s="241" t="s">
        <v>332</v>
      </c>
      <c r="E58" s="242">
        <v>80</v>
      </c>
      <c r="F58" s="243">
        <f>H58+J58</f>
        <v>0</v>
      </c>
      <c r="G58" s="243">
        <f>ROUND(E58*F58,2)</f>
        <v>0</v>
      </c>
      <c r="H58" s="244"/>
      <c r="I58" s="243">
        <f>ROUND(E58*H58,2)</f>
        <v>0</v>
      </c>
      <c r="J58" s="244"/>
      <c r="K58" s="243">
        <f>ROUND(E58*J58,2)</f>
        <v>0</v>
      </c>
      <c r="L58" s="243">
        <v>21</v>
      </c>
      <c r="M58" s="243">
        <f>G58*(1+L58/100)</f>
        <v>0</v>
      </c>
      <c r="N58" s="242">
        <v>0</v>
      </c>
      <c r="O58" s="242">
        <f>ROUND(E58*N58,2)</f>
        <v>0</v>
      </c>
      <c r="P58" s="242">
        <v>0</v>
      </c>
      <c r="Q58" s="242">
        <f>ROUND(E58*P58,2)</f>
        <v>0</v>
      </c>
      <c r="R58" s="243"/>
      <c r="S58" s="243" t="s">
        <v>178</v>
      </c>
      <c r="T58" s="245" t="s">
        <v>179</v>
      </c>
      <c r="U58" s="220">
        <v>0</v>
      </c>
      <c r="V58" s="220">
        <f>ROUND(E58*U58,2)</f>
        <v>0</v>
      </c>
      <c r="W58" s="220"/>
      <c r="X58" s="220" t="s">
        <v>191</v>
      </c>
      <c r="Y58" s="220" t="s">
        <v>181</v>
      </c>
      <c r="Z58" s="210"/>
      <c r="AA58" s="210"/>
      <c r="AB58" s="210"/>
      <c r="AC58" s="210"/>
      <c r="AD58" s="210"/>
      <c r="AE58" s="210"/>
      <c r="AF58" s="210"/>
      <c r="AG58" s="210" t="s">
        <v>192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5">
      <c r="A59" s="239">
        <v>47</v>
      </c>
      <c r="B59" s="240" t="s">
        <v>550</v>
      </c>
      <c r="C59" s="247" t="s">
        <v>533</v>
      </c>
      <c r="D59" s="241" t="s">
        <v>467</v>
      </c>
      <c r="E59" s="242">
        <v>1</v>
      </c>
      <c r="F59" s="243">
        <f>H59+J59</f>
        <v>0</v>
      </c>
      <c r="G59" s="243">
        <f>ROUND(E59*F59,2)</f>
        <v>0</v>
      </c>
      <c r="H59" s="244"/>
      <c r="I59" s="243">
        <f>ROUND(E59*H59,2)</f>
        <v>0</v>
      </c>
      <c r="J59" s="244"/>
      <c r="K59" s="243">
        <f>ROUND(E59*J59,2)</f>
        <v>0</v>
      </c>
      <c r="L59" s="243">
        <v>21</v>
      </c>
      <c r="M59" s="243">
        <f>G59*(1+L59/100)</f>
        <v>0</v>
      </c>
      <c r="N59" s="242">
        <v>0</v>
      </c>
      <c r="O59" s="242">
        <f>ROUND(E59*N59,2)</f>
        <v>0</v>
      </c>
      <c r="P59" s="242">
        <v>0</v>
      </c>
      <c r="Q59" s="242">
        <f>ROUND(E59*P59,2)</f>
        <v>0</v>
      </c>
      <c r="R59" s="243"/>
      <c r="S59" s="243" t="s">
        <v>178</v>
      </c>
      <c r="T59" s="245" t="s">
        <v>179</v>
      </c>
      <c r="U59" s="220">
        <v>0</v>
      </c>
      <c r="V59" s="220">
        <f>ROUND(E59*U59,2)</f>
        <v>0</v>
      </c>
      <c r="W59" s="220"/>
      <c r="X59" s="220" t="s">
        <v>191</v>
      </c>
      <c r="Y59" s="220" t="s">
        <v>181</v>
      </c>
      <c r="Z59" s="210"/>
      <c r="AA59" s="210"/>
      <c r="AB59" s="210"/>
      <c r="AC59" s="210"/>
      <c r="AD59" s="210"/>
      <c r="AE59" s="210"/>
      <c r="AF59" s="210"/>
      <c r="AG59" s="210" t="s">
        <v>192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x14ac:dyDescent="0.25">
      <c r="A60" s="222" t="s">
        <v>173</v>
      </c>
      <c r="B60" s="223" t="s">
        <v>102</v>
      </c>
      <c r="C60" s="246" t="s">
        <v>103</v>
      </c>
      <c r="D60" s="224"/>
      <c r="E60" s="225"/>
      <c r="F60" s="226"/>
      <c r="G60" s="226">
        <f>SUMIF(AG61:AG80,"&lt;&gt;NOR",G61:G80)</f>
        <v>0</v>
      </c>
      <c r="H60" s="226"/>
      <c r="I60" s="226">
        <f>SUM(I61:I80)</f>
        <v>0</v>
      </c>
      <c r="J60" s="226"/>
      <c r="K60" s="226">
        <f>SUM(K61:K80)</f>
        <v>0</v>
      </c>
      <c r="L60" s="226"/>
      <c r="M60" s="226">
        <f>SUM(M61:M80)</f>
        <v>0</v>
      </c>
      <c r="N60" s="225"/>
      <c r="O60" s="225">
        <f>SUM(O61:O80)</f>
        <v>0</v>
      </c>
      <c r="P60" s="225"/>
      <c r="Q60" s="225">
        <f>SUM(Q61:Q80)</f>
        <v>0</v>
      </c>
      <c r="R60" s="226"/>
      <c r="S60" s="226"/>
      <c r="T60" s="227"/>
      <c r="U60" s="221"/>
      <c r="V60" s="221">
        <f>SUM(V61:V80)</f>
        <v>0</v>
      </c>
      <c r="W60" s="221"/>
      <c r="X60" s="221"/>
      <c r="Y60" s="221"/>
      <c r="AG60" t="s">
        <v>174</v>
      </c>
    </row>
    <row r="61" spans="1:60" outlineLevel="1" x14ac:dyDescent="0.25">
      <c r="A61" s="239">
        <v>48</v>
      </c>
      <c r="B61" s="240" t="s">
        <v>551</v>
      </c>
      <c r="C61" s="247" t="s">
        <v>552</v>
      </c>
      <c r="D61" s="241" t="s">
        <v>322</v>
      </c>
      <c r="E61" s="242">
        <v>1</v>
      </c>
      <c r="F61" s="243">
        <f>H61+J61</f>
        <v>0</v>
      </c>
      <c r="G61" s="243">
        <f>ROUND(E61*F61,2)</f>
        <v>0</v>
      </c>
      <c r="H61" s="244"/>
      <c r="I61" s="243">
        <f>ROUND(E61*H61,2)</f>
        <v>0</v>
      </c>
      <c r="J61" s="244"/>
      <c r="K61" s="243">
        <f>ROUND(E61*J61,2)</f>
        <v>0</v>
      </c>
      <c r="L61" s="243">
        <v>21</v>
      </c>
      <c r="M61" s="243">
        <f>G61*(1+L61/100)</f>
        <v>0</v>
      </c>
      <c r="N61" s="242">
        <v>0</v>
      </c>
      <c r="O61" s="242">
        <f>ROUND(E61*N61,2)</f>
        <v>0</v>
      </c>
      <c r="P61" s="242">
        <v>0</v>
      </c>
      <c r="Q61" s="242">
        <f>ROUND(E61*P61,2)</f>
        <v>0</v>
      </c>
      <c r="R61" s="243"/>
      <c r="S61" s="243" t="s">
        <v>178</v>
      </c>
      <c r="T61" s="245" t="s">
        <v>179</v>
      </c>
      <c r="U61" s="220">
        <v>0</v>
      </c>
      <c r="V61" s="220">
        <f>ROUND(E61*U61,2)</f>
        <v>0</v>
      </c>
      <c r="W61" s="220"/>
      <c r="X61" s="220" t="s">
        <v>191</v>
      </c>
      <c r="Y61" s="220" t="s">
        <v>181</v>
      </c>
      <c r="Z61" s="210"/>
      <c r="AA61" s="210"/>
      <c r="AB61" s="210"/>
      <c r="AC61" s="210"/>
      <c r="AD61" s="210"/>
      <c r="AE61" s="210"/>
      <c r="AF61" s="210"/>
      <c r="AG61" s="210" t="s">
        <v>192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5">
      <c r="A62" s="239">
        <v>49</v>
      </c>
      <c r="B62" s="240" t="s">
        <v>553</v>
      </c>
      <c r="C62" s="247" t="s">
        <v>554</v>
      </c>
      <c r="D62" s="241" t="s">
        <v>322</v>
      </c>
      <c r="E62" s="242">
        <v>1</v>
      </c>
      <c r="F62" s="243">
        <f>H62+J62</f>
        <v>0</v>
      </c>
      <c r="G62" s="243">
        <f>ROUND(E62*F62,2)</f>
        <v>0</v>
      </c>
      <c r="H62" s="244"/>
      <c r="I62" s="243">
        <f>ROUND(E62*H62,2)</f>
        <v>0</v>
      </c>
      <c r="J62" s="244"/>
      <c r="K62" s="243">
        <f>ROUND(E62*J62,2)</f>
        <v>0</v>
      </c>
      <c r="L62" s="243">
        <v>21</v>
      </c>
      <c r="M62" s="243">
        <f>G62*(1+L62/100)</f>
        <v>0</v>
      </c>
      <c r="N62" s="242">
        <v>0</v>
      </c>
      <c r="O62" s="242">
        <f>ROUND(E62*N62,2)</f>
        <v>0</v>
      </c>
      <c r="P62" s="242">
        <v>0</v>
      </c>
      <c r="Q62" s="242">
        <f>ROUND(E62*P62,2)</f>
        <v>0</v>
      </c>
      <c r="R62" s="243"/>
      <c r="S62" s="243" t="s">
        <v>178</v>
      </c>
      <c r="T62" s="245" t="s">
        <v>179</v>
      </c>
      <c r="U62" s="220">
        <v>0</v>
      </c>
      <c r="V62" s="220">
        <f>ROUND(E62*U62,2)</f>
        <v>0</v>
      </c>
      <c r="W62" s="220"/>
      <c r="X62" s="220" t="s">
        <v>191</v>
      </c>
      <c r="Y62" s="220" t="s">
        <v>181</v>
      </c>
      <c r="Z62" s="210"/>
      <c r="AA62" s="210"/>
      <c r="AB62" s="210"/>
      <c r="AC62" s="210"/>
      <c r="AD62" s="210"/>
      <c r="AE62" s="210"/>
      <c r="AF62" s="210"/>
      <c r="AG62" s="210" t="s">
        <v>192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5">
      <c r="A63" s="239">
        <v>50</v>
      </c>
      <c r="B63" s="240" t="s">
        <v>555</v>
      </c>
      <c r="C63" s="247" t="s">
        <v>556</v>
      </c>
      <c r="D63" s="241" t="s">
        <v>467</v>
      </c>
      <c r="E63" s="242">
        <v>1</v>
      </c>
      <c r="F63" s="243">
        <f>H63+J63</f>
        <v>0</v>
      </c>
      <c r="G63" s="243">
        <f>ROUND(E63*F63,2)</f>
        <v>0</v>
      </c>
      <c r="H63" s="244"/>
      <c r="I63" s="243">
        <f>ROUND(E63*H63,2)</f>
        <v>0</v>
      </c>
      <c r="J63" s="244"/>
      <c r="K63" s="243">
        <f>ROUND(E63*J63,2)</f>
        <v>0</v>
      </c>
      <c r="L63" s="243">
        <v>21</v>
      </c>
      <c r="M63" s="243">
        <f>G63*(1+L63/100)</f>
        <v>0</v>
      </c>
      <c r="N63" s="242">
        <v>0</v>
      </c>
      <c r="O63" s="242">
        <f>ROUND(E63*N63,2)</f>
        <v>0</v>
      </c>
      <c r="P63" s="242">
        <v>0</v>
      </c>
      <c r="Q63" s="242">
        <f>ROUND(E63*P63,2)</f>
        <v>0</v>
      </c>
      <c r="R63" s="243"/>
      <c r="S63" s="243" t="s">
        <v>178</v>
      </c>
      <c r="T63" s="245" t="s">
        <v>179</v>
      </c>
      <c r="U63" s="220">
        <v>0</v>
      </c>
      <c r="V63" s="220">
        <f>ROUND(E63*U63,2)</f>
        <v>0</v>
      </c>
      <c r="W63" s="220"/>
      <c r="X63" s="220" t="s">
        <v>191</v>
      </c>
      <c r="Y63" s="220" t="s">
        <v>181</v>
      </c>
      <c r="Z63" s="210"/>
      <c r="AA63" s="210"/>
      <c r="AB63" s="210"/>
      <c r="AC63" s="210"/>
      <c r="AD63" s="210"/>
      <c r="AE63" s="210"/>
      <c r="AF63" s="210"/>
      <c r="AG63" s="210" t="s">
        <v>192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5">
      <c r="A64" s="239">
        <v>51</v>
      </c>
      <c r="B64" s="240" t="s">
        <v>557</v>
      </c>
      <c r="C64" s="247" t="s">
        <v>469</v>
      </c>
      <c r="D64" s="241" t="s">
        <v>467</v>
      </c>
      <c r="E64" s="242">
        <v>1</v>
      </c>
      <c r="F64" s="243">
        <f>H64+J64</f>
        <v>0</v>
      </c>
      <c r="G64" s="243">
        <f>ROUND(E64*F64,2)</f>
        <v>0</v>
      </c>
      <c r="H64" s="244"/>
      <c r="I64" s="243">
        <f>ROUND(E64*H64,2)</f>
        <v>0</v>
      </c>
      <c r="J64" s="244"/>
      <c r="K64" s="243">
        <f>ROUND(E64*J64,2)</f>
        <v>0</v>
      </c>
      <c r="L64" s="243">
        <v>21</v>
      </c>
      <c r="M64" s="243">
        <f>G64*(1+L64/100)</f>
        <v>0</v>
      </c>
      <c r="N64" s="242">
        <v>0</v>
      </c>
      <c r="O64" s="242">
        <f>ROUND(E64*N64,2)</f>
        <v>0</v>
      </c>
      <c r="P64" s="242">
        <v>0</v>
      </c>
      <c r="Q64" s="242">
        <f>ROUND(E64*P64,2)</f>
        <v>0</v>
      </c>
      <c r="R64" s="243"/>
      <c r="S64" s="243" t="s">
        <v>178</v>
      </c>
      <c r="T64" s="245" t="s">
        <v>179</v>
      </c>
      <c r="U64" s="220">
        <v>0</v>
      </c>
      <c r="V64" s="220">
        <f>ROUND(E64*U64,2)</f>
        <v>0</v>
      </c>
      <c r="W64" s="220"/>
      <c r="X64" s="220" t="s">
        <v>180</v>
      </c>
      <c r="Y64" s="220" t="s">
        <v>181</v>
      </c>
      <c r="Z64" s="210"/>
      <c r="AA64" s="210"/>
      <c r="AB64" s="210"/>
      <c r="AC64" s="210"/>
      <c r="AD64" s="210"/>
      <c r="AE64" s="210"/>
      <c r="AF64" s="210"/>
      <c r="AG64" s="210" t="s">
        <v>182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ht="20.399999999999999" outlineLevel="1" x14ac:dyDescent="0.25">
      <c r="A65" s="239">
        <v>52</v>
      </c>
      <c r="B65" s="240" t="s">
        <v>558</v>
      </c>
      <c r="C65" s="247" t="s">
        <v>559</v>
      </c>
      <c r="D65" s="241" t="s">
        <v>322</v>
      </c>
      <c r="E65" s="242">
        <v>4</v>
      </c>
      <c r="F65" s="243">
        <f>H65+J65</f>
        <v>0</v>
      </c>
      <c r="G65" s="243">
        <f>ROUND(E65*F65,2)</f>
        <v>0</v>
      </c>
      <c r="H65" s="244"/>
      <c r="I65" s="243">
        <f>ROUND(E65*H65,2)</f>
        <v>0</v>
      </c>
      <c r="J65" s="244"/>
      <c r="K65" s="243">
        <f>ROUND(E65*J65,2)</f>
        <v>0</v>
      </c>
      <c r="L65" s="243">
        <v>21</v>
      </c>
      <c r="M65" s="243">
        <f>G65*(1+L65/100)</f>
        <v>0</v>
      </c>
      <c r="N65" s="242">
        <v>0</v>
      </c>
      <c r="O65" s="242">
        <f>ROUND(E65*N65,2)</f>
        <v>0</v>
      </c>
      <c r="P65" s="242">
        <v>0</v>
      </c>
      <c r="Q65" s="242">
        <f>ROUND(E65*P65,2)</f>
        <v>0</v>
      </c>
      <c r="R65" s="243"/>
      <c r="S65" s="243" t="s">
        <v>178</v>
      </c>
      <c r="T65" s="245" t="s">
        <v>179</v>
      </c>
      <c r="U65" s="220">
        <v>0</v>
      </c>
      <c r="V65" s="220">
        <f>ROUND(E65*U65,2)</f>
        <v>0</v>
      </c>
      <c r="W65" s="220"/>
      <c r="X65" s="220" t="s">
        <v>191</v>
      </c>
      <c r="Y65" s="220" t="s">
        <v>181</v>
      </c>
      <c r="Z65" s="210"/>
      <c r="AA65" s="210"/>
      <c r="AB65" s="210"/>
      <c r="AC65" s="210"/>
      <c r="AD65" s="210"/>
      <c r="AE65" s="210"/>
      <c r="AF65" s="210"/>
      <c r="AG65" s="210" t="s">
        <v>192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5">
      <c r="A66" s="239">
        <v>53</v>
      </c>
      <c r="B66" s="240" t="s">
        <v>560</v>
      </c>
      <c r="C66" s="247" t="s">
        <v>561</v>
      </c>
      <c r="D66" s="241" t="s">
        <v>322</v>
      </c>
      <c r="E66" s="242">
        <v>24</v>
      </c>
      <c r="F66" s="243">
        <f>H66+J66</f>
        <v>0</v>
      </c>
      <c r="G66" s="243">
        <f>ROUND(E66*F66,2)</f>
        <v>0</v>
      </c>
      <c r="H66" s="244"/>
      <c r="I66" s="243">
        <f>ROUND(E66*H66,2)</f>
        <v>0</v>
      </c>
      <c r="J66" s="244"/>
      <c r="K66" s="243">
        <f>ROUND(E66*J66,2)</f>
        <v>0</v>
      </c>
      <c r="L66" s="243">
        <v>21</v>
      </c>
      <c r="M66" s="243">
        <f>G66*(1+L66/100)</f>
        <v>0</v>
      </c>
      <c r="N66" s="242">
        <v>0</v>
      </c>
      <c r="O66" s="242">
        <f>ROUND(E66*N66,2)</f>
        <v>0</v>
      </c>
      <c r="P66" s="242">
        <v>0</v>
      </c>
      <c r="Q66" s="242">
        <f>ROUND(E66*P66,2)</f>
        <v>0</v>
      </c>
      <c r="R66" s="243"/>
      <c r="S66" s="243" t="s">
        <v>178</v>
      </c>
      <c r="T66" s="245" t="s">
        <v>179</v>
      </c>
      <c r="U66" s="220">
        <v>0</v>
      </c>
      <c r="V66" s="220">
        <f>ROUND(E66*U66,2)</f>
        <v>0</v>
      </c>
      <c r="W66" s="220"/>
      <c r="X66" s="220" t="s">
        <v>191</v>
      </c>
      <c r="Y66" s="220" t="s">
        <v>181</v>
      </c>
      <c r="Z66" s="210"/>
      <c r="AA66" s="210"/>
      <c r="AB66" s="210"/>
      <c r="AC66" s="210"/>
      <c r="AD66" s="210"/>
      <c r="AE66" s="210"/>
      <c r="AF66" s="210"/>
      <c r="AG66" s="210" t="s">
        <v>192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5">
      <c r="A67" s="239">
        <v>54</v>
      </c>
      <c r="B67" s="240" t="s">
        <v>562</v>
      </c>
      <c r="C67" s="247" t="s">
        <v>563</v>
      </c>
      <c r="D67" s="241" t="s">
        <v>322</v>
      </c>
      <c r="E67" s="242">
        <v>28</v>
      </c>
      <c r="F67" s="243">
        <f>H67+J67</f>
        <v>0</v>
      </c>
      <c r="G67" s="243">
        <f>ROUND(E67*F67,2)</f>
        <v>0</v>
      </c>
      <c r="H67" s="244"/>
      <c r="I67" s="243">
        <f>ROUND(E67*H67,2)</f>
        <v>0</v>
      </c>
      <c r="J67" s="244"/>
      <c r="K67" s="243">
        <f>ROUND(E67*J67,2)</f>
        <v>0</v>
      </c>
      <c r="L67" s="243">
        <v>21</v>
      </c>
      <c r="M67" s="243">
        <f>G67*(1+L67/100)</f>
        <v>0</v>
      </c>
      <c r="N67" s="242">
        <v>0</v>
      </c>
      <c r="O67" s="242">
        <f>ROUND(E67*N67,2)</f>
        <v>0</v>
      </c>
      <c r="P67" s="242">
        <v>0</v>
      </c>
      <c r="Q67" s="242">
        <f>ROUND(E67*P67,2)</f>
        <v>0</v>
      </c>
      <c r="R67" s="243"/>
      <c r="S67" s="243" t="s">
        <v>178</v>
      </c>
      <c r="T67" s="245" t="s">
        <v>179</v>
      </c>
      <c r="U67" s="220">
        <v>0</v>
      </c>
      <c r="V67" s="220">
        <f>ROUND(E67*U67,2)</f>
        <v>0</v>
      </c>
      <c r="W67" s="220"/>
      <c r="X67" s="220" t="s">
        <v>180</v>
      </c>
      <c r="Y67" s="220" t="s">
        <v>181</v>
      </c>
      <c r="Z67" s="210"/>
      <c r="AA67" s="210"/>
      <c r="AB67" s="210"/>
      <c r="AC67" s="210"/>
      <c r="AD67" s="210"/>
      <c r="AE67" s="210"/>
      <c r="AF67" s="210"/>
      <c r="AG67" s="210" t="s">
        <v>182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5">
      <c r="A68" s="239">
        <v>55</v>
      </c>
      <c r="B68" s="240" t="s">
        <v>564</v>
      </c>
      <c r="C68" s="247" t="s">
        <v>565</v>
      </c>
      <c r="D68" s="241" t="s">
        <v>322</v>
      </c>
      <c r="E68" s="242">
        <v>4</v>
      </c>
      <c r="F68" s="243">
        <f>H68+J68</f>
        <v>0</v>
      </c>
      <c r="G68" s="243">
        <f>ROUND(E68*F68,2)</f>
        <v>0</v>
      </c>
      <c r="H68" s="244"/>
      <c r="I68" s="243">
        <f>ROUND(E68*H68,2)</f>
        <v>0</v>
      </c>
      <c r="J68" s="244"/>
      <c r="K68" s="243">
        <f>ROUND(E68*J68,2)</f>
        <v>0</v>
      </c>
      <c r="L68" s="243">
        <v>21</v>
      </c>
      <c r="M68" s="243">
        <f>G68*(1+L68/100)</f>
        <v>0</v>
      </c>
      <c r="N68" s="242">
        <v>0</v>
      </c>
      <c r="O68" s="242">
        <f>ROUND(E68*N68,2)</f>
        <v>0</v>
      </c>
      <c r="P68" s="242">
        <v>0</v>
      </c>
      <c r="Q68" s="242">
        <f>ROUND(E68*P68,2)</f>
        <v>0</v>
      </c>
      <c r="R68" s="243"/>
      <c r="S68" s="243" t="s">
        <v>178</v>
      </c>
      <c r="T68" s="245" t="s">
        <v>179</v>
      </c>
      <c r="U68" s="220">
        <v>0</v>
      </c>
      <c r="V68" s="220">
        <f>ROUND(E68*U68,2)</f>
        <v>0</v>
      </c>
      <c r="W68" s="220"/>
      <c r="X68" s="220" t="s">
        <v>191</v>
      </c>
      <c r="Y68" s="220" t="s">
        <v>181</v>
      </c>
      <c r="Z68" s="210"/>
      <c r="AA68" s="210"/>
      <c r="AB68" s="210"/>
      <c r="AC68" s="210"/>
      <c r="AD68" s="210"/>
      <c r="AE68" s="210"/>
      <c r="AF68" s="210"/>
      <c r="AG68" s="210" t="s">
        <v>192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5">
      <c r="A69" s="239">
        <v>56</v>
      </c>
      <c r="B69" s="240" t="s">
        <v>566</v>
      </c>
      <c r="C69" s="247" t="s">
        <v>567</v>
      </c>
      <c r="D69" s="241" t="s">
        <v>322</v>
      </c>
      <c r="E69" s="242">
        <v>505</v>
      </c>
      <c r="F69" s="243">
        <f>H69+J69</f>
        <v>0</v>
      </c>
      <c r="G69" s="243">
        <f>ROUND(E69*F69,2)</f>
        <v>0</v>
      </c>
      <c r="H69" s="244"/>
      <c r="I69" s="243">
        <f>ROUND(E69*H69,2)</f>
        <v>0</v>
      </c>
      <c r="J69" s="244"/>
      <c r="K69" s="243">
        <f>ROUND(E69*J69,2)</f>
        <v>0</v>
      </c>
      <c r="L69" s="243">
        <v>21</v>
      </c>
      <c r="M69" s="243">
        <f>G69*(1+L69/100)</f>
        <v>0</v>
      </c>
      <c r="N69" s="242">
        <v>0</v>
      </c>
      <c r="O69" s="242">
        <f>ROUND(E69*N69,2)</f>
        <v>0</v>
      </c>
      <c r="P69" s="242">
        <v>0</v>
      </c>
      <c r="Q69" s="242">
        <f>ROUND(E69*P69,2)</f>
        <v>0</v>
      </c>
      <c r="R69" s="243"/>
      <c r="S69" s="243" t="s">
        <v>178</v>
      </c>
      <c r="T69" s="245" t="s">
        <v>179</v>
      </c>
      <c r="U69" s="220">
        <v>0</v>
      </c>
      <c r="V69" s="220">
        <f>ROUND(E69*U69,2)</f>
        <v>0</v>
      </c>
      <c r="W69" s="220"/>
      <c r="X69" s="220" t="s">
        <v>191</v>
      </c>
      <c r="Y69" s="220" t="s">
        <v>181</v>
      </c>
      <c r="Z69" s="210"/>
      <c r="AA69" s="210"/>
      <c r="AB69" s="210"/>
      <c r="AC69" s="210"/>
      <c r="AD69" s="210"/>
      <c r="AE69" s="210"/>
      <c r="AF69" s="210"/>
      <c r="AG69" s="210" t="s">
        <v>192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25">
      <c r="A70" s="239">
        <v>57</v>
      </c>
      <c r="B70" s="240" t="s">
        <v>568</v>
      </c>
      <c r="C70" s="247" t="s">
        <v>569</v>
      </c>
      <c r="D70" s="241" t="s">
        <v>322</v>
      </c>
      <c r="E70" s="242">
        <v>505</v>
      </c>
      <c r="F70" s="243">
        <f>H70+J70</f>
        <v>0</v>
      </c>
      <c r="G70" s="243">
        <f>ROUND(E70*F70,2)</f>
        <v>0</v>
      </c>
      <c r="H70" s="244"/>
      <c r="I70" s="243">
        <f>ROUND(E70*H70,2)</f>
        <v>0</v>
      </c>
      <c r="J70" s="244"/>
      <c r="K70" s="243">
        <f>ROUND(E70*J70,2)</f>
        <v>0</v>
      </c>
      <c r="L70" s="243">
        <v>21</v>
      </c>
      <c r="M70" s="243">
        <f>G70*(1+L70/100)</f>
        <v>0</v>
      </c>
      <c r="N70" s="242">
        <v>0</v>
      </c>
      <c r="O70" s="242">
        <f>ROUND(E70*N70,2)</f>
        <v>0</v>
      </c>
      <c r="P70" s="242">
        <v>0</v>
      </c>
      <c r="Q70" s="242">
        <f>ROUND(E70*P70,2)</f>
        <v>0</v>
      </c>
      <c r="R70" s="243"/>
      <c r="S70" s="243" t="s">
        <v>178</v>
      </c>
      <c r="T70" s="245" t="s">
        <v>179</v>
      </c>
      <c r="U70" s="220">
        <v>0</v>
      </c>
      <c r="V70" s="220">
        <f>ROUND(E70*U70,2)</f>
        <v>0</v>
      </c>
      <c r="W70" s="220"/>
      <c r="X70" s="220" t="s">
        <v>180</v>
      </c>
      <c r="Y70" s="220" t="s">
        <v>181</v>
      </c>
      <c r="Z70" s="210"/>
      <c r="AA70" s="210"/>
      <c r="AB70" s="210"/>
      <c r="AC70" s="210"/>
      <c r="AD70" s="210"/>
      <c r="AE70" s="210"/>
      <c r="AF70" s="210"/>
      <c r="AG70" s="210" t="s">
        <v>182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5">
      <c r="A71" s="239">
        <v>58</v>
      </c>
      <c r="B71" s="240" t="s">
        <v>570</v>
      </c>
      <c r="C71" s="247" t="s">
        <v>571</v>
      </c>
      <c r="D71" s="241" t="s">
        <v>322</v>
      </c>
      <c r="E71" s="242">
        <v>28</v>
      </c>
      <c r="F71" s="243">
        <f>H71+J71</f>
        <v>0</v>
      </c>
      <c r="G71" s="243">
        <f>ROUND(E71*F71,2)</f>
        <v>0</v>
      </c>
      <c r="H71" s="244"/>
      <c r="I71" s="243">
        <f>ROUND(E71*H71,2)</f>
        <v>0</v>
      </c>
      <c r="J71" s="244"/>
      <c r="K71" s="243">
        <f>ROUND(E71*J71,2)</f>
        <v>0</v>
      </c>
      <c r="L71" s="243">
        <v>21</v>
      </c>
      <c r="M71" s="243">
        <f>G71*(1+L71/100)</f>
        <v>0</v>
      </c>
      <c r="N71" s="242">
        <v>0</v>
      </c>
      <c r="O71" s="242">
        <f>ROUND(E71*N71,2)</f>
        <v>0</v>
      </c>
      <c r="P71" s="242">
        <v>0</v>
      </c>
      <c r="Q71" s="242">
        <f>ROUND(E71*P71,2)</f>
        <v>0</v>
      </c>
      <c r="R71" s="243"/>
      <c r="S71" s="243" t="s">
        <v>178</v>
      </c>
      <c r="T71" s="245" t="s">
        <v>179</v>
      </c>
      <c r="U71" s="220">
        <v>0</v>
      </c>
      <c r="V71" s="220">
        <f>ROUND(E71*U71,2)</f>
        <v>0</v>
      </c>
      <c r="W71" s="220"/>
      <c r="X71" s="220" t="s">
        <v>191</v>
      </c>
      <c r="Y71" s="220" t="s">
        <v>181</v>
      </c>
      <c r="Z71" s="210"/>
      <c r="AA71" s="210"/>
      <c r="AB71" s="210"/>
      <c r="AC71" s="210"/>
      <c r="AD71" s="210"/>
      <c r="AE71" s="210"/>
      <c r="AF71" s="210"/>
      <c r="AG71" s="210" t="s">
        <v>192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5">
      <c r="A72" s="239">
        <v>59</v>
      </c>
      <c r="B72" s="240" t="s">
        <v>572</v>
      </c>
      <c r="C72" s="247" t="s">
        <v>573</v>
      </c>
      <c r="D72" s="241" t="s">
        <v>322</v>
      </c>
      <c r="E72" s="242">
        <v>1</v>
      </c>
      <c r="F72" s="243">
        <f>H72+J72</f>
        <v>0</v>
      </c>
      <c r="G72" s="243">
        <f>ROUND(E72*F72,2)</f>
        <v>0</v>
      </c>
      <c r="H72" s="244"/>
      <c r="I72" s="243">
        <f>ROUND(E72*H72,2)</f>
        <v>0</v>
      </c>
      <c r="J72" s="244"/>
      <c r="K72" s="243">
        <f>ROUND(E72*J72,2)</f>
        <v>0</v>
      </c>
      <c r="L72" s="243">
        <v>21</v>
      </c>
      <c r="M72" s="243">
        <f>G72*(1+L72/100)</f>
        <v>0</v>
      </c>
      <c r="N72" s="242">
        <v>0</v>
      </c>
      <c r="O72" s="242">
        <f>ROUND(E72*N72,2)</f>
        <v>0</v>
      </c>
      <c r="P72" s="242">
        <v>0</v>
      </c>
      <c r="Q72" s="242">
        <f>ROUND(E72*P72,2)</f>
        <v>0</v>
      </c>
      <c r="R72" s="243"/>
      <c r="S72" s="243" t="s">
        <v>178</v>
      </c>
      <c r="T72" s="245" t="s">
        <v>179</v>
      </c>
      <c r="U72" s="220">
        <v>0</v>
      </c>
      <c r="V72" s="220">
        <f>ROUND(E72*U72,2)</f>
        <v>0</v>
      </c>
      <c r="W72" s="220"/>
      <c r="X72" s="220" t="s">
        <v>180</v>
      </c>
      <c r="Y72" s="220" t="s">
        <v>181</v>
      </c>
      <c r="Z72" s="210"/>
      <c r="AA72" s="210"/>
      <c r="AB72" s="210"/>
      <c r="AC72" s="210"/>
      <c r="AD72" s="210"/>
      <c r="AE72" s="210"/>
      <c r="AF72" s="210"/>
      <c r="AG72" s="210" t="s">
        <v>182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25">
      <c r="A73" s="239">
        <v>60</v>
      </c>
      <c r="B73" s="240" t="s">
        <v>574</v>
      </c>
      <c r="C73" s="247" t="s">
        <v>575</v>
      </c>
      <c r="D73" s="241" t="s">
        <v>322</v>
      </c>
      <c r="E73" s="242">
        <v>3</v>
      </c>
      <c r="F73" s="243">
        <f>H73+J73</f>
        <v>0</v>
      </c>
      <c r="G73" s="243">
        <f>ROUND(E73*F73,2)</f>
        <v>0</v>
      </c>
      <c r="H73" s="244"/>
      <c r="I73" s="243">
        <f>ROUND(E73*H73,2)</f>
        <v>0</v>
      </c>
      <c r="J73" s="244"/>
      <c r="K73" s="243">
        <f>ROUND(E73*J73,2)</f>
        <v>0</v>
      </c>
      <c r="L73" s="243">
        <v>21</v>
      </c>
      <c r="M73" s="243">
        <f>G73*(1+L73/100)</f>
        <v>0</v>
      </c>
      <c r="N73" s="242">
        <v>0</v>
      </c>
      <c r="O73" s="242">
        <f>ROUND(E73*N73,2)</f>
        <v>0</v>
      </c>
      <c r="P73" s="242">
        <v>0</v>
      </c>
      <c r="Q73" s="242">
        <f>ROUND(E73*P73,2)</f>
        <v>0</v>
      </c>
      <c r="R73" s="243"/>
      <c r="S73" s="243" t="s">
        <v>178</v>
      </c>
      <c r="T73" s="245" t="s">
        <v>179</v>
      </c>
      <c r="U73" s="220">
        <v>0</v>
      </c>
      <c r="V73" s="220">
        <f>ROUND(E73*U73,2)</f>
        <v>0</v>
      </c>
      <c r="W73" s="220"/>
      <c r="X73" s="220" t="s">
        <v>191</v>
      </c>
      <c r="Y73" s="220" t="s">
        <v>181</v>
      </c>
      <c r="Z73" s="210"/>
      <c r="AA73" s="210"/>
      <c r="AB73" s="210"/>
      <c r="AC73" s="210"/>
      <c r="AD73" s="210"/>
      <c r="AE73" s="210"/>
      <c r="AF73" s="210"/>
      <c r="AG73" s="210" t="s">
        <v>192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25">
      <c r="A74" s="239">
        <v>61</v>
      </c>
      <c r="B74" s="240" t="s">
        <v>576</v>
      </c>
      <c r="C74" s="247" t="s">
        <v>577</v>
      </c>
      <c r="D74" s="241" t="s">
        <v>507</v>
      </c>
      <c r="E74" s="242">
        <v>1</v>
      </c>
      <c r="F74" s="243">
        <f>H74+J74</f>
        <v>0</v>
      </c>
      <c r="G74" s="243">
        <f>ROUND(E74*F74,2)</f>
        <v>0</v>
      </c>
      <c r="H74" s="244"/>
      <c r="I74" s="243">
        <f>ROUND(E74*H74,2)</f>
        <v>0</v>
      </c>
      <c r="J74" s="244"/>
      <c r="K74" s="243">
        <f>ROUND(E74*J74,2)</f>
        <v>0</v>
      </c>
      <c r="L74" s="243">
        <v>21</v>
      </c>
      <c r="M74" s="243">
        <f>G74*(1+L74/100)</f>
        <v>0</v>
      </c>
      <c r="N74" s="242">
        <v>0</v>
      </c>
      <c r="O74" s="242">
        <f>ROUND(E74*N74,2)</f>
        <v>0</v>
      </c>
      <c r="P74" s="242">
        <v>0</v>
      </c>
      <c r="Q74" s="242">
        <f>ROUND(E74*P74,2)</f>
        <v>0</v>
      </c>
      <c r="R74" s="243"/>
      <c r="S74" s="243" t="s">
        <v>178</v>
      </c>
      <c r="T74" s="245" t="s">
        <v>179</v>
      </c>
      <c r="U74" s="220">
        <v>0</v>
      </c>
      <c r="V74" s="220">
        <f>ROUND(E74*U74,2)</f>
        <v>0</v>
      </c>
      <c r="W74" s="220"/>
      <c r="X74" s="220" t="s">
        <v>180</v>
      </c>
      <c r="Y74" s="220" t="s">
        <v>181</v>
      </c>
      <c r="Z74" s="210"/>
      <c r="AA74" s="210"/>
      <c r="AB74" s="210"/>
      <c r="AC74" s="210"/>
      <c r="AD74" s="210"/>
      <c r="AE74" s="210"/>
      <c r="AF74" s="210"/>
      <c r="AG74" s="210" t="s">
        <v>182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1" x14ac:dyDescent="0.25">
      <c r="A75" s="239">
        <v>62</v>
      </c>
      <c r="B75" s="240" t="s">
        <v>578</v>
      </c>
      <c r="C75" s="247" t="s">
        <v>579</v>
      </c>
      <c r="D75" s="241" t="s">
        <v>322</v>
      </c>
      <c r="E75" s="242">
        <v>1</v>
      </c>
      <c r="F75" s="243">
        <f>H75+J75</f>
        <v>0</v>
      </c>
      <c r="G75" s="243">
        <f>ROUND(E75*F75,2)</f>
        <v>0</v>
      </c>
      <c r="H75" s="244"/>
      <c r="I75" s="243">
        <f>ROUND(E75*H75,2)</f>
        <v>0</v>
      </c>
      <c r="J75" s="244"/>
      <c r="K75" s="243">
        <f>ROUND(E75*J75,2)</f>
        <v>0</v>
      </c>
      <c r="L75" s="243">
        <v>21</v>
      </c>
      <c r="M75" s="243">
        <f>G75*(1+L75/100)</f>
        <v>0</v>
      </c>
      <c r="N75" s="242">
        <v>0</v>
      </c>
      <c r="O75" s="242">
        <f>ROUND(E75*N75,2)</f>
        <v>0</v>
      </c>
      <c r="P75" s="242">
        <v>0</v>
      </c>
      <c r="Q75" s="242">
        <f>ROUND(E75*P75,2)</f>
        <v>0</v>
      </c>
      <c r="R75" s="243"/>
      <c r="S75" s="243" t="s">
        <v>178</v>
      </c>
      <c r="T75" s="245" t="s">
        <v>179</v>
      </c>
      <c r="U75" s="220">
        <v>0</v>
      </c>
      <c r="V75" s="220">
        <f>ROUND(E75*U75,2)</f>
        <v>0</v>
      </c>
      <c r="W75" s="220"/>
      <c r="X75" s="220" t="s">
        <v>180</v>
      </c>
      <c r="Y75" s="220" t="s">
        <v>181</v>
      </c>
      <c r="Z75" s="210"/>
      <c r="AA75" s="210"/>
      <c r="AB75" s="210"/>
      <c r="AC75" s="210"/>
      <c r="AD75" s="210"/>
      <c r="AE75" s="210"/>
      <c r="AF75" s="210"/>
      <c r="AG75" s="210" t="s">
        <v>182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25">
      <c r="A76" s="239">
        <v>63</v>
      </c>
      <c r="B76" s="240" t="s">
        <v>580</v>
      </c>
      <c r="C76" s="247" t="s">
        <v>581</v>
      </c>
      <c r="D76" s="241" t="s">
        <v>322</v>
      </c>
      <c r="E76" s="242">
        <v>1</v>
      </c>
      <c r="F76" s="243">
        <f>H76+J76</f>
        <v>0</v>
      </c>
      <c r="G76" s="243">
        <f>ROUND(E76*F76,2)</f>
        <v>0</v>
      </c>
      <c r="H76" s="244"/>
      <c r="I76" s="243">
        <f>ROUND(E76*H76,2)</f>
        <v>0</v>
      </c>
      <c r="J76" s="244"/>
      <c r="K76" s="243">
        <f>ROUND(E76*J76,2)</f>
        <v>0</v>
      </c>
      <c r="L76" s="243">
        <v>21</v>
      </c>
      <c r="M76" s="243">
        <f>G76*(1+L76/100)</f>
        <v>0</v>
      </c>
      <c r="N76" s="242">
        <v>0</v>
      </c>
      <c r="O76" s="242">
        <f>ROUND(E76*N76,2)</f>
        <v>0</v>
      </c>
      <c r="P76" s="242">
        <v>0</v>
      </c>
      <c r="Q76" s="242">
        <f>ROUND(E76*P76,2)</f>
        <v>0</v>
      </c>
      <c r="R76" s="243"/>
      <c r="S76" s="243" t="s">
        <v>178</v>
      </c>
      <c r="T76" s="245" t="s">
        <v>179</v>
      </c>
      <c r="U76" s="220">
        <v>0</v>
      </c>
      <c r="V76" s="220">
        <f>ROUND(E76*U76,2)</f>
        <v>0</v>
      </c>
      <c r="W76" s="220"/>
      <c r="X76" s="220" t="s">
        <v>180</v>
      </c>
      <c r="Y76" s="220" t="s">
        <v>181</v>
      </c>
      <c r="Z76" s="210"/>
      <c r="AA76" s="210"/>
      <c r="AB76" s="210"/>
      <c r="AC76" s="210"/>
      <c r="AD76" s="210"/>
      <c r="AE76" s="210"/>
      <c r="AF76" s="210"/>
      <c r="AG76" s="210" t="s">
        <v>182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5">
      <c r="A77" s="239">
        <v>64</v>
      </c>
      <c r="B77" s="240" t="s">
        <v>582</v>
      </c>
      <c r="C77" s="247" t="s">
        <v>583</v>
      </c>
      <c r="D77" s="241" t="s">
        <v>322</v>
      </c>
      <c r="E77" s="242">
        <v>1</v>
      </c>
      <c r="F77" s="243">
        <f>H77+J77</f>
        <v>0</v>
      </c>
      <c r="G77" s="243">
        <f>ROUND(E77*F77,2)</f>
        <v>0</v>
      </c>
      <c r="H77" s="244"/>
      <c r="I77" s="243">
        <f>ROUND(E77*H77,2)</f>
        <v>0</v>
      </c>
      <c r="J77" s="244"/>
      <c r="K77" s="243">
        <f>ROUND(E77*J77,2)</f>
        <v>0</v>
      </c>
      <c r="L77" s="243">
        <v>21</v>
      </c>
      <c r="M77" s="243">
        <f>G77*(1+L77/100)</f>
        <v>0</v>
      </c>
      <c r="N77" s="242">
        <v>0</v>
      </c>
      <c r="O77" s="242">
        <f>ROUND(E77*N77,2)</f>
        <v>0</v>
      </c>
      <c r="P77" s="242">
        <v>0</v>
      </c>
      <c r="Q77" s="242">
        <f>ROUND(E77*P77,2)</f>
        <v>0</v>
      </c>
      <c r="R77" s="243"/>
      <c r="S77" s="243" t="s">
        <v>178</v>
      </c>
      <c r="T77" s="245" t="s">
        <v>179</v>
      </c>
      <c r="U77" s="220">
        <v>0</v>
      </c>
      <c r="V77" s="220">
        <f>ROUND(E77*U77,2)</f>
        <v>0</v>
      </c>
      <c r="W77" s="220"/>
      <c r="X77" s="220" t="s">
        <v>191</v>
      </c>
      <c r="Y77" s="220" t="s">
        <v>181</v>
      </c>
      <c r="Z77" s="210"/>
      <c r="AA77" s="210"/>
      <c r="AB77" s="210"/>
      <c r="AC77" s="210"/>
      <c r="AD77" s="210"/>
      <c r="AE77" s="210"/>
      <c r="AF77" s="210"/>
      <c r="AG77" s="210" t="s">
        <v>192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25">
      <c r="A78" s="239">
        <v>65</v>
      </c>
      <c r="B78" s="240" t="s">
        <v>584</v>
      </c>
      <c r="C78" s="247" t="s">
        <v>585</v>
      </c>
      <c r="D78" s="241" t="s">
        <v>322</v>
      </c>
      <c r="E78" s="242">
        <v>28</v>
      </c>
      <c r="F78" s="243">
        <f>H78+J78</f>
        <v>0</v>
      </c>
      <c r="G78" s="243">
        <f>ROUND(E78*F78,2)</f>
        <v>0</v>
      </c>
      <c r="H78" s="244"/>
      <c r="I78" s="243">
        <f>ROUND(E78*H78,2)</f>
        <v>0</v>
      </c>
      <c r="J78" s="244"/>
      <c r="K78" s="243">
        <f>ROUND(E78*J78,2)</f>
        <v>0</v>
      </c>
      <c r="L78" s="243">
        <v>21</v>
      </c>
      <c r="M78" s="243">
        <f>G78*(1+L78/100)</f>
        <v>0</v>
      </c>
      <c r="N78" s="242">
        <v>0</v>
      </c>
      <c r="O78" s="242">
        <f>ROUND(E78*N78,2)</f>
        <v>0</v>
      </c>
      <c r="P78" s="242">
        <v>0</v>
      </c>
      <c r="Q78" s="242">
        <f>ROUND(E78*P78,2)</f>
        <v>0</v>
      </c>
      <c r="R78" s="243"/>
      <c r="S78" s="243" t="s">
        <v>178</v>
      </c>
      <c r="T78" s="245" t="s">
        <v>179</v>
      </c>
      <c r="U78" s="220">
        <v>0</v>
      </c>
      <c r="V78" s="220">
        <f>ROUND(E78*U78,2)</f>
        <v>0</v>
      </c>
      <c r="W78" s="220"/>
      <c r="X78" s="220" t="s">
        <v>191</v>
      </c>
      <c r="Y78" s="220" t="s">
        <v>181</v>
      </c>
      <c r="Z78" s="210"/>
      <c r="AA78" s="210"/>
      <c r="AB78" s="210"/>
      <c r="AC78" s="210"/>
      <c r="AD78" s="210"/>
      <c r="AE78" s="210"/>
      <c r="AF78" s="210"/>
      <c r="AG78" s="210" t="s">
        <v>192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1" x14ac:dyDescent="0.25">
      <c r="A79" s="239">
        <v>66</v>
      </c>
      <c r="B79" s="240" t="s">
        <v>586</v>
      </c>
      <c r="C79" s="247" t="s">
        <v>587</v>
      </c>
      <c r="D79" s="241" t="s">
        <v>507</v>
      </c>
      <c r="E79" s="242">
        <v>4</v>
      </c>
      <c r="F79" s="243">
        <f>H79+J79</f>
        <v>0</v>
      </c>
      <c r="G79" s="243">
        <f>ROUND(E79*F79,2)</f>
        <v>0</v>
      </c>
      <c r="H79" s="244"/>
      <c r="I79" s="243">
        <f>ROUND(E79*H79,2)</f>
        <v>0</v>
      </c>
      <c r="J79" s="244"/>
      <c r="K79" s="243">
        <f>ROUND(E79*J79,2)</f>
        <v>0</v>
      </c>
      <c r="L79" s="243">
        <v>21</v>
      </c>
      <c r="M79" s="243">
        <f>G79*(1+L79/100)</f>
        <v>0</v>
      </c>
      <c r="N79" s="242">
        <v>0</v>
      </c>
      <c r="O79" s="242">
        <f>ROUND(E79*N79,2)</f>
        <v>0</v>
      </c>
      <c r="P79" s="242">
        <v>0</v>
      </c>
      <c r="Q79" s="242">
        <f>ROUND(E79*P79,2)</f>
        <v>0</v>
      </c>
      <c r="R79" s="243"/>
      <c r="S79" s="243" t="s">
        <v>178</v>
      </c>
      <c r="T79" s="245" t="s">
        <v>179</v>
      </c>
      <c r="U79" s="220">
        <v>0</v>
      </c>
      <c r="V79" s="220">
        <f>ROUND(E79*U79,2)</f>
        <v>0</v>
      </c>
      <c r="W79" s="220"/>
      <c r="X79" s="220" t="s">
        <v>180</v>
      </c>
      <c r="Y79" s="220" t="s">
        <v>181</v>
      </c>
      <c r="Z79" s="210"/>
      <c r="AA79" s="210"/>
      <c r="AB79" s="210"/>
      <c r="AC79" s="210"/>
      <c r="AD79" s="210"/>
      <c r="AE79" s="210"/>
      <c r="AF79" s="210"/>
      <c r="AG79" s="210" t="s">
        <v>182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25">
      <c r="A80" s="239">
        <v>67</v>
      </c>
      <c r="B80" s="240" t="s">
        <v>588</v>
      </c>
      <c r="C80" s="247" t="s">
        <v>533</v>
      </c>
      <c r="D80" s="241" t="s">
        <v>322</v>
      </c>
      <c r="E80" s="242">
        <v>4</v>
      </c>
      <c r="F80" s="243">
        <f>H80+J80</f>
        <v>0</v>
      </c>
      <c r="G80" s="243">
        <f>ROUND(E80*F80,2)</f>
        <v>0</v>
      </c>
      <c r="H80" s="244"/>
      <c r="I80" s="243">
        <f>ROUND(E80*H80,2)</f>
        <v>0</v>
      </c>
      <c r="J80" s="244"/>
      <c r="K80" s="243">
        <f>ROUND(E80*J80,2)</f>
        <v>0</v>
      </c>
      <c r="L80" s="243">
        <v>21</v>
      </c>
      <c r="M80" s="243">
        <f>G80*(1+L80/100)</f>
        <v>0</v>
      </c>
      <c r="N80" s="242">
        <v>0</v>
      </c>
      <c r="O80" s="242">
        <f>ROUND(E80*N80,2)</f>
        <v>0</v>
      </c>
      <c r="P80" s="242">
        <v>0</v>
      </c>
      <c r="Q80" s="242">
        <f>ROUND(E80*P80,2)</f>
        <v>0</v>
      </c>
      <c r="R80" s="243"/>
      <c r="S80" s="243" t="s">
        <v>178</v>
      </c>
      <c r="T80" s="245" t="s">
        <v>179</v>
      </c>
      <c r="U80" s="220">
        <v>0</v>
      </c>
      <c r="V80" s="220">
        <f>ROUND(E80*U80,2)</f>
        <v>0</v>
      </c>
      <c r="W80" s="220"/>
      <c r="X80" s="220" t="s">
        <v>191</v>
      </c>
      <c r="Y80" s="220" t="s">
        <v>181</v>
      </c>
      <c r="Z80" s="210"/>
      <c r="AA80" s="210"/>
      <c r="AB80" s="210"/>
      <c r="AC80" s="210"/>
      <c r="AD80" s="210"/>
      <c r="AE80" s="210"/>
      <c r="AF80" s="210"/>
      <c r="AG80" s="210" t="s">
        <v>192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x14ac:dyDescent="0.25">
      <c r="A81" s="222" t="s">
        <v>173</v>
      </c>
      <c r="B81" s="223" t="s">
        <v>104</v>
      </c>
      <c r="C81" s="246" t="s">
        <v>105</v>
      </c>
      <c r="D81" s="224"/>
      <c r="E81" s="225"/>
      <c r="F81" s="226"/>
      <c r="G81" s="226">
        <f>SUMIF(AG82:AG93,"&lt;&gt;NOR",G82:G93)</f>
        <v>0</v>
      </c>
      <c r="H81" s="226"/>
      <c r="I81" s="226">
        <f>SUM(I82:I93)</f>
        <v>0</v>
      </c>
      <c r="J81" s="226"/>
      <c r="K81" s="226">
        <f>SUM(K82:K93)</f>
        <v>0</v>
      </c>
      <c r="L81" s="226"/>
      <c r="M81" s="226">
        <f>SUM(M82:M93)</f>
        <v>0</v>
      </c>
      <c r="N81" s="225"/>
      <c r="O81" s="225">
        <f>SUM(O82:O93)</f>
        <v>0</v>
      </c>
      <c r="P81" s="225"/>
      <c r="Q81" s="225">
        <f>SUM(Q82:Q93)</f>
        <v>0</v>
      </c>
      <c r="R81" s="226"/>
      <c r="S81" s="226"/>
      <c r="T81" s="227"/>
      <c r="U81" s="221"/>
      <c r="V81" s="221">
        <f>SUM(V82:V93)</f>
        <v>0</v>
      </c>
      <c r="W81" s="221"/>
      <c r="X81" s="221"/>
      <c r="Y81" s="221"/>
      <c r="AG81" t="s">
        <v>174</v>
      </c>
    </row>
    <row r="82" spans="1:60" outlineLevel="1" x14ac:dyDescent="0.25">
      <c r="A82" s="239">
        <v>68</v>
      </c>
      <c r="B82" s="240" t="s">
        <v>589</v>
      </c>
      <c r="C82" s="247" t="s">
        <v>590</v>
      </c>
      <c r="D82" s="241" t="s">
        <v>322</v>
      </c>
      <c r="E82" s="242">
        <v>1</v>
      </c>
      <c r="F82" s="243">
        <f>H82+J82</f>
        <v>0</v>
      </c>
      <c r="G82" s="243">
        <f>ROUND(E82*F82,2)</f>
        <v>0</v>
      </c>
      <c r="H82" s="244"/>
      <c r="I82" s="243">
        <f>ROUND(E82*H82,2)</f>
        <v>0</v>
      </c>
      <c r="J82" s="244"/>
      <c r="K82" s="243">
        <f>ROUND(E82*J82,2)</f>
        <v>0</v>
      </c>
      <c r="L82" s="243">
        <v>21</v>
      </c>
      <c r="M82" s="243">
        <f>G82*(1+L82/100)</f>
        <v>0</v>
      </c>
      <c r="N82" s="242">
        <v>0</v>
      </c>
      <c r="O82" s="242">
        <f>ROUND(E82*N82,2)</f>
        <v>0</v>
      </c>
      <c r="P82" s="242">
        <v>0</v>
      </c>
      <c r="Q82" s="242">
        <f>ROUND(E82*P82,2)</f>
        <v>0</v>
      </c>
      <c r="R82" s="243"/>
      <c r="S82" s="243" t="s">
        <v>178</v>
      </c>
      <c r="T82" s="245" t="s">
        <v>179</v>
      </c>
      <c r="U82" s="220">
        <v>0</v>
      </c>
      <c r="V82" s="220">
        <f>ROUND(E82*U82,2)</f>
        <v>0</v>
      </c>
      <c r="W82" s="220"/>
      <c r="X82" s="220" t="s">
        <v>191</v>
      </c>
      <c r="Y82" s="220" t="s">
        <v>181</v>
      </c>
      <c r="Z82" s="210"/>
      <c r="AA82" s="210"/>
      <c r="AB82" s="210"/>
      <c r="AC82" s="210"/>
      <c r="AD82" s="210"/>
      <c r="AE82" s="210"/>
      <c r="AF82" s="210"/>
      <c r="AG82" s="210" t="s">
        <v>192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1" x14ac:dyDescent="0.25">
      <c r="A83" s="239">
        <v>69</v>
      </c>
      <c r="B83" s="240" t="s">
        <v>591</v>
      </c>
      <c r="C83" s="247" t="s">
        <v>592</v>
      </c>
      <c r="D83" s="241" t="s">
        <v>322</v>
      </c>
      <c r="E83" s="242">
        <v>1</v>
      </c>
      <c r="F83" s="243">
        <f>H83+J83</f>
        <v>0</v>
      </c>
      <c r="G83" s="243">
        <f>ROUND(E83*F83,2)</f>
        <v>0</v>
      </c>
      <c r="H83" s="244"/>
      <c r="I83" s="243">
        <f>ROUND(E83*H83,2)</f>
        <v>0</v>
      </c>
      <c r="J83" s="244"/>
      <c r="K83" s="243">
        <f>ROUND(E83*J83,2)</f>
        <v>0</v>
      </c>
      <c r="L83" s="243">
        <v>21</v>
      </c>
      <c r="M83" s="243">
        <f>G83*(1+L83/100)</f>
        <v>0</v>
      </c>
      <c r="N83" s="242">
        <v>0</v>
      </c>
      <c r="O83" s="242">
        <f>ROUND(E83*N83,2)</f>
        <v>0</v>
      </c>
      <c r="P83" s="242">
        <v>0</v>
      </c>
      <c r="Q83" s="242">
        <f>ROUND(E83*P83,2)</f>
        <v>0</v>
      </c>
      <c r="R83" s="243"/>
      <c r="S83" s="243" t="s">
        <v>178</v>
      </c>
      <c r="T83" s="245" t="s">
        <v>179</v>
      </c>
      <c r="U83" s="220">
        <v>0</v>
      </c>
      <c r="V83" s="220">
        <f>ROUND(E83*U83,2)</f>
        <v>0</v>
      </c>
      <c r="W83" s="220"/>
      <c r="X83" s="220" t="s">
        <v>180</v>
      </c>
      <c r="Y83" s="220" t="s">
        <v>181</v>
      </c>
      <c r="Z83" s="210"/>
      <c r="AA83" s="210"/>
      <c r="AB83" s="210"/>
      <c r="AC83" s="210"/>
      <c r="AD83" s="210"/>
      <c r="AE83" s="210"/>
      <c r="AF83" s="210"/>
      <c r="AG83" s="210" t="s">
        <v>182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25">
      <c r="A84" s="239">
        <v>70</v>
      </c>
      <c r="B84" s="240" t="s">
        <v>593</v>
      </c>
      <c r="C84" s="247" t="s">
        <v>594</v>
      </c>
      <c r="D84" s="241" t="s">
        <v>322</v>
      </c>
      <c r="E84" s="242">
        <v>2</v>
      </c>
      <c r="F84" s="243">
        <f>H84+J84</f>
        <v>0</v>
      </c>
      <c r="G84" s="243">
        <f>ROUND(E84*F84,2)</f>
        <v>0</v>
      </c>
      <c r="H84" s="244"/>
      <c r="I84" s="243">
        <f>ROUND(E84*H84,2)</f>
        <v>0</v>
      </c>
      <c r="J84" s="244"/>
      <c r="K84" s="243">
        <f>ROUND(E84*J84,2)</f>
        <v>0</v>
      </c>
      <c r="L84" s="243">
        <v>21</v>
      </c>
      <c r="M84" s="243">
        <f>G84*(1+L84/100)</f>
        <v>0</v>
      </c>
      <c r="N84" s="242">
        <v>0</v>
      </c>
      <c r="O84" s="242">
        <f>ROUND(E84*N84,2)</f>
        <v>0</v>
      </c>
      <c r="P84" s="242">
        <v>0</v>
      </c>
      <c r="Q84" s="242">
        <f>ROUND(E84*P84,2)</f>
        <v>0</v>
      </c>
      <c r="R84" s="243"/>
      <c r="S84" s="243" t="s">
        <v>178</v>
      </c>
      <c r="T84" s="245" t="s">
        <v>179</v>
      </c>
      <c r="U84" s="220">
        <v>0</v>
      </c>
      <c r="V84" s="220">
        <f>ROUND(E84*U84,2)</f>
        <v>0</v>
      </c>
      <c r="W84" s="220"/>
      <c r="X84" s="220" t="s">
        <v>191</v>
      </c>
      <c r="Y84" s="220" t="s">
        <v>181</v>
      </c>
      <c r="Z84" s="210"/>
      <c r="AA84" s="210"/>
      <c r="AB84" s="210"/>
      <c r="AC84" s="210"/>
      <c r="AD84" s="210"/>
      <c r="AE84" s="210"/>
      <c r="AF84" s="210"/>
      <c r="AG84" s="210" t="s">
        <v>192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25">
      <c r="A85" s="239">
        <v>71</v>
      </c>
      <c r="B85" s="240" t="s">
        <v>595</v>
      </c>
      <c r="C85" s="247" t="s">
        <v>596</v>
      </c>
      <c r="D85" s="241" t="s">
        <v>322</v>
      </c>
      <c r="E85" s="242">
        <v>2</v>
      </c>
      <c r="F85" s="243">
        <f>H85+J85</f>
        <v>0</v>
      </c>
      <c r="G85" s="243">
        <f>ROUND(E85*F85,2)</f>
        <v>0</v>
      </c>
      <c r="H85" s="244"/>
      <c r="I85" s="243">
        <f>ROUND(E85*H85,2)</f>
        <v>0</v>
      </c>
      <c r="J85" s="244"/>
      <c r="K85" s="243">
        <f>ROUND(E85*J85,2)</f>
        <v>0</v>
      </c>
      <c r="L85" s="243">
        <v>21</v>
      </c>
      <c r="M85" s="243">
        <f>G85*(1+L85/100)</f>
        <v>0</v>
      </c>
      <c r="N85" s="242">
        <v>0</v>
      </c>
      <c r="O85" s="242">
        <f>ROUND(E85*N85,2)</f>
        <v>0</v>
      </c>
      <c r="P85" s="242">
        <v>0</v>
      </c>
      <c r="Q85" s="242">
        <f>ROUND(E85*P85,2)</f>
        <v>0</v>
      </c>
      <c r="R85" s="243"/>
      <c r="S85" s="243" t="s">
        <v>178</v>
      </c>
      <c r="T85" s="245" t="s">
        <v>179</v>
      </c>
      <c r="U85" s="220">
        <v>0</v>
      </c>
      <c r="V85" s="220">
        <f>ROUND(E85*U85,2)</f>
        <v>0</v>
      </c>
      <c r="W85" s="220"/>
      <c r="X85" s="220" t="s">
        <v>191</v>
      </c>
      <c r="Y85" s="220" t="s">
        <v>181</v>
      </c>
      <c r="Z85" s="210"/>
      <c r="AA85" s="210"/>
      <c r="AB85" s="210"/>
      <c r="AC85" s="210"/>
      <c r="AD85" s="210"/>
      <c r="AE85" s="210"/>
      <c r="AF85" s="210"/>
      <c r="AG85" s="210" t="s">
        <v>192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25">
      <c r="A86" s="239">
        <v>72</v>
      </c>
      <c r="B86" s="240" t="s">
        <v>597</v>
      </c>
      <c r="C86" s="247" t="s">
        <v>598</v>
      </c>
      <c r="D86" s="241" t="s">
        <v>322</v>
      </c>
      <c r="E86" s="242">
        <v>2</v>
      </c>
      <c r="F86" s="243">
        <f>H86+J86</f>
        <v>0</v>
      </c>
      <c r="G86" s="243">
        <f>ROUND(E86*F86,2)</f>
        <v>0</v>
      </c>
      <c r="H86" s="244"/>
      <c r="I86" s="243">
        <f>ROUND(E86*H86,2)</f>
        <v>0</v>
      </c>
      <c r="J86" s="244"/>
      <c r="K86" s="243">
        <f>ROUND(E86*J86,2)</f>
        <v>0</v>
      </c>
      <c r="L86" s="243">
        <v>21</v>
      </c>
      <c r="M86" s="243">
        <f>G86*(1+L86/100)</f>
        <v>0</v>
      </c>
      <c r="N86" s="242">
        <v>0</v>
      </c>
      <c r="O86" s="242">
        <f>ROUND(E86*N86,2)</f>
        <v>0</v>
      </c>
      <c r="P86" s="242">
        <v>0</v>
      </c>
      <c r="Q86" s="242">
        <f>ROUND(E86*P86,2)</f>
        <v>0</v>
      </c>
      <c r="R86" s="243"/>
      <c r="S86" s="243" t="s">
        <v>178</v>
      </c>
      <c r="T86" s="245" t="s">
        <v>179</v>
      </c>
      <c r="U86" s="220">
        <v>0</v>
      </c>
      <c r="V86" s="220">
        <f>ROUND(E86*U86,2)</f>
        <v>0</v>
      </c>
      <c r="W86" s="220"/>
      <c r="X86" s="220" t="s">
        <v>191</v>
      </c>
      <c r="Y86" s="220" t="s">
        <v>181</v>
      </c>
      <c r="Z86" s="210"/>
      <c r="AA86" s="210"/>
      <c r="AB86" s="210"/>
      <c r="AC86" s="210"/>
      <c r="AD86" s="210"/>
      <c r="AE86" s="210"/>
      <c r="AF86" s="210"/>
      <c r="AG86" s="210" t="s">
        <v>192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25">
      <c r="A87" s="239">
        <v>73</v>
      </c>
      <c r="B87" s="240" t="s">
        <v>599</v>
      </c>
      <c r="C87" s="247" t="s">
        <v>600</v>
      </c>
      <c r="D87" s="241" t="s">
        <v>332</v>
      </c>
      <c r="E87" s="242">
        <v>90</v>
      </c>
      <c r="F87" s="243">
        <f>H87+J87</f>
        <v>0</v>
      </c>
      <c r="G87" s="243">
        <f>ROUND(E87*F87,2)</f>
        <v>0</v>
      </c>
      <c r="H87" s="244"/>
      <c r="I87" s="243">
        <f>ROUND(E87*H87,2)</f>
        <v>0</v>
      </c>
      <c r="J87" s="244"/>
      <c r="K87" s="243">
        <f>ROUND(E87*J87,2)</f>
        <v>0</v>
      </c>
      <c r="L87" s="243">
        <v>21</v>
      </c>
      <c r="M87" s="243">
        <f>G87*(1+L87/100)</f>
        <v>0</v>
      </c>
      <c r="N87" s="242">
        <v>0</v>
      </c>
      <c r="O87" s="242">
        <f>ROUND(E87*N87,2)</f>
        <v>0</v>
      </c>
      <c r="P87" s="242">
        <v>0</v>
      </c>
      <c r="Q87" s="242">
        <f>ROUND(E87*P87,2)</f>
        <v>0</v>
      </c>
      <c r="R87" s="243"/>
      <c r="S87" s="243" t="s">
        <v>178</v>
      </c>
      <c r="T87" s="245" t="s">
        <v>179</v>
      </c>
      <c r="U87" s="220">
        <v>0</v>
      </c>
      <c r="V87" s="220">
        <f>ROUND(E87*U87,2)</f>
        <v>0</v>
      </c>
      <c r="W87" s="220"/>
      <c r="X87" s="220" t="s">
        <v>191</v>
      </c>
      <c r="Y87" s="220" t="s">
        <v>181</v>
      </c>
      <c r="Z87" s="210"/>
      <c r="AA87" s="210"/>
      <c r="AB87" s="210"/>
      <c r="AC87" s="210"/>
      <c r="AD87" s="210"/>
      <c r="AE87" s="210"/>
      <c r="AF87" s="210"/>
      <c r="AG87" s="210" t="s">
        <v>192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1" x14ac:dyDescent="0.25">
      <c r="A88" s="239">
        <v>74</v>
      </c>
      <c r="B88" s="240" t="s">
        <v>601</v>
      </c>
      <c r="C88" s="247" t="s">
        <v>602</v>
      </c>
      <c r="D88" s="241" t="s">
        <v>332</v>
      </c>
      <c r="E88" s="242">
        <v>90</v>
      </c>
      <c r="F88" s="243">
        <f>H88+J88</f>
        <v>0</v>
      </c>
      <c r="G88" s="243">
        <f>ROUND(E88*F88,2)</f>
        <v>0</v>
      </c>
      <c r="H88" s="244"/>
      <c r="I88" s="243">
        <f>ROUND(E88*H88,2)</f>
        <v>0</v>
      </c>
      <c r="J88" s="244"/>
      <c r="K88" s="243">
        <f>ROUND(E88*J88,2)</f>
        <v>0</v>
      </c>
      <c r="L88" s="243">
        <v>21</v>
      </c>
      <c r="M88" s="243">
        <f>G88*(1+L88/100)</f>
        <v>0</v>
      </c>
      <c r="N88" s="242">
        <v>0</v>
      </c>
      <c r="O88" s="242">
        <f>ROUND(E88*N88,2)</f>
        <v>0</v>
      </c>
      <c r="P88" s="242">
        <v>0</v>
      </c>
      <c r="Q88" s="242">
        <f>ROUND(E88*P88,2)</f>
        <v>0</v>
      </c>
      <c r="R88" s="243"/>
      <c r="S88" s="243" t="s">
        <v>178</v>
      </c>
      <c r="T88" s="245" t="s">
        <v>179</v>
      </c>
      <c r="U88" s="220">
        <v>0</v>
      </c>
      <c r="V88" s="220">
        <f>ROUND(E88*U88,2)</f>
        <v>0</v>
      </c>
      <c r="W88" s="220"/>
      <c r="X88" s="220" t="s">
        <v>180</v>
      </c>
      <c r="Y88" s="220" t="s">
        <v>181</v>
      </c>
      <c r="Z88" s="210"/>
      <c r="AA88" s="210"/>
      <c r="AB88" s="210"/>
      <c r="AC88" s="210"/>
      <c r="AD88" s="210"/>
      <c r="AE88" s="210"/>
      <c r="AF88" s="210"/>
      <c r="AG88" s="210" t="s">
        <v>182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1" x14ac:dyDescent="0.25">
      <c r="A89" s="239">
        <v>75</v>
      </c>
      <c r="B89" s="240" t="s">
        <v>603</v>
      </c>
      <c r="C89" s="247" t="s">
        <v>604</v>
      </c>
      <c r="D89" s="241" t="s">
        <v>332</v>
      </c>
      <c r="E89" s="242">
        <v>90</v>
      </c>
      <c r="F89" s="243">
        <f>H89+J89</f>
        <v>0</v>
      </c>
      <c r="G89" s="243">
        <f>ROUND(E89*F89,2)</f>
        <v>0</v>
      </c>
      <c r="H89" s="244"/>
      <c r="I89" s="243">
        <f>ROUND(E89*H89,2)</f>
        <v>0</v>
      </c>
      <c r="J89" s="244"/>
      <c r="K89" s="243">
        <f>ROUND(E89*J89,2)</f>
        <v>0</v>
      </c>
      <c r="L89" s="243">
        <v>21</v>
      </c>
      <c r="M89" s="243">
        <f>G89*(1+L89/100)</f>
        <v>0</v>
      </c>
      <c r="N89" s="242">
        <v>0</v>
      </c>
      <c r="O89" s="242">
        <f>ROUND(E89*N89,2)</f>
        <v>0</v>
      </c>
      <c r="P89" s="242">
        <v>0</v>
      </c>
      <c r="Q89" s="242">
        <f>ROUND(E89*P89,2)</f>
        <v>0</v>
      </c>
      <c r="R89" s="243"/>
      <c r="S89" s="243" t="s">
        <v>178</v>
      </c>
      <c r="T89" s="245" t="s">
        <v>179</v>
      </c>
      <c r="U89" s="220">
        <v>0</v>
      </c>
      <c r="V89" s="220">
        <f>ROUND(E89*U89,2)</f>
        <v>0</v>
      </c>
      <c r="W89" s="220"/>
      <c r="X89" s="220" t="s">
        <v>191</v>
      </c>
      <c r="Y89" s="220" t="s">
        <v>181</v>
      </c>
      <c r="Z89" s="210"/>
      <c r="AA89" s="210"/>
      <c r="AB89" s="210"/>
      <c r="AC89" s="210"/>
      <c r="AD89" s="210"/>
      <c r="AE89" s="210"/>
      <c r="AF89" s="210"/>
      <c r="AG89" s="210" t="s">
        <v>192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1" x14ac:dyDescent="0.25">
      <c r="A90" s="239">
        <v>76</v>
      </c>
      <c r="B90" s="240" t="s">
        <v>605</v>
      </c>
      <c r="C90" s="247" t="s">
        <v>602</v>
      </c>
      <c r="D90" s="241" t="s">
        <v>332</v>
      </c>
      <c r="E90" s="242">
        <v>90</v>
      </c>
      <c r="F90" s="243">
        <f>H90+J90</f>
        <v>0</v>
      </c>
      <c r="G90" s="243">
        <f>ROUND(E90*F90,2)</f>
        <v>0</v>
      </c>
      <c r="H90" s="244"/>
      <c r="I90" s="243">
        <f>ROUND(E90*H90,2)</f>
        <v>0</v>
      </c>
      <c r="J90" s="244"/>
      <c r="K90" s="243">
        <f>ROUND(E90*J90,2)</f>
        <v>0</v>
      </c>
      <c r="L90" s="243">
        <v>21</v>
      </c>
      <c r="M90" s="243">
        <f>G90*(1+L90/100)</f>
        <v>0</v>
      </c>
      <c r="N90" s="242">
        <v>0</v>
      </c>
      <c r="O90" s="242">
        <f>ROUND(E90*N90,2)</f>
        <v>0</v>
      </c>
      <c r="P90" s="242">
        <v>0</v>
      </c>
      <c r="Q90" s="242">
        <f>ROUND(E90*P90,2)</f>
        <v>0</v>
      </c>
      <c r="R90" s="243"/>
      <c r="S90" s="243" t="s">
        <v>178</v>
      </c>
      <c r="T90" s="245" t="s">
        <v>179</v>
      </c>
      <c r="U90" s="220">
        <v>0</v>
      </c>
      <c r="V90" s="220">
        <f>ROUND(E90*U90,2)</f>
        <v>0</v>
      </c>
      <c r="W90" s="220"/>
      <c r="X90" s="220" t="s">
        <v>180</v>
      </c>
      <c r="Y90" s="220" t="s">
        <v>181</v>
      </c>
      <c r="Z90" s="210"/>
      <c r="AA90" s="210"/>
      <c r="AB90" s="210"/>
      <c r="AC90" s="210"/>
      <c r="AD90" s="210"/>
      <c r="AE90" s="210"/>
      <c r="AF90" s="210"/>
      <c r="AG90" s="210" t="s">
        <v>182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1" x14ac:dyDescent="0.25">
      <c r="A91" s="239">
        <v>77</v>
      </c>
      <c r="B91" s="240" t="s">
        <v>606</v>
      </c>
      <c r="C91" s="247" t="s">
        <v>607</v>
      </c>
      <c r="D91" s="241" t="s">
        <v>322</v>
      </c>
      <c r="E91" s="242">
        <v>4</v>
      </c>
      <c r="F91" s="243">
        <f>H91+J91</f>
        <v>0</v>
      </c>
      <c r="G91" s="243">
        <f>ROUND(E91*F91,2)</f>
        <v>0</v>
      </c>
      <c r="H91" s="244"/>
      <c r="I91" s="243">
        <f>ROUND(E91*H91,2)</f>
        <v>0</v>
      </c>
      <c r="J91" s="244"/>
      <c r="K91" s="243">
        <f>ROUND(E91*J91,2)</f>
        <v>0</v>
      </c>
      <c r="L91" s="243">
        <v>21</v>
      </c>
      <c r="M91" s="243">
        <f>G91*(1+L91/100)</f>
        <v>0</v>
      </c>
      <c r="N91" s="242">
        <v>0</v>
      </c>
      <c r="O91" s="242">
        <f>ROUND(E91*N91,2)</f>
        <v>0</v>
      </c>
      <c r="P91" s="242">
        <v>0</v>
      </c>
      <c r="Q91" s="242">
        <f>ROUND(E91*P91,2)</f>
        <v>0</v>
      </c>
      <c r="R91" s="243"/>
      <c r="S91" s="243" t="s">
        <v>178</v>
      </c>
      <c r="T91" s="245" t="s">
        <v>179</v>
      </c>
      <c r="U91" s="220">
        <v>0</v>
      </c>
      <c r="V91" s="220">
        <f>ROUND(E91*U91,2)</f>
        <v>0</v>
      </c>
      <c r="W91" s="220"/>
      <c r="X91" s="220" t="s">
        <v>191</v>
      </c>
      <c r="Y91" s="220" t="s">
        <v>181</v>
      </c>
      <c r="Z91" s="210"/>
      <c r="AA91" s="210"/>
      <c r="AB91" s="210"/>
      <c r="AC91" s="210"/>
      <c r="AD91" s="210"/>
      <c r="AE91" s="210"/>
      <c r="AF91" s="210"/>
      <c r="AG91" s="210" t="s">
        <v>192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1" x14ac:dyDescent="0.25">
      <c r="A92" s="239">
        <v>78</v>
      </c>
      <c r="B92" s="240" t="s">
        <v>608</v>
      </c>
      <c r="C92" s="247" t="s">
        <v>609</v>
      </c>
      <c r="D92" s="241" t="s">
        <v>507</v>
      </c>
      <c r="E92" s="242">
        <v>4</v>
      </c>
      <c r="F92" s="243">
        <f>H92+J92</f>
        <v>0</v>
      </c>
      <c r="G92" s="243">
        <f>ROUND(E92*F92,2)</f>
        <v>0</v>
      </c>
      <c r="H92" s="244"/>
      <c r="I92" s="243">
        <f>ROUND(E92*H92,2)</f>
        <v>0</v>
      </c>
      <c r="J92" s="244"/>
      <c r="K92" s="243">
        <f>ROUND(E92*J92,2)</f>
        <v>0</v>
      </c>
      <c r="L92" s="243">
        <v>21</v>
      </c>
      <c r="M92" s="243">
        <f>G92*(1+L92/100)</f>
        <v>0</v>
      </c>
      <c r="N92" s="242">
        <v>0</v>
      </c>
      <c r="O92" s="242">
        <f>ROUND(E92*N92,2)</f>
        <v>0</v>
      </c>
      <c r="P92" s="242">
        <v>0</v>
      </c>
      <c r="Q92" s="242">
        <f>ROUND(E92*P92,2)</f>
        <v>0</v>
      </c>
      <c r="R92" s="243"/>
      <c r="S92" s="243" t="s">
        <v>178</v>
      </c>
      <c r="T92" s="245" t="s">
        <v>179</v>
      </c>
      <c r="U92" s="220">
        <v>0</v>
      </c>
      <c r="V92" s="220">
        <f>ROUND(E92*U92,2)</f>
        <v>0</v>
      </c>
      <c r="W92" s="220"/>
      <c r="X92" s="220" t="s">
        <v>180</v>
      </c>
      <c r="Y92" s="220" t="s">
        <v>181</v>
      </c>
      <c r="Z92" s="210"/>
      <c r="AA92" s="210"/>
      <c r="AB92" s="210"/>
      <c r="AC92" s="210"/>
      <c r="AD92" s="210"/>
      <c r="AE92" s="210"/>
      <c r="AF92" s="210"/>
      <c r="AG92" s="210" t="s">
        <v>182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1" x14ac:dyDescent="0.25">
      <c r="A93" s="239">
        <v>79</v>
      </c>
      <c r="B93" s="240" t="s">
        <v>610</v>
      </c>
      <c r="C93" s="247" t="s">
        <v>533</v>
      </c>
      <c r="D93" s="241" t="s">
        <v>322</v>
      </c>
      <c r="E93" s="242">
        <v>1</v>
      </c>
      <c r="F93" s="243">
        <f>H93+J93</f>
        <v>0</v>
      </c>
      <c r="G93" s="243">
        <f>ROUND(E93*F93,2)</f>
        <v>0</v>
      </c>
      <c r="H93" s="244"/>
      <c r="I93" s="243">
        <f>ROUND(E93*H93,2)</f>
        <v>0</v>
      </c>
      <c r="J93" s="244"/>
      <c r="K93" s="243">
        <f>ROUND(E93*J93,2)</f>
        <v>0</v>
      </c>
      <c r="L93" s="243">
        <v>21</v>
      </c>
      <c r="M93" s="243">
        <f>G93*(1+L93/100)</f>
        <v>0</v>
      </c>
      <c r="N93" s="242">
        <v>0</v>
      </c>
      <c r="O93" s="242">
        <f>ROUND(E93*N93,2)</f>
        <v>0</v>
      </c>
      <c r="P93" s="242">
        <v>0</v>
      </c>
      <c r="Q93" s="242">
        <f>ROUND(E93*P93,2)</f>
        <v>0</v>
      </c>
      <c r="R93" s="243"/>
      <c r="S93" s="243" t="s">
        <v>178</v>
      </c>
      <c r="T93" s="245" t="s">
        <v>179</v>
      </c>
      <c r="U93" s="220">
        <v>0</v>
      </c>
      <c r="V93" s="220">
        <f>ROUND(E93*U93,2)</f>
        <v>0</v>
      </c>
      <c r="W93" s="220"/>
      <c r="X93" s="220" t="s">
        <v>191</v>
      </c>
      <c r="Y93" s="220" t="s">
        <v>181</v>
      </c>
      <c r="Z93" s="210"/>
      <c r="AA93" s="210"/>
      <c r="AB93" s="210"/>
      <c r="AC93" s="210"/>
      <c r="AD93" s="210"/>
      <c r="AE93" s="210"/>
      <c r="AF93" s="210"/>
      <c r="AG93" s="210" t="s">
        <v>192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ht="26.4" x14ac:dyDescent="0.25">
      <c r="A94" s="222" t="s">
        <v>173</v>
      </c>
      <c r="B94" s="223" t="s">
        <v>131</v>
      </c>
      <c r="C94" s="246" t="s">
        <v>132</v>
      </c>
      <c r="D94" s="224"/>
      <c r="E94" s="225"/>
      <c r="F94" s="226"/>
      <c r="G94" s="226">
        <f>SUMIF(AG95:AG99,"&lt;&gt;NOR",G95:G99)</f>
        <v>0</v>
      </c>
      <c r="H94" s="226"/>
      <c r="I94" s="226">
        <f>SUM(I95:I99)</f>
        <v>0</v>
      </c>
      <c r="J94" s="226"/>
      <c r="K94" s="226">
        <f>SUM(K95:K99)</f>
        <v>0</v>
      </c>
      <c r="L94" s="226"/>
      <c r="M94" s="226">
        <f>SUM(M95:M99)</f>
        <v>0</v>
      </c>
      <c r="N94" s="225"/>
      <c r="O94" s="225">
        <f>SUM(O95:O99)</f>
        <v>0</v>
      </c>
      <c r="P94" s="225"/>
      <c r="Q94" s="225">
        <f>SUM(Q95:Q99)</f>
        <v>0</v>
      </c>
      <c r="R94" s="226"/>
      <c r="S94" s="226"/>
      <c r="T94" s="227"/>
      <c r="U94" s="221"/>
      <c r="V94" s="221">
        <f>SUM(V95:V99)</f>
        <v>0</v>
      </c>
      <c r="W94" s="221"/>
      <c r="X94" s="221"/>
      <c r="Y94" s="221"/>
      <c r="AG94" t="s">
        <v>174</v>
      </c>
    </row>
    <row r="95" spans="1:60" outlineLevel="1" x14ac:dyDescent="0.25">
      <c r="A95" s="239">
        <v>80</v>
      </c>
      <c r="B95" s="240" t="s">
        <v>611</v>
      </c>
      <c r="C95" s="247" t="s">
        <v>612</v>
      </c>
      <c r="D95" s="241" t="s">
        <v>322</v>
      </c>
      <c r="E95" s="242">
        <v>30</v>
      </c>
      <c r="F95" s="243">
        <f>H95+J95</f>
        <v>0</v>
      </c>
      <c r="G95" s="243">
        <f>ROUND(E95*F95,2)</f>
        <v>0</v>
      </c>
      <c r="H95" s="244"/>
      <c r="I95" s="243">
        <f>ROUND(E95*H95,2)</f>
        <v>0</v>
      </c>
      <c r="J95" s="244"/>
      <c r="K95" s="243">
        <f>ROUND(E95*J95,2)</f>
        <v>0</v>
      </c>
      <c r="L95" s="243">
        <v>21</v>
      </c>
      <c r="M95" s="243">
        <f>G95*(1+L95/100)</f>
        <v>0</v>
      </c>
      <c r="N95" s="242">
        <v>0</v>
      </c>
      <c r="O95" s="242">
        <f>ROUND(E95*N95,2)</f>
        <v>0</v>
      </c>
      <c r="P95" s="242">
        <v>0</v>
      </c>
      <c r="Q95" s="242">
        <f>ROUND(E95*P95,2)</f>
        <v>0</v>
      </c>
      <c r="R95" s="243"/>
      <c r="S95" s="243" t="s">
        <v>178</v>
      </c>
      <c r="T95" s="245" t="s">
        <v>179</v>
      </c>
      <c r="U95" s="220">
        <v>0</v>
      </c>
      <c r="V95" s="220">
        <f>ROUND(E95*U95,2)</f>
        <v>0</v>
      </c>
      <c r="W95" s="220"/>
      <c r="X95" s="220" t="s">
        <v>191</v>
      </c>
      <c r="Y95" s="220" t="s">
        <v>181</v>
      </c>
      <c r="Z95" s="210"/>
      <c r="AA95" s="210"/>
      <c r="AB95" s="210"/>
      <c r="AC95" s="210"/>
      <c r="AD95" s="210"/>
      <c r="AE95" s="210"/>
      <c r="AF95" s="210"/>
      <c r="AG95" s="210" t="s">
        <v>192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1" x14ac:dyDescent="0.25">
      <c r="A96" s="239">
        <v>81</v>
      </c>
      <c r="B96" s="240" t="s">
        <v>613</v>
      </c>
      <c r="C96" s="247" t="s">
        <v>614</v>
      </c>
      <c r="D96" s="241" t="s">
        <v>332</v>
      </c>
      <c r="E96" s="242">
        <v>160</v>
      </c>
      <c r="F96" s="243">
        <f>H96+J96</f>
        <v>0</v>
      </c>
      <c r="G96" s="243">
        <f>ROUND(E96*F96,2)</f>
        <v>0</v>
      </c>
      <c r="H96" s="244"/>
      <c r="I96" s="243">
        <f>ROUND(E96*H96,2)</f>
        <v>0</v>
      </c>
      <c r="J96" s="244"/>
      <c r="K96" s="243">
        <f>ROUND(E96*J96,2)</f>
        <v>0</v>
      </c>
      <c r="L96" s="243">
        <v>21</v>
      </c>
      <c r="M96" s="243">
        <f>G96*(1+L96/100)</f>
        <v>0</v>
      </c>
      <c r="N96" s="242">
        <v>0</v>
      </c>
      <c r="O96" s="242">
        <f>ROUND(E96*N96,2)</f>
        <v>0</v>
      </c>
      <c r="P96" s="242">
        <v>0</v>
      </c>
      <c r="Q96" s="242">
        <f>ROUND(E96*P96,2)</f>
        <v>0</v>
      </c>
      <c r="R96" s="243"/>
      <c r="S96" s="243" t="s">
        <v>178</v>
      </c>
      <c r="T96" s="245" t="s">
        <v>179</v>
      </c>
      <c r="U96" s="220">
        <v>0</v>
      </c>
      <c r="V96" s="220">
        <f>ROUND(E96*U96,2)</f>
        <v>0</v>
      </c>
      <c r="W96" s="220"/>
      <c r="X96" s="220" t="s">
        <v>191</v>
      </c>
      <c r="Y96" s="220" t="s">
        <v>181</v>
      </c>
      <c r="Z96" s="210"/>
      <c r="AA96" s="210"/>
      <c r="AB96" s="210"/>
      <c r="AC96" s="210"/>
      <c r="AD96" s="210"/>
      <c r="AE96" s="210"/>
      <c r="AF96" s="210"/>
      <c r="AG96" s="210" t="s">
        <v>192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1" x14ac:dyDescent="0.25">
      <c r="A97" s="239">
        <v>82</v>
      </c>
      <c r="B97" s="240" t="s">
        <v>615</v>
      </c>
      <c r="C97" s="247" t="s">
        <v>548</v>
      </c>
      <c r="D97" s="241" t="s">
        <v>332</v>
      </c>
      <c r="E97" s="242">
        <v>160</v>
      </c>
      <c r="F97" s="243">
        <f>H97+J97</f>
        <v>0</v>
      </c>
      <c r="G97" s="243">
        <f>ROUND(E97*F97,2)</f>
        <v>0</v>
      </c>
      <c r="H97" s="244"/>
      <c r="I97" s="243">
        <f>ROUND(E97*H97,2)</f>
        <v>0</v>
      </c>
      <c r="J97" s="244"/>
      <c r="K97" s="243">
        <f>ROUND(E97*J97,2)</f>
        <v>0</v>
      </c>
      <c r="L97" s="243">
        <v>21</v>
      </c>
      <c r="M97" s="243">
        <f>G97*(1+L97/100)</f>
        <v>0</v>
      </c>
      <c r="N97" s="242">
        <v>0</v>
      </c>
      <c r="O97" s="242">
        <f>ROUND(E97*N97,2)</f>
        <v>0</v>
      </c>
      <c r="P97" s="242">
        <v>0</v>
      </c>
      <c r="Q97" s="242">
        <f>ROUND(E97*P97,2)</f>
        <v>0</v>
      </c>
      <c r="R97" s="243"/>
      <c r="S97" s="243" t="s">
        <v>178</v>
      </c>
      <c r="T97" s="245" t="s">
        <v>179</v>
      </c>
      <c r="U97" s="220">
        <v>0</v>
      </c>
      <c r="V97" s="220">
        <f>ROUND(E97*U97,2)</f>
        <v>0</v>
      </c>
      <c r="W97" s="220"/>
      <c r="X97" s="220" t="s">
        <v>180</v>
      </c>
      <c r="Y97" s="220" t="s">
        <v>181</v>
      </c>
      <c r="Z97" s="210"/>
      <c r="AA97" s="210"/>
      <c r="AB97" s="210"/>
      <c r="AC97" s="210"/>
      <c r="AD97" s="210"/>
      <c r="AE97" s="210"/>
      <c r="AF97" s="210"/>
      <c r="AG97" s="210" t="s">
        <v>259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1" x14ac:dyDescent="0.25">
      <c r="A98" s="239">
        <v>83</v>
      </c>
      <c r="B98" s="240" t="s">
        <v>616</v>
      </c>
      <c r="C98" s="247" t="s">
        <v>493</v>
      </c>
      <c r="D98" s="241" t="s">
        <v>332</v>
      </c>
      <c r="E98" s="242">
        <v>16</v>
      </c>
      <c r="F98" s="243">
        <f>H98+J98</f>
        <v>0</v>
      </c>
      <c r="G98" s="243">
        <f>ROUND(E98*F98,2)</f>
        <v>0</v>
      </c>
      <c r="H98" s="244"/>
      <c r="I98" s="243">
        <f>ROUND(E98*H98,2)</f>
        <v>0</v>
      </c>
      <c r="J98" s="244"/>
      <c r="K98" s="243">
        <f>ROUND(E98*J98,2)</f>
        <v>0</v>
      </c>
      <c r="L98" s="243">
        <v>21</v>
      </c>
      <c r="M98" s="243">
        <f>G98*(1+L98/100)</f>
        <v>0</v>
      </c>
      <c r="N98" s="242">
        <v>0</v>
      </c>
      <c r="O98" s="242">
        <f>ROUND(E98*N98,2)</f>
        <v>0</v>
      </c>
      <c r="P98" s="242">
        <v>0</v>
      </c>
      <c r="Q98" s="242">
        <f>ROUND(E98*P98,2)</f>
        <v>0</v>
      </c>
      <c r="R98" s="243"/>
      <c r="S98" s="243" t="s">
        <v>178</v>
      </c>
      <c r="T98" s="245" t="s">
        <v>179</v>
      </c>
      <c r="U98" s="220">
        <v>0</v>
      </c>
      <c r="V98" s="220">
        <f>ROUND(E98*U98,2)</f>
        <v>0</v>
      </c>
      <c r="W98" s="220"/>
      <c r="X98" s="220" t="s">
        <v>191</v>
      </c>
      <c r="Y98" s="220" t="s">
        <v>181</v>
      </c>
      <c r="Z98" s="210"/>
      <c r="AA98" s="210"/>
      <c r="AB98" s="210"/>
      <c r="AC98" s="210"/>
      <c r="AD98" s="210"/>
      <c r="AE98" s="210"/>
      <c r="AF98" s="210"/>
      <c r="AG98" s="210" t="s">
        <v>192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1" x14ac:dyDescent="0.25">
      <c r="A99" s="232">
        <v>84</v>
      </c>
      <c r="B99" s="233" t="s">
        <v>617</v>
      </c>
      <c r="C99" s="248" t="s">
        <v>533</v>
      </c>
      <c r="D99" s="234" t="s">
        <v>322</v>
      </c>
      <c r="E99" s="235">
        <v>1</v>
      </c>
      <c r="F99" s="236">
        <f>H99+J99</f>
        <v>0</v>
      </c>
      <c r="G99" s="236">
        <f>ROUND(E99*F99,2)</f>
        <v>0</v>
      </c>
      <c r="H99" s="237"/>
      <c r="I99" s="236">
        <f>ROUND(E99*H99,2)</f>
        <v>0</v>
      </c>
      <c r="J99" s="237"/>
      <c r="K99" s="236">
        <f>ROUND(E99*J99,2)</f>
        <v>0</v>
      </c>
      <c r="L99" s="236">
        <v>21</v>
      </c>
      <c r="M99" s="236">
        <f>G99*(1+L99/100)</f>
        <v>0</v>
      </c>
      <c r="N99" s="235">
        <v>0</v>
      </c>
      <c r="O99" s="235">
        <f>ROUND(E99*N99,2)</f>
        <v>0</v>
      </c>
      <c r="P99" s="235">
        <v>0</v>
      </c>
      <c r="Q99" s="235">
        <f>ROUND(E99*P99,2)</f>
        <v>0</v>
      </c>
      <c r="R99" s="236"/>
      <c r="S99" s="236" t="s">
        <v>178</v>
      </c>
      <c r="T99" s="238" t="s">
        <v>179</v>
      </c>
      <c r="U99" s="220">
        <v>0</v>
      </c>
      <c r="V99" s="220">
        <f>ROUND(E99*U99,2)</f>
        <v>0</v>
      </c>
      <c r="W99" s="220"/>
      <c r="X99" s="220" t="s">
        <v>191</v>
      </c>
      <c r="Y99" s="220" t="s">
        <v>181</v>
      </c>
      <c r="Z99" s="210"/>
      <c r="AA99" s="210"/>
      <c r="AB99" s="210"/>
      <c r="AC99" s="210"/>
      <c r="AD99" s="210"/>
      <c r="AE99" s="210"/>
      <c r="AF99" s="210"/>
      <c r="AG99" s="210" t="s">
        <v>192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x14ac:dyDescent="0.25">
      <c r="A100" s="3"/>
      <c r="B100" s="4"/>
      <c r="C100" s="249"/>
      <c r="D100" s="6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AE100">
        <v>12</v>
      </c>
      <c r="AF100">
        <v>21</v>
      </c>
      <c r="AG100" t="s">
        <v>159</v>
      </c>
    </row>
    <row r="101" spans="1:60" x14ac:dyDescent="0.25">
      <c r="A101" s="213"/>
      <c r="B101" s="214" t="s">
        <v>29</v>
      </c>
      <c r="C101" s="250"/>
      <c r="D101" s="215"/>
      <c r="E101" s="216"/>
      <c r="F101" s="216"/>
      <c r="G101" s="231">
        <f>G8+G33+G40+G49+G60+G81+G94</f>
        <v>0</v>
      </c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AE101">
        <f>SUMIF(L7:L99,AE100,G7:G99)</f>
        <v>0</v>
      </c>
      <c r="AF101">
        <f>SUMIF(L7:L99,AF100,G7:G99)</f>
        <v>0</v>
      </c>
      <c r="AG101" t="s">
        <v>233</v>
      </c>
    </row>
    <row r="102" spans="1:60" x14ac:dyDescent="0.25">
      <c r="C102" s="251"/>
      <c r="D102" s="10"/>
      <c r="AG102" t="s">
        <v>234</v>
      </c>
    </row>
    <row r="103" spans="1:60" x14ac:dyDescent="0.25">
      <c r="D103" s="10"/>
    </row>
    <row r="104" spans="1:60" x14ac:dyDescent="0.25">
      <c r="D104" s="10"/>
    </row>
    <row r="105" spans="1:60" x14ac:dyDescent="0.25">
      <c r="D105" s="10"/>
    </row>
    <row r="106" spans="1:60" x14ac:dyDescent="0.25">
      <c r="D106" s="10"/>
    </row>
    <row r="107" spans="1:60" x14ac:dyDescent="0.25">
      <c r="D107" s="10"/>
    </row>
    <row r="108" spans="1:60" x14ac:dyDescent="0.25">
      <c r="D108" s="10"/>
    </row>
    <row r="109" spans="1:60" x14ac:dyDescent="0.25">
      <c r="D109" s="10"/>
    </row>
    <row r="110" spans="1:60" x14ac:dyDescent="0.25">
      <c r="D110" s="10"/>
    </row>
    <row r="111" spans="1:60" x14ac:dyDescent="0.25">
      <c r="D111" s="10"/>
    </row>
    <row r="112" spans="1:60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r3IzHhx7D270P9QeVTajNX4LbSAnmd9aljCh8bk3dHMMVYK8cWMOAmPsF5oIWdiwAcOQR5poZLWDRsaKo+QAxw==" saltValue="znTNeADRjjnphBQCIqudxQ==" spinCount="100000" sheet="1" formatRows="0"/>
  <mergeCells count="5">
    <mergeCell ref="A1:G1"/>
    <mergeCell ref="C2:G2"/>
    <mergeCell ref="C3:G3"/>
    <mergeCell ref="C4:G4"/>
    <mergeCell ref="C41:G4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A221F-F0B4-4202-A369-60FC9CC99C25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3" x14ac:dyDescent="0.25"/>
  <cols>
    <col min="1" max="1" width="3.44140625" customWidth="1"/>
    <col min="2" max="2" width="12.6640625" style="174" customWidth="1"/>
    <col min="3" max="3" width="63.33203125" style="174" customWidth="1"/>
    <col min="4" max="4" width="4.88671875" customWidth="1"/>
    <col min="5" max="5" width="10.6640625" customWidth="1"/>
    <col min="6" max="6" width="9.88671875" customWidth="1"/>
    <col min="7" max="7" width="12.77734375" customWidth="1"/>
    <col min="12" max="17" width="0" hidden="1" customWidth="1"/>
    <col min="18" max="18" width="6.88671875" customWidth="1"/>
    <col min="20" max="25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 x14ac:dyDescent="0.3">
      <c r="A1" s="195" t="s">
        <v>235</v>
      </c>
      <c r="B1" s="195"/>
      <c r="C1" s="195"/>
      <c r="D1" s="195"/>
      <c r="E1" s="195"/>
      <c r="F1" s="195"/>
      <c r="G1" s="195"/>
      <c r="AG1" t="s">
        <v>144</v>
      </c>
    </row>
    <row r="2" spans="1:60" ht="25.05" customHeight="1" x14ac:dyDescent="0.25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145</v>
      </c>
    </row>
    <row r="3" spans="1:60" ht="25.05" customHeight="1" x14ac:dyDescent="0.25">
      <c r="A3" s="196" t="s">
        <v>8</v>
      </c>
      <c r="B3" s="49" t="s">
        <v>59</v>
      </c>
      <c r="C3" s="199" t="s">
        <v>60</v>
      </c>
      <c r="D3" s="197"/>
      <c r="E3" s="197"/>
      <c r="F3" s="197"/>
      <c r="G3" s="198"/>
      <c r="AC3" s="174" t="s">
        <v>145</v>
      </c>
      <c r="AG3" t="s">
        <v>149</v>
      </c>
    </row>
    <row r="4" spans="1:60" ht="25.05" customHeight="1" x14ac:dyDescent="0.25">
      <c r="A4" s="200" t="s">
        <v>9</v>
      </c>
      <c r="B4" s="201" t="s">
        <v>52</v>
      </c>
      <c r="C4" s="202" t="s">
        <v>53</v>
      </c>
      <c r="D4" s="203"/>
      <c r="E4" s="203"/>
      <c r="F4" s="203"/>
      <c r="G4" s="204"/>
      <c r="AG4" t="s">
        <v>150</v>
      </c>
    </row>
    <row r="5" spans="1:60" x14ac:dyDescent="0.25">
      <c r="D5" s="10"/>
    </row>
    <row r="6" spans="1:60" ht="39.6" x14ac:dyDescent="0.25">
      <c r="A6" s="206" t="s">
        <v>151</v>
      </c>
      <c r="B6" s="208" t="s">
        <v>152</v>
      </c>
      <c r="C6" s="208" t="s">
        <v>153</v>
      </c>
      <c r="D6" s="207" t="s">
        <v>154</v>
      </c>
      <c r="E6" s="206" t="s">
        <v>155</v>
      </c>
      <c r="F6" s="205" t="s">
        <v>156</v>
      </c>
      <c r="G6" s="206" t="s">
        <v>29</v>
      </c>
      <c r="H6" s="209" t="s">
        <v>30</v>
      </c>
      <c r="I6" s="209" t="s">
        <v>157</v>
      </c>
      <c r="J6" s="209" t="s">
        <v>31</v>
      </c>
      <c r="K6" s="209" t="s">
        <v>158</v>
      </c>
      <c r="L6" s="209" t="s">
        <v>159</v>
      </c>
      <c r="M6" s="209" t="s">
        <v>160</v>
      </c>
      <c r="N6" s="209" t="s">
        <v>161</v>
      </c>
      <c r="O6" s="209" t="s">
        <v>162</v>
      </c>
      <c r="P6" s="209" t="s">
        <v>163</v>
      </c>
      <c r="Q6" s="209" t="s">
        <v>164</v>
      </c>
      <c r="R6" s="209" t="s">
        <v>165</v>
      </c>
      <c r="S6" s="209" t="s">
        <v>166</v>
      </c>
      <c r="T6" s="209" t="s">
        <v>167</v>
      </c>
      <c r="U6" s="209" t="s">
        <v>168</v>
      </c>
      <c r="V6" s="209" t="s">
        <v>169</v>
      </c>
      <c r="W6" s="209" t="s">
        <v>170</v>
      </c>
      <c r="X6" s="209" t="s">
        <v>171</v>
      </c>
      <c r="Y6" s="209" t="s">
        <v>172</v>
      </c>
    </row>
    <row r="7" spans="1:60" hidden="1" x14ac:dyDescent="0.25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5">
      <c r="A8" s="222" t="s">
        <v>173</v>
      </c>
      <c r="B8" s="223" t="s">
        <v>106</v>
      </c>
      <c r="C8" s="246" t="s">
        <v>107</v>
      </c>
      <c r="D8" s="224"/>
      <c r="E8" s="225"/>
      <c r="F8" s="226"/>
      <c r="G8" s="226">
        <f>SUMIF(AG9:AG22,"&lt;&gt;NOR",G9:G22)</f>
        <v>0</v>
      </c>
      <c r="H8" s="226"/>
      <c r="I8" s="226">
        <f>SUM(I9:I22)</f>
        <v>0</v>
      </c>
      <c r="J8" s="226"/>
      <c r="K8" s="226">
        <f>SUM(K9:K22)</f>
        <v>0</v>
      </c>
      <c r="L8" s="226"/>
      <c r="M8" s="226">
        <f>SUM(M9:M22)</f>
        <v>0</v>
      </c>
      <c r="N8" s="225"/>
      <c r="O8" s="225">
        <f>SUM(O9:O22)</f>
        <v>3.6399999999999997</v>
      </c>
      <c r="P8" s="225"/>
      <c r="Q8" s="225">
        <f>SUM(Q9:Q22)</f>
        <v>0</v>
      </c>
      <c r="R8" s="226"/>
      <c r="S8" s="226"/>
      <c r="T8" s="227"/>
      <c r="U8" s="221"/>
      <c r="V8" s="221">
        <f>SUM(V9:V22)</f>
        <v>130.72</v>
      </c>
      <c r="W8" s="221"/>
      <c r="X8" s="221"/>
      <c r="Y8" s="221"/>
      <c r="AG8" t="s">
        <v>174</v>
      </c>
    </row>
    <row r="9" spans="1:60" outlineLevel="1" x14ac:dyDescent="0.25">
      <c r="A9" s="232">
        <v>1</v>
      </c>
      <c r="B9" s="233" t="s">
        <v>236</v>
      </c>
      <c r="C9" s="248" t="s">
        <v>237</v>
      </c>
      <c r="D9" s="234" t="s">
        <v>238</v>
      </c>
      <c r="E9" s="235">
        <v>128.82</v>
      </c>
      <c r="F9" s="236">
        <f>H9+J9</f>
        <v>0</v>
      </c>
      <c r="G9" s="236">
        <f>ROUND(E9*F9,2)</f>
        <v>0</v>
      </c>
      <c r="H9" s="237"/>
      <c r="I9" s="236">
        <f>ROUND(E9*H9,2)</f>
        <v>0</v>
      </c>
      <c r="J9" s="237"/>
      <c r="K9" s="236">
        <f>ROUND(E9*J9,2)</f>
        <v>0</v>
      </c>
      <c r="L9" s="236">
        <v>21</v>
      </c>
      <c r="M9" s="236">
        <f>G9*(1+L9/100)</f>
        <v>0</v>
      </c>
      <c r="N9" s="235">
        <v>4.0000000000000003E-5</v>
      </c>
      <c r="O9" s="235">
        <f>ROUND(E9*N9,2)</f>
        <v>0.01</v>
      </c>
      <c r="P9" s="235">
        <v>0</v>
      </c>
      <c r="Q9" s="235">
        <f>ROUND(E9*P9,2)</f>
        <v>0</v>
      </c>
      <c r="R9" s="236" t="s">
        <v>239</v>
      </c>
      <c r="S9" s="236" t="s">
        <v>240</v>
      </c>
      <c r="T9" s="238" t="s">
        <v>240</v>
      </c>
      <c r="U9" s="220">
        <v>0.08</v>
      </c>
      <c r="V9" s="220">
        <f>ROUND(E9*U9,2)</f>
        <v>10.31</v>
      </c>
      <c r="W9" s="220"/>
      <c r="X9" s="220" t="s">
        <v>180</v>
      </c>
      <c r="Y9" s="220" t="s">
        <v>181</v>
      </c>
      <c r="Z9" s="210"/>
      <c r="AA9" s="210"/>
      <c r="AB9" s="210"/>
      <c r="AC9" s="210"/>
      <c r="AD9" s="210"/>
      <c r="AE9" s="210"/>
      <c r="AF9" s="210"/>
      <c r="AG9" s="210" t="s">
        <v>182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1" outlineLevel="2" x14ac:dyDescent="0.25">
      <c r="A10" s="217"/>
      <c r="B10" s="218"/>
      <c r="C10" s="256" t="s">
        <v>241</v>
      </c>
      <c r="D10" s="255"/>
      <c r="E10" s="255"/>
      <c r="F10" s="255"/>
      <c r="G10" s="255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242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54" t="str">
        <f>C10</f>
        <v>které se zřizují před úpravami povrchu, a obalení osazených dveřních zárubní před znečištěním při úpravách povrchu nástřikem plastických maltovin včetně pozdějšího odkrytí,</v>
      </c>
      <c r="BB10" s="210"/>
      <c r="BC10" s="210"/>
      <c r="BD10" s="210"/>
      <c r="BE10" s="210"/>
      <c r="BF10" s="210"/>
      <c r="BG10" s="210"/>
      <c r="BH10" s="210"/>
    </row>
    <row r="11" spans="1:60" outlineLevel="2" x14ac:dyDescent="0.25">
      <c r="A11" s="217"/>
      <c r="B11" s="218"/>
      <c r="C11" s="257" t="s">
        <v>618</v>
      </c>
      <c r="D11" s="252"/>
      <c r="E11" s="253"/>
      <c r="F11" s="220"/>
      <c r="G11" s="220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10"/>
      <c r="AA11" s="210"/>
      <c r="AB11" s="210"/>
      <c r="AC11" s="210"/>
      <c r="AD11" s="210"/>
      <c r="AE11" s="210"/>
      <c r="AF11" s="210"/>
      <c r="AG11" s="210" t="s">
        <v>244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5">
      <c r="A12" s="217"/>
      <c r="B12" s="218"/>
      <c r="C12" s="257" t="s">
        <v>619</v>
      </c>
      <c r="D12" s="252"/>
      <c r="E12" s="253">
        <v>17.175999999999998</v>
      </c>
      <c r="F12" s="220"/>
      <c r="G12" s="220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10"/>
      <c r="AA12" s="210"/>
      <c r="AB12" s="210"/>
      <c r="AC12" s="210"/>
      <c r="AD12" s="210"/>
      <c r="AE12" s="210"/>
      <c r="AF12" s="210"/>
      <c r="AG12" s="210" t="s">
        <v>244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5">
      <c r="A13" s="217"/>
      <c r="B13" s="218"/>
      <c r="C13" s="257" t="s">
        <v>620</v>
      </c>
      <c r="D13" s="252"/>
      <c r="E13" s="253">
        <v>8.5879999999999992</v>
      </c>
      <c r="F13" s="220"/>
      <c r="G13" s="220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10"/>
      <c r="AA13" s="210"/>
      <c r="AB13" s="210"/>
      <c r="AC13" s="210"/>
      <c r="AD13" s="210"/>
      <c r="AE13" s="210"/>
      <c r="AF13" s="210"/>
      <c r="AG13" s="210" t="s">
        <v>244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3" x14ac:dyDescent="0.25">
      <c r="A14" s="217"/>
      <c r="B14" s="218"/>
      <c r="C14" s="257" t="s">
        <v>621</v>
      </c>
      <c r="D14" s="252"/>
      <c r="E14" s="253">
        <v>8.5879999999999992</v>
      </c>
      <c r="F14" s="220"/>
      <c r="G14" s="220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244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3" x14ac:dyDescent="0.25">
      <c r="A15" s="217"/>
      <c r="B15" s="218"/>
      <c r="C15" s="257" t="s">
        <v>622</v>
      </c>
      <c r="D15" s="252"/>
      <c r="E15" s="253">
        <v>12.882</v>
      </c>
      <c r="F15" s="220"/>
      <c r="G15" s="220"/>
      <c r="H15" s="220"/>
      <c r="I15" s="220"/>
      <c r="J15" s="220"/>
      <c r="K15" s="220"/>
      <c r="L15" s="220"/>
      <c r="M15" s="220"/>
      <c r="N15" s="219"/>
      <c r="O15" s="219"/>
      <c r="P15" s="219"/>
      <c r="Q15" s="219"/>
      <c r="R15" s="220"/>
      <c r="S15" s="220"/>
      <c r="T15" s="220"/>
      <c r="U15" s="220"/>
      <c r="V15" s="220"/>
      <c r="W15" s="220"/>
      <c r="X15" s="220"/>
      <c r="Y15" s="220"/>
      <c r="Z15" s="210"/>
      <c r="AA15" s="210"/>
      <c r="AB15" s="210"/>
      <c r="AC15" s="210"/>
      <c r="AD15" s="210"/>
      <c r="AE15" s="210"/>
      <c r="AF15" s="210"/>
      <c r="AG15" s="210" t="s">
        <v>244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3" x14ac:dyDescent="0.25">
      <c r="A16" s="217"/>
      <c r="B16" s="218"/>
      <c r="C16" s="257" t="s">
        <v>623</v>
      </c>
      <c r="D16" s="252"/>
      <c r="E16" s="253">
        <v>8.5879999999999992</v>
      </c>
      <c r="F16" s="220"/>
      <c r="G16" s="220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244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3" x14ac:dyDescent="0.25">
      <c r="A17" s="217"/>
      <c r="B17" s="218"/>
      <c r="C17" s="257" t="s">
        <v>624</v>
      </c>
      <c r="D17" s="252"/>
      <c r="E17" s="253"/>
      <c r="F17" s="220"/>
      <c r="G17" s="220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10"/>
      <c r="AA17" s="210"/>
      <c r="AB17" s="210"/>
      <c r="AC17" s="210"/>
      <c r="AD17" s="210"/>
      <c r="AE17" s="210"/>
      <c r="AF17" s="210"/>
      <c r="AG17" s="210" t="s">
        <v>244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25">
      <c r="A18" s="217"/>
      <c r="B18" s="218"/>
      <c r="C18" s="257" t="s">
        <v>625</v>
      </c>
      <c r="D18" s="252"/>
      <c r="E18" s="253">
        <v>17.175999999999998</v>
      </c>
      <c r="F18" s="220"/>
      <c r="G18" s="220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10"/>
      <c r="AA18" s="210"/>
      <c r="AB18" s="210"/>
      <c r="AC18" s="210"/>
      <c r="AD18" s="210"/>
      <c r="AE18" s="210"/>
      <c r="AF18" s="210"/>
      <c r="AG18" s="210" t="s">
        <v>244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5">
      <c r="A19" s="217"/>
      <c r="B19" s="218"/>
      <c r="C19" s="257" t="s">
        <v>626</v>
      </c>
      <c r="D19" s="252"/>
      <c r="E19" s="253">
        <v>8.5879999999999992</v>
      </c>
      <c r="F19" s="220"/>
      <c r="G19" s="220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10"/>
      <c r="AA19" s="210"/>
      <c r="AB19" s="210"/>
      <c r="AC19" s="210"/>
      <c r="AD19" s="210"/>
      <c r="AE19" s="210"/>
      <c r="AF19" s="210"/>
      <c r="AG19" s="210" t="s">
        <v>244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25">
      <c r="A20" s="217"/>
      <c r="B20" s="218"/>
      <c r="C20" s="257" t="s">
        <v>627</v>
      </c>
      <c r="D20" s="252"/>
      <c r="E20" s="253">
        <v>8.5879999999999992</v>
      </c>
      <c r="F20" s="220"/>
      <c r="G20" s="220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244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3" x14ac:dyDescent="0.25">
      <c r="A21" s="217"/>
      <c r="B21" s="218"/>
      <c r="C21" s="257" t="s">
        <v>628</v>
      </c>
      <c r="D21" s="252"/>
      <c r="E21" s="253">
        <v>38.646000000000001</v>
      </c>
      <c r="F21" s="220"/>
      <c r="G21" s="220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10"/>
      <c r="AA21" s="210"/>
      <c r="AB21" s="210"/>
      <c r="AC21" s="210"/>
      <c r="AD21" s="210"/>
      <c r="AE21" s="210"/>
      <c r="AF21" s="210"/>
      <c r="AG21" s="210" t="s">
        <v>244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5">
      <c r="A22" s="239">
        <v>2</v>
      </c>
      <c r="B22" s="240" t="s">
        <v>253</v>
      </c>
      <c r="C22" s="247" t="s">
        <v>254</v>
      </c>
      <c r="D22" s="241" t="s">
        <v>238</v>
      </c>
      <c r="E22" s="242">
        <v>1107.51</v>
      </c>
      <c r="F22" s="243">
        <f>H22+J22</f>
        <v>0</v>
      </c>
      <c r="G22" s="243">
        <f>ROUND(E22*F22,2)</f>
        <v>0</v>
      </c>
      <c r="H22" s="244"/>
      <c r="I22" s="243">
        <f>ROUND(E22*H22,2)</f>
        <v>0</v>
      </c>
      <c r="J22" s="244"/>
      <c r="K22" s="243">
        <f>ROUND(E22*J22,2)</f>
        <v>0</v>
      </c>
      <c r="L22" s="243">
        <v>21</v>
      </c>
      <c r="M22" s="243">
        <f>G22*(1+L22/100)</f>
        <v>0</v>
      </c>
      <c r="N22" s="242">
        <v>3.2799999999999999E-3</v>
      </c>
      <c r="O22" s="242">
        <f>ROUND(E22*N22,2)</f>
        <v>3.63</v>
      </c>
      <c r="P22" s="242">
        <v>0</v>
      </c>
      <c r="Q22" s="242">
        <f>ROUND(E22*P22,2)</f>
        <v>0</v>
      </c>
      <c r="R22" s="243" t="s">
        <v>255</v>
      </c>
      <c r="S22" s="243" t="s">
        <v>240</v>
      </c>
      <c r="T22" s="245" t="s">
        <v>240</v>
      </c>
      <c r="U22" s="220">
        <v>0.10872</v>
      </c>
      <c r="V22" s="220">
        <f>ROUND(E22*U22,2)</f>
        <v>120.41</v>
      </c>
      <c r="W22" s="220"/>
      <c r="X22" s="220" t="s">
        <v>180</v>
      </c>
      <c r="Y22" s="220" t="s">
        <v>181</v>
      </c>
      <c r="Z22" s="210"/>
      <c r="AA22" s="210"/>
      <c r="AB22" s="210"/>
      <c r="AC22" s="210"/>
      <c r="AD22" s="210"/>
      <c r="AE22" s="210"/>
      <c r="AF22" s="210"/>
      <c r="AG22" s="210" t="s">
        <v>182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x14ac:dyDescent="0.25">
      <c r="A23" s="222" t="s">
        <v>173</v>
      </c>
      <c r="B23" s="223" t="s">
        <v>133</v>
      </c>
      <c r="C23" s="246" t="s">
        <v>134</v>
      </c>
      <c r="D23" s="224"/>
      <c r="E23" s="225"/>
      <c r="F23" s="226"/>
      <c r="G23" s="226">
        <f>SUMIF(AG24:AG29,"&lt;&gt;NOR",G24:G29)</f>
        <v>0</v>
      </c>
      <c r="H23" s="226"/>
      <c r="I23" s="226">
        <f>SUM(I24:I29)</f>
        <v>0</v>
      </c>
      <c r="J23" s="226"/>
      <c r="K23" s="226">
        <f>SUM(K24:K29)</f>
        <v>0</v>
      </c>
      <c r="L23" s="226"/>
      <c r="M23" s="226">
        <f>SUM(M24:M29)</f>
        <v>0</v>
      </c>
      <c r="N23" s="225"/>
      <c r="O23" s="225">
        <f>SUM(O24:O29)</f>
        <v>0.08</v>
      </c>
      <c r="P23" s="225"/>
      <c r="Q23" s="225">
        <f>SUM(Q24:Q29)</f>
        <v>0</v>
      </c>
      <c r="R23" s="226"/>
      <c r="S23" s="226"/>
      <c r="T23" s="227"/>
      <c r="U23" s="221"/>
      <c r="V23" s="221">
        <f>SUM(V24:V29)</f>
        <v>15</v>
      </c>
      <c r="W23" s="221"/>
      <c r="X23" s="221"/>
      <c r="Y23" s="221"/>
      <c r="AG23" t="s">
        <v>174</v>
      </c>
    </row>
    <row r="24" spans="1:60" outlineLevel="1" x14ac:dyDescent="0.25">
      <c r="A24" s="232">
        <v>3</v>
      </c>
      <c r="B24" s="233" t="s">
        <v>256</v>
      </c>
      <c r="C24" s="248" t="s">
        <v>257</v>
      </c>
      <c r="D24" s="234" t="s">
        <v>238</v>
      </c>
      <c r="E24" s="235">
        <v>15</v>
      </c>
      <c r="F24" s="236">
        <f>H24+J24</f>
        <v>0</v>
      </c>
      <c r="G24" s="236">
        <f>ROUND(E24*F24,2)</f>
        <v>0</v>
      </c>
      <c r="H24" s="237"/>
      <c r="I24" s="236">
        <f>ROUND(E24*H24,2)</f>
        <v>0</v>
      </c>
      <c r="J24" s="237"/>
      <c r="K24" s="236">
        <f>ROUND(E24*J24,2)</f>
        <v>0</v>
      </c>
      <c r="L24" s="236">
        <v>21</v>
      </c>
      <c r="M24" s="236">
        <f>G24*(1+L24/100)</f>
        <v>0</v>
      </c>
      <c r="N24" s="235">
        <v>5.0000000000000001E-3</v>
      </c>
      <c r="O24" s="235">
        <f>ROUND(E24*N24,2)</f>
        <v>0.08</v>
      </c>
      <c r="P24" s="235">
        <v>0</v>
      </c>
      <c r="Q24" s="235">
        <f>ROUND(E24*P24,2)</f>
        <v>0</v>
      </c>
      <c r="R24" s="236" t="s">
        <v>258</v>
      </c>
      <c r="S24" s="236" t="s">
        <v>240</v>
      </c>
      <c r="T24" s="238" t="s">
        <v>240</v>
      </c>
      <c r="U24" s="220">
        <v>0.51</v>
      </c>
      <c r="V24" s="220">
        <f>ROUND(E24*U24,2)</f>
        <v>7.65</v>
      </c>
      <c r="W24" s="220"/>
      <c r="X24" s="220" t="s">
        <v>180</v>
      </c>
      <c r="Y24" s="220" t="s">
        <v>181</v>
      </c>
      <c r="Z24" s="210"/>
      <c r="AA24" s="210"/>
      <c r="AB24" s="210"/>
      <c r="AC24" s="210"/>
      <c r="AD24" s="210"/>
      <c r="AE24" s="210"/>
      <c r="AF24" s="210"/>
      <c r="AG24" s="210" t="s">
        <v>259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5">
      <c r="A25" s="217"/>
      <c r="B25" s="218"/>
      <c r="C25" s="257" t="s">
        <v>629</v>
      </c>
      <c r="D25" s="252"/>
      <c r="E25" s="253">
        <v>15</v>
      </c>
      <c r="F25" s="220"/>
      <c r="G25" s="220"/>
      <c r="H25" s="220"/>
      <c r="I25" s="220"/>
      <c r="J25" s="220"/>
      <c r="K25" s="220"/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Z25" s="210"/>
      <c r="AA25" s="210"/>
      <c r="AB25" s="210"/>
      <c r="AC25" s="210"/>
      <c r="AD25" s="210"/>
      <c r="AE25" s="210"/>
      <c r="AF25" s="210"/>
      <c r="AG25" s="210" t="s">
        <v>244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ht="20.399999999999999" outlineLevel="1" x14ac:dyDescent="0.25">
      <c r="A26" s="232">
        <v>4</v>
      </c>
      <c r="B26" s="233" t="s">
        <v>261</v>
      </c>
      <c r="C26" s="248" t="s">
        <v>262</v>
      </c>
      <c r="D26" s="234" t="s">
        <v>238</v>
      </c>
      <c r="E26" s="235">
        <v>15</v>
      </c>
      <c r="F26" s="236">
        <f>H26+J26</f>
        <v>0</v>
      </c>
      <c r="G26" s="236">
        <f>ROUND(E26*F26,2)</f>
        <v>0</v>
      </c>
      <c r="H26" s="237"/>
      <c r="I26" s="236">
        <f>ROUND(E26*H26,2)</f>
        <v>0</v>
      </c>
      <c r="J26" s="237"/>
      <c r="K26" s="236">
        <f>ROUND(E26*J26,2)</f>
        <v>0</v>
      </c>
      <c r="L26" s="236">
        <v>21</v>
      </c>
      <c r="M26" s="236">
        <f>G26*(1+L26/100)</f>
        <v>0</v>
      </c>
      <c r="N26" s="235">
        <v>3.0000000000000001E-5</v>
      </c>
      <c r="O26" s="235">
        <f>ROUND(E26*N26,2)</f>
        <v>0</v>
      </c>
      <c r="P26" s="235">
        <v>0</v>
      </c>
      <c r="Q26" s="235">
        <f>ROUND(E26*P26,2)</f>
        <v>0</v>
      </c>
      <c r="R26" s="236" t="s">
        <v>258</v>
      </c>
      <c r="S26" s="236" t="s">
        <v>240</v>
      </c>
      <c r="T26" s="238" t="s">
        <v>240</v>
      </c>
      <c r="U26" s="220">
        <v>0.49</v>
      </c>
      <c r="V26" s="220">
        <f>ROUND(E26*U26,2)</f>
        <v>7.35</v>
      </c>
      <c r="W26" s="220"/>
      <c r="X26" s="220" t="s">
        <v>180</v>
      </c>
      <c r="Y26" s="220" t="s">
        <v>181</v>
      </c>
      <c r="Z26" s="210"/>
      <c r="AA26" s="210"/>
      <c r="AB26" s="210"/>
      <c r="AC26" s="210"/>
      <c r="AD26" s="210"/>
      <c r="AE26" s="210"/>
      <c r="AF26" s="210"/>
      <c r="AG26" s="210" t="s">
        <v>259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5">
      <c r="A27" s="217"/>
      <c r="B27" s="218"/>
      <c r="C27" s="257" t="s">
        <v>630</v>
      </c>
      <c r="D27" s="252"/>
      <c r="E27" s="253">
        <v>15</v>
      </c>
      <c r="F27" s="220"/>
      <c r="G27" s="220"/>
      <c r="H27" s="220"/>
      <c r="I27" s="220"/>
      <c r="J27" s="220"/>
      <c r="K27" s="220"/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Z27" s="210"/>
      <c r="AA27" s="210"/>
      <c r="AB27" s="210"/>
      <c r="AC27" s="210"/>
      <c r="AD27" s="210"/>
      <c r="AE27" s="210"/>
      <c r="AF27" s="210"/>
      <c r="AG27" s="210" t="s">
        <v>244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5">
      <c r="A28" s="232">
        <v>5</v>
      </c>
      <c r="B28" s="233" t="s">
        <v>263</v>
      </c>
      <c r="C28" s="248" t="s">
        <v>264</v>
      </c>
      <c r="D28" s="234" t="s">
        <v>0</v>
      </c>
      <c r="E28" s="235">
        <v>91.352000000000004</v>
      </c>
      <c r="F28" s="236">
        <f>H28+J28</f>
        <v>0</v>
      </c>
      <c r="G28" s="236">
        <f>ROUND(E28*F28,2)</f>
        <v>0</v>
      </c>
      <c r="H28" s="237"/>
      <c r="I28" s="236">
        <f>ROUND(E28*H28,2)</f>
        <v>0</v>
      </c>
      <c r="J28" s="237"/>
      <c r="K28" s="236">
        <f>ROUND(E28*J28,2)</f>
        <v>0</v>
      </c>
      <c r="L28" s="236">
        <v>21</v>
      </c>
      <c r="M28" s="236">
        <f>G28*(1+L28/100)</f>
        <v>0</v>
      </c>
      <c r="N28" s="235">
        <v>0</v>
      </c>
      <c r="O28" s="235">
        <f>ROUND(E28*N28,2)</f>
        <v>0</v>
      </c>
      <c r="P28" s="235">
        <v>0</v>
      </c>
      <c r="Q28" s="235">
        <f>ROUND(E28*P28,2)</f>
        <v>0</v>
      </c>
      <c r="R28" s="236" t="s">
        <v>258</v>
      </c>
      <c r="S28" s="236" t="s">
        <v>240</v>
      </c>
      <c r="T28" s="238" t="s">
        <v>240</v>
      </c>
      <c r="U28" s="220">
        <v>0</v>
      </c>
      <c r="V28" s="220">
        <f>ROUND(E28*U28,2)</f>
        <v>0</v>
      </c>
      <c r="W28" s="220"/>
      <c r="X28" s="220" t="s">
        <v>180</v>
      </c>
      <c r="Y28" s="220" t="s">
        <v>181</v>
      </c>
      <c r="Z28" s="210"/>
      <c r="AA28" s="210"/>
      <c r="AB28" s="210"/>
      <c r="AC28" s="210"/>
      <c r="AD28" s="210"/>
      <c r="AE28" s="210"/>
      <c r="AF28" s="210"/>
      <c r="AG28" s="210" t="s">
        <v>259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5">
      <c r="A29" s="217"/>
      <c r="B29" s="218"/>
      <c r="C29" s="256" t="s">
        <v>265</v>
      </c>
      <c r="D29" s="255"/>
      <c r="E29" s="255"/>
      <c r="F29" s="255"/>
      <c r="G29" s="255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10"/>
      <c r="AA29" s="210"/>
      <c r="AB29" s="210"/>
      <c r="AC29" s="210"/>
      <c r="AD29" s="210"/>
      <c r="AE29" s="210"/>
      <c r="AF29" s="210"/>
      <c r="AG29" s="210" t="s">
        <v>242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x14ac:dyDescent="0.25">
      <c r="A30" s="222" t="s">
        <v>173</v>
      </c>
      <c r="B30" s="223" t="s">
        <v>135</v>
      </c>
      <c r="C30" s="246" t="s">
        <v>136</v>
      </c>
      <c r="D30" s="224"/>
      <c r="E30" s="225"/>
      <c r="F30" s="226"/>
      <c r="G30" s="226">
        <f>SUMIF(AG31:AG41,"&lt;&gt;NOR",G31:G41)</f>
        <v>0</v>
      </c>
      <c r="H30" s="226"/>
      <c r="I30" s="226">
        <f>SUM(I31:I41)</f>
        <v>0</v>
      </c>
      <c r="J30" s="226"/>
      <c r="K30" s="226">
        <f>SUM(K31:K41)</f>
        <v>0</v>
      </c>
      <c r="L30" s="226"/>
      <c r="M30" s="226">
        <f>SUM(M31:M41)</f>
        <v>0</v>
      </c>
      <c r="N30" s="225"/>
      <c r="O30" s="225">
        <f>SUM(O31:O41)</f>
        <v>1</v>
      </c>
      <c r="P30" s="225"/>
      <c r="Q30" s="225">
        <f>SUM(Q31:Q41)</f>
        <v>0</v>
      </c>
      <c r="R30" s="226"/>
      <c r="S30" s="226"/>
      <c r="T30" s="227"/>
      <c r="U30" s="221"/>
      <c r="V30" s="221">
        <f>SUM(V31:V41)</f>
        <v>166.53</v>
      </c>
      <c r="W30" s="221"/>
      <c r="X30" s="221"/>
      <c r="Y30" s="221"/>
      <c r="AG30" t="s">
        <v>174</v>
      </c>
    </row>
    <row r="31" spans="1:60" outlineLevel="1" x14ac:dyDescent="0.25">
      <c r="A31" s="232">
        <v>6</v>
      </c>
      <c r="B31" s="233" t="s">
        <v>266</v>
      </c>
      <c r="C31" s="248" t="s">
        <v>267</v>
      </c>
      <c r="D31" s="234" t="s">
        <v>238</v>
      </c>
      <c r="E31" s="235">
        <v>1107.51</v>
      </c>
      <c r="F31" s="236">
        <f>H31+J31</f>
        <v>0</v>
      </c>
      <c r="G31" s="236">
        <f>ROUND(E31*F31,2)</f>
        <v>0</v>
      </c>
      <c r="H31" s="237"/>
      <c r="I31" s="236">
        <f>ROUND(E31*H31,2)</f>
        <v>0</v>
      </c>
      <c r="J31" s="237"/>
      <c r="K31" s="236">
        <f>ROUND(E31*J31,2)</f>
        <v>0</v>
      </c>
      <c r="L31" s="236">
        <v>21</v>
      </c>
      <c r="M31" s="236">
        <f>G31*(1+L31/100)</f>
        <v>0</v>
      </c>
      <c r="N31" s="235">
        <v>2.0000000000000001E-4</v>
      </c>
      <c r="O31" s="235">
        <f>ROUND(E31*N31,2)</f>
        <v>0.22</v>
      </c>
      <c r="P31" s="235">
        <v>0</v>
      </c>
      <c r="Q31" s="235">
        <f>ROUND(E31*P31,2)</f>
        <v>0</v>
      </c>
      <c r="R31" s="236" t="s">
        <v>268</v>
      </c>
      <c r="S31" s="236" t="s">
        <v>240</v>
      </c>
      <c r="T31" s="238" t="s">
        <v>240</v>
      </c>
      <c r="U31" s="220">
        <v>0.03</v>
      </c>
      <c r="V31" s="220">
        <f>ROUND(E31*U31,2)</f>
        <v>33.229999999999997</v>
      </c>
      <c r="W31" s="220"/>
      <c r="X31" s="220" t="s">
        <v>180</v>
      </c>
      <c r="Y31" s="220" t="s">
        <v>181</v>
      </c>
      <c r="Z31" s="210"/>
      <c r="AA31" s="210"/>
      <c r="AB31" s="210"/>
      <c r="AC31" s="210"/>
      <c r="AD31" s="210"/>
      <c r="AE31" s="210"/>
      <c r="AF31" s="210"/>
      <c r="AG31" s="210" t="s">
        <v>259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5">
      <c r="A32" s="217"/>
      <c r="B32" s="218"/>
      <c r="C32" s="257" t="s">
        <v>631</v>
      </c>
      <c r="D32" s="252"/>
      <c r="E32" s="253">
        <v>525.15</v>
      </c>
      <c r="F32" s="220"/>
      <c r="G32" s="220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10"/>
      <c r="AA32" s="210"/>
      <c r="AB32" s="210"/>
      <c r="AC32" s="210"/>
      <c r="AD32" s="210"/>
      <c r="AE32" s="210"/>
      <c r="AF32" s="210"/>
      <c r="AG32" s="210" t="s">
        <v>244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5">
      <c r="A33" s="217"/>
      <c r="B33" s="218"/>
      <c r="C33" s="257" t="s">
        <v>632</v>
      </c>
      <c r="D33" s="252"/>
      <c r="E33" s="253">
        <v>582.36</v>
      </c>
      <c r="F33" s="220"/>
      <c r="G33" s="220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10"/>
      <c r="AA33" s="210"/>
      <c r="AB33" s="210"/>
      <c r="AC33" s="210"/>
      <c r="AD33" s="210"/>
      <c r="AE33" s="210"/>
      <c r="AF33" s="210"/>
      <c r="AG33" s="210" t="s">
        <v>244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5">
      <c r="A34" s="232">
        <v>7</v>
      </c>
      <c r="B34" s="233" t="s">
        <v>271</v>
      </c>
      <c r="C34" s="248" t="s">
        <v>272</v>
      </c>
      <c r="D34" s="234" t="s">
        <v>238</v>
      </c>
      <c r="E34" s="235">
        <v>1107.51</v>
      </c>
      <c r="F34" s="236">
        <f>H34+J34</f>
        <v>0</v>
      </c>
      <c r="G34" s="236">
        <f>ROUND(E34*F34,2)</f>
        <v>0</v>
      </c>
      <c r="H34" s="237"/>
      <c r="I34" s="236">
        <f>ROUND(E34*H34,2)</f>
        <v>0</v>
      </c>
      <c r="J34" s="237"/>
      <c r="K34" s="236">
        <f>ROUND(E34*J34,2)</f>
        <v>0</v>
      </c>
      <c r="L34" s="236">
        <v>21</v>
      </c>
      <c r="M34" s="236">
        <f>G34*(1+L34/100)</f>
        <v>0</v>
      </c>
      <c r="N34" s="235">
        <v>4.6000000000000001E-4</v>
      </c>
      <c r="O34" s="235">
        <f>ROUND(E34*N34,2)</f>
        <v>0.51</v>
      </c>
      <c r="P34" s="235">
        <v>0</v>
      </c>
      <c r="Q34" s="235">
        <f>ROUND(E34*P34,2)</f>
        <v>0</v>
      </c>
      <c r="R34" s="236" t="s">
        <v>268</v>
      </c>
      <c r="S34" s="236" t="s">
        <v>240</v>
      </c>
      <c r="T34" s="238" t="s">
        <v>240</v>
      </c>
      <c r="U34" s="220">
        <v>0.1</v>
      </c>
      <c r="V34" s="220">
        <f>ROUND(E34*U34,2)</f>
        <v>110.75</v>
      </c>
      <c r="W34" s="220"/>
      <c r="X34" s="220" t="s">
        <v>180</v>
      </c>
      <c r="Y34" s="220" t="s">
        <v>181</v>
      </c>
      <c r="Z34" s="210"/>
      <c r="AA34" s="210"/>
      <c r="AB34" s="210"/>
      <c r="AC34" s="210"/>
      <c r="AD34" s="210"/>
      <c r="AE34" s="210"/>
      <c r="AF34" s="210"/>
      <c r="AG34" s="210" t="s">
        <v>259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5">
      <c r="A35" s="217"/>
      <c r="B35" s="218"/>
      <c r="C35" s="257" t="s">
        <v>631</v>
      </c>
      <c r="D35" s="252"/>
      <c r="E35" s="253">
        <v>525.15</v>
      </c>
      <c r="F35" s="220"/>
      <c r="G35" s="220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10"/>
      <c r="AA35" s="210"/>
      <c r="AB35" s="210"/>
      <c r="AC35" s="210"/>
      <c r="AD35" s="210"/>
      <c r="AE35" s="210"/>
      <c r="AF35" s="210"/>
      <c r="AG35" s="210" t="s">
        <v>244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25">
      <c r="A36" s="217"/>
      <c r="B36" s="218"/>
      <c r="C36" s="257" t="s">
        <v>632</v>
      </c>
      <c r="D36" s="252"/>
      <c r="E36" s="253">
        <v>582.36</v>
      </c>
      <c r="F36" s="220"/>
      <c r="G36" s="220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10"/>
      <c r="AA36" s="210"/>
      <c r="AB36" s="210"/>
      <c r="AC36" s="210"/>
      <c r="AD36" s="210"/>
      <c r="AE36" s="210"/>
      <c r="AF36" s="210"/>
      <c r="AG36" s="210" t="s">
        <v>244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5">
      <c r="A37" s="232">
        <v>8</v>
      </c>
      <c r="B37" s="233" t="s">
        <v>273</v>
      </c>
      <c r="C37" s="248" t="s">
        <v>274</v>
      </c>
      <c r="D37" s="234" t="s">
        <v>238</v>
      </c>
      <c r="E37" s="235">
        <v>754.63199999999995</v>
      </c>
      <c r="F37" s="236">
        <f>H37+J37</f>
        <v>0</v>
      </c>
      <c r="G37" s="236">
        <f>ROUND(E37*F37,2)</f>
        <v>0</v>
      </c>
      <c r="H37" s="237"/>
      <c r="I37" s="236">
        <f>ROUND(E37*H37,2)</f>
        <v>0</v>
      </c>
      <c r="J37" s="237"/>
      <c r="K37" s="236">
        <f>ROUND(E37*J37,2)</f>
        <v>0</v>
      </c>
      <c r="L37" s="236">
        <v>21</v>
      </c>
      <c r="M37" s="236">
        <f>G37*(1+L37/100)</f>
        <v>0</v>
      </c>
      <c r="N37" s="235">
        <v>3.5E-4</v>
      </c>
      <c r="O37" s="235">
        <f>ROUND(E37*N37,2)</f>
        <v>0.26</v>
      </c>
      <c r="P37" s="235">
        <v>0</v>
      </c>
      <c r="Q37" s="235">
        <f>ROUND(E37*P37,2)</f>
        <v>0</v>
      </c>
      <c r="R37" s="236" t="s">
        <v>268</v>
      </c>
      <c r="S37" s="236" t="s">
        <v>240</v>
      </c>
      <c r="T37" s="238" t="s">
        <v>240</v>
      </c>
      <c r="U37" s="220">
        <v>0.01</v>
      </c>
      <c r="V37" s="220">
        <f>ROUND(E37*U37,2)</f>
        <v>7.55</v>
      </c>
      <c r="W37" s="220"/>
      <c r="X37" s="220" t="s">
        <v>180</v>
      </c>
      <c r="Y37" s="220" t="s">
        <v>181</v>
      </c>
      <c r="Z37" s="210"/>
      <c r="AA37" s="210"/>
      <c r="AB37" s="210"/>
      <c r="AC37" s="210"/>
      <c r="AD37" s="210"/>
      <c r="AE37" s="210"/>
      <c r="AF37" s="210"/>
      <c r="AG37" s="210" t="s">
        <v>259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5">
      <c r="A38" s="217"/>
      <c r="B38" s="218"/>
      <c r="C38" s="257" t="s">
        <v>633</v>
      </c>
      <c r="D38" s="252"/>
      <c r="E38" s="253">
        <v>377.31599999999997</v>
      </c>
      <c r="F38" s="220"/>
      <c r="G38" s="220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10"/>
      <c r="AA38" s="210"/>
      <c r="AB38" s="210"/>
      <c r="AC38" s="210"/>
      <c r="AD38" s="210"/>
      <c r="AE38" s="210"/>
      <c r="AF38" s="210"/>
      <c r="AG38" s="210" t="s">
        <v>244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25">
      <c r="A39" s="217"/>
      <c r="B39" s="218"/>
      <c r="C39" s="257" t="s">
        <v>634</v>
      </c>
      <c r="D39" s="252"/>
      <c r="E39" s="253">
        <v>377.31599999999997</v>
      </c>
      <c r="F39" s="220"/>
      <c r="G39" s="220"/>
      <c r="H39" s="220"/>
      <c r="I39" s="220"/>
      <c r="J39" s="220"/>
      <c r="K39" s="220"/>
      <c r="L39" s="220"/>
      <c r="M39" s="220"/>
      <c r="N39" s="219"/>
      <c r="O39" s="219"/>
      <c r="P39" s="219"/>
      <c r="Q39" s="219"/>
      <c r="R39" s="220"/>
      <c r="S39" s="220"/>
      <c r="T39" s="220"/>
      <c r="U39" s="220"/>
      <c r="V39" s="220"/>
      <c r="W39" s="220"/>
      <c r="X39" s="220"/>
      <c r="Y39" s="220"/>
      <c r="Z39" s="210"/>
      <c r="AA39" s="210"/>
      <c r="AB39" s="210"/>
      <c r="AC39" s="210"/>
      <c r="AD39" s="210"/>
      <c r="AE39" s="210"/>
      <c r="AF39" s="210"/>
      <c r="AG39" s="210" t="s">
        <v>244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5">
      <c r="A40" s="232">
        <v>9</v>
      </c>
      <c r="B40" s="233" t="s">
        <v>277</v>
      </c>
      <c r="C40" s="248" t="s">
        <v>278</v>
      </c>
      <c r="D40" s="234" t="s">
        <v>238</v>
      </c>
      <c r="E40" s="235">
        <v>500</v>
      </c>
      <c r="F40" s="236">
        <f>H40+J40</f>
        <v>0</v>
      </c>
      <c r="G40" s="236">
        <f>ROUND(E40*F40,2)</f>
        <v>0</v>
      </c>
      <c r="H40" s="237"/>
      <c r="I40" s="236">
        <f>ROUND(E40*H40,2)</f>
        <v>0</v>
      </c>
      <c r="J40" s="237"/>
      <c r="K40" s="236">
        <f>ROUND(E40*J40,2)</f>
        <v>0</v>
      </c>
      <c r="L40" s="236">
        <v>21</v>
      </c>
      <c r="M40" s="236">
        <f>G40*(1+L40/100)</f>
        <v>0</v>
      </c>
      <c r="N40" s="235">
        <v>1.0000000000000001E-5</v>
      </c>
      <c r="O40" s="235">
        <f>ROUND(E40*N40,2)</f>
        <v>0.01</v>
      </c>
      <c r="P40" s="235">
        <v>0</v>
      </c>
      <c r="Q40" s="235">
        <f>ROUND(E40*P40,2)</f>
        <v>0</v>
      </c>
      <c r="R40" s="236" t="s">
        <v>268</v>
      </c>
      <c r="S40" s="236" t="s">
        <v>240</v>
      </c>
      <c r="T40" s="238" t="s">
        <v>240</v>
      </c>
      <c r="U40" s="220">
        <v>0.03</v>
      </c>
      <c r="V40" s="220">
        <f>ROUND(E40*U40,2)</f>
        <v>15</v>
      </c>
      <c r="W40" s="220"/>
      <c r="X40" s="220" t="s">
        <v>180</v>
      </c>
      <c r="Y40" s="220" t="s">
        <v>181</v>
      </c>
      <c r="Z40" s="210"/>
      <c r="AA40" s="210"/>
      <c r="AB40" s="210"/>
      <c r="AC40" s="210"/>
      <c r="AD40" s="210"/>
      <c r="AE40" s="210"/>
      <c r="AF40" s="210"/>
      <c r="AG40" s="210" t="s">
        <v>259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5">
      <c r="A41" s="217"/>
      <c r="B41" s="218"/>
      <c r="C41" s="257" t="s">
        <v>279</v>
      </c>
      <c r="D41" s="252"/>
      <c r="E41" s="253">
        <v>500</v>
      </c>
      <c r="F41" s="220"/>
      <c r="G41" s="220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10"/>
      <c r="AA41" s="210"/>
      <c r="AB41" s="210"/>
      <c r="AC41" s="210"/>
      <c r="AD41" s="210"/>
      <c r="AE41" s="210"/>
      <c r="AF41" s="210"/>
      <c r="AG41" s="210" t="s">
        <v>244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x14ac:dyDescent="0.25">
      <c r="A42" s="222" t="s">
        <v>173</v>
      </c>
      <c r="B42" s="223" t="s">
        <v>109</v>
      </c>
      <c r="C42" s="246" t="s">
        <v>110</v>
      </c>
      <c r="D42" s="224"/>
      <c r="E42" s="225"/>
      <c r="F42" s="226"/>
      <c r="G42" s="226">
        <f>SUMIF(AG43:AG51,"&lt;&gt;NOR",G43:G51)</f>
        <v>0</v>
      </c>
      <c r="H42" s="226"/>
      <c r="I42" s="226">
        <f>SUM(I43:I51)</f>
        <v>0</v>
      </c>
      <c r="J42" s="226"/>
      <c r="K42" s="226">
        <f>SUM(K43:K51)</f>
        <v>0</v>
      </c>
      <c r="L42" s="226"/>
      <c r="M42" s="226">
        <f>SUM(M43:M51)</f>
        <v>0</v>
      </c>
      <c r="N42" s="225"/>
      <c r="O42" s="225">
        <f>SUM(O43:O51)</f>
        <v>3.07</v>
      </c>
      <c r="P42" s="225"/>
      <c r="Q42" s="225">
        <f>SUM(Q43:Q51)</f>
        <v>0</v>
      </c>
      <c r="R42" s="226"/>
      <c r="S42" s="226"/>
      <c r="T42" s="227"/>
      <c r="U42" s="221"/>
      <c r="V42" s="221">
        <f>SUM(V43:V51)</f>
        <v>126.05</v>
      </c>
      <c r="W42" s="221"/>
      <c r="X42" s="221"/>
      <c r="Y42" s="221"/>
      <c r="AG42" t="s">
        <v>174</v>
      </c>
    </row>
    <row r="43" spans="1:60" outlineLevel="1" x14ac:dyDescent="0.25">
      <c r="A43" s="232">
        <v>10</v>
      </c>
      <c r="B43" s="233" t="s">
        <v>280</v>
      </c>
      <c r="C43" s="248" t="s">
        <v>281</v>
      </c>
      <c r="D43" s="234" t="s">
        <v>238</v>
      </c>
      <c r="E43" s="235">
        <v>484.8</v>
      </c>
      <c r="F43" s="236">
        <f>H43+J43</f>
        <v>0</v>
      </c>
      <c r="G43" s="236">
        <f>ROUND(E43*F43,2)</f>
        <v>0</v>
      </c>
      <c r="H43" s="237"/>
      <c r="I43" s="236">
        <f>ROUND(E43*H43,2)</f>
        <v>0</v>
      </c>
      <c r="J43" s="237"/>
      <c r="K43" s="236">
        <f>ROUND(E43*J43,2)</f>
        <v>0</v>
      </c>
      <c r="L43" s="236">
        <v>21</v>
      </c>
      <c r="M43" s="236">
        <f>G43*(1+L43/100)</f>
        <v>0</v>
      </c>
      <c r="N43" s="235">
        <v>6.3400000000000001E-3</v>
      </c>
      <c r="O43" s="235">
        <f>ROUND(E43*N43,2)</f>
        <v>3.07</v>
      </c>
      <c r="P43" s="235">
        <v>0</v>
      </c>
      <c r="Q43" s="235">
        <f>ROUND(E43*P43,2)</f>
        <v>0</v>
      </c>
      <c r="R43" s="236" t="s">
        <v>282</v>
      </c>
      <c r="S43" s="236" t="s">
        <v>240</v>
      </c>
      <c r="T43" s="238" t="s">
        <v>240</v>
      </c>
      <c r="U43" s="220">
        <v>0.26</v>
      </c>
      <c r="V43" s="220">
        <f>ROUND(E43*U43,2)</f>
        <v>126.05</v>
      </c>
      <c r="W43" s="220"/>
      <c r="X43" s="220" t="s">
        <v>180</v>
      </c>
      <c r="Y43" s="220" t="s">
        <v>181</v>
      </c>
      <c r="Z43" s="210"/>
      <c r="AA43" s="210"/>
      <c r="AB43" s="210"/>
      <c r="AC43" s="210"/>
      <c r="AD43" s="210"/>
      <c r="AE43" s="210"/>
      <c r="AF43" s="210"/>
      <c r="AG43" s="210" t="s">
        <v>182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25">
      <c r="A44" s="217"/>
      <c r="B44" s="218"/>
      <c r="C44" s="257" t="s">
        <v>618</v>
      </c>
      <c r="D44" s="252"/>
      <c r="E44" s="253"/>
      <c r="F44" s="220"/>
      <c r="G44" s="220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10"/>
      <c r="AA44" s="210"/>
      <c r="AB44" s="210"/>
      <c r="AC44" s="210"/>
      <c r="AD44" s="210"/>
      <c r="AE44" s="210"/>
      <c r="AF44" s="210"/>
      <c r="AG44" s="210" t="s">
        <v>244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3" x14ac:dyDescent="0.25">
      <c r="A45" s="217"/>
      <c r="B45" s="218"/>
      <c r="C45" s="257" t="s">
        <v>283</v>
      </c>
      <c r="D45" s="252"/>
      <c r="E45" s="253">
        <v>134.4</v>
      </c>
      <c r="F45" s="220"/>
      <c r="G45" s="220"/>
      <c r="H45" s="220"/>
      <c r="I45" s="220"/>
      <c r="J45" s="220"/>
      <c r="K45" s="220"/>
      <c r="L45" s="220"/>
      <c r="M45" s="220"/>
      <c r="N45" s="219"/>
      <c r="O45" s="219"/>
      <c r="P45" s="219"/>
      <c r="Q45" s="219"/>
      <c r="R45" s="220"/>
      <c r="S45" s="220"/>
      <c r="T45" s="220"/>
      <c r="U45" s="220"/>
      <c r="V45" s="220"/>
      <c r="W45" s="220"/>
      <c r="X45" s="220"/>
      <c r="Y45" s="220"/>
      <c r="Z45" s="210"/>
      <c r="AA45" s="210"/>
      <c r="AB45" s="210"/>
      <c r="AC45" s="210"/>
      <c r="AD45" s="210"/>
      <c r="AE45" s="210"/>
      <c r="AF45" s="210"/>
      <c r="AG45" s="210" t="s">
        <v>244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5">
      <c r="A46" s="217"/>
      <c r="B46" s="218"/>
      <c r="C46" s="257" t="s">
        <v>284</v>
      </c>
      <c r="D46" s="252"/>
      <c r="E46" s="253">
        <v>93.6</v>
      </c>
      <c r="F46" s="220"/>
      <c r="G46" s="220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10"/>
      <c r="AA46" s="210"/>
      <c r="AB46" s="210"/>
      <c r="AC46" s="210"/>
      <c r="AD46" s="210"/>
      <c r="AE46" s="210"/>
      <c r="AF46" s="210"/>
      <c r="AG46" s="210" t="s">
        <v>244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25">
      <c r="A47" s="217"/>
      <c r="B47" s="218"/>
      <c r="C47" s="257" t="s">
        <v>635</v>
      </c>
      <c r="D47" s="252"/>
      <c r="E47" s="253">
        <v>14.4</v>
      </c>
      <c r="F47" s="220"/>
      <c r="G47" s="220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10"/>
      <c r="AA47" s="210"/>
      <c r="AB47" s="210"/>
      <c r="AC47" s="210"/>
      <c r="AD47" s="210"/>
      <c r="AE47" s="210"/>
      <c r="AF47" s="210"/>
      <c r="AG47" s="210" t="s">
        <v>244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25">
      <c r="A48" s="217"/>
      <c r="B48" s="218"/>
      <c r="C48" s="257" t="s">
        <v>624</v>
      </c>
      <c r="D48" s="252"/>
      <c r="E48" s="253"/>
      <c r="F48" s="220"/>
      <c r="G48" s="220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10"/>
      <c r="AA48" s="210"/>
      <c r="AB48" s="210"/>
      <c r="AC48" s="210"/>
      <c r="AD48" s="210"/>
      <c r="AE48" s="210"/>
      <c r="AF48" s="210"/>
      <c r="AG48" s="210" t="s">
        <v>244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3" x14ac:dyDescent="0.25">
      <c r="A49" s="217"/>
      <c r="B49" s="218"/>
      <c r="C49" s="257" t="s">
        <v>283</v>
      </c>
      <c r="D49" s="252"/>
      <c r="E49" s="253">
        <v>134.4</v>
      </c>
      <c r="F49" s="220"/>
      <c r="G49" s="220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10"/>
      <c r="AA49" s="210"/>
      <c r="AB49" s="210"/>
      <c r="AC49" s="210"/>
      <c r="AD49" s="210"/>
      <c r="AE49" s="210"/>
      <c r="AF49" s="210"/>
      <c r="AG49" s="210" t="s">
        <v>244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25">
      <c r="A50" s="217"/>
      <c r="B50" s="218"/>
      <c r="C50" s="257" t="s">
        <v>284</v>
      </c>
      <c r="D50" s="252"/>
      <c r="E50" s="253">
        <v>93.6</v>
      </c>
      <c r="F50" s="220"/>
      <c r="G50" s="220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10"/>
      <c r="AA50" s="210"/>
      <c r="AB50" s="210"/>
      <c r="AC50" s="210"/>
      <c r="AD50" s="210"/>
      <c r="AE50" s="210"/>
      <c r="AF50" s="210"/>
      <c r="AG50" s="210" t="s">
        <v>244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3" x14ac:dyDescent="0.25">
      <c r="A51" s="217"/>
      <c r="B51" s="218"/>
      <c r="C51" s="257" t="s">
        <v>635</v>
      </c>
      <c r="D51" s="252"/>
      <c r="E51" s="253">
        <v>14.4</v>
      </c>
      <c r="F51" s="220"/>
      <c r="G51" s="220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10"/>
      <c r="AA51" s="210"/>
      <c r="AB51" s="210"/>
      <c r="AC51" s="210"/>
      <c r="AD51" s="210"/>
      <c r="AE51" s="210"/>
      <c r="AF51" s="210"/>
      <c r="AG51" s="210" t="s">
        <v>244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x14ac:dyDescent="0.25">
      <c r="A52" s="222" t="s">
        <v>173</v>
      </c>
      <c r="B52" s="223" t="s">
        <v>117</v>
      </c>
      <c r="C52" s="246" t="s">
        <v>118</v>
      </c>
      <c r="D52" s="224"/>
      <c r="E52" s="225"/>
      <c r="F52" s="226"/>
      <c r="G52" s="226">
        <f>SUMIF(AG53:AG54,"&lt;&gt;NOR",G53:G54)</f>
        <v>0</v>
      </c>
      <c r="H52" s="226"/>
      <c r="I52" s="226">
        <f>SUM(I53:I54)</f>
        <v>0</v>
      </c>
      <c r="J52" s="226"/>
      <c r="K52" s="226">
        <f>SUM(K53:K54)</f>
        <v>0</v>
      </c>
      <c r="L52" s="226"/>
      <c r="M52" s="226">
        <f>SUM(M53:M54)</f>
        <v>0</v>
      </c>
      <c r="N52" s="225"/>
      <c r="O52" s="225">
        <f>SUM(O53:O54)</f>
        <v>0</v>
      </c>
      <c r="P52" s="225"/>
      <c r="Q52" s="225">
        <f>SUM(Q53:Q54)</f>
        <v>0</v>
      </c>
      <c r="R52" s="226"/>
      <c r="S52" s="226"/>
      <c r="T52" s="227"/>
      <c r="U52" s="221"/>
      <c r="V52" s="221">
        <f>SUM(V53:V54)</f>
        <v>2.06</v>
      </c>
      <c r="W52" s="221"/>
      <c r="X52" s="221"/>
      <c r="Y52" s="221"/>
      <c r="AG52" t="s">
        <v>174</v>
      </c>
    </row>
    <row r="53" spans="1:60" outlineLevel="1" x14ac:dyDescent="0.25">
      <c r="A53" s="232">
        <v>11</v>
      </c>
      <c r="B53" s="233" t="s">
        <v>285</v>
      </c>
      <c r="C53" s="248" t="s">
        <v>286</v>
      </c>
      <c r="D53" s="234" t="s">
        <v>287</v>
      </c>
      <c r="E53" s="235">
        <v>6.7114000000000003</v>
      </c>
      <c r="F53" s="236">
        <f>H53+J53</f>
        <v>0</v>
      </c>
      <c r="G53" s="236">
        <f>ROUND(E53*F53,2)</f>
        <v>0</v>
      </c>
      <c r="H53" s="237"/>
      <c r="I53" s="236">
        <f>ROUND(E53*H53,2)</f>
        <v>0</v>
      </c>
      <c r="J53" s="237"/>
      <c r="K53" s="236">
        <f>ROUND(E53*J53,2)</f>
        <v>0</v>
      </c>
      <c r="L53" s="236">
        <v>21</v>
      </c>
      <c r="M53" s="236">
        <f>G53*(1+L53/100)</f>
        <v>0</v>
      </c>
      <c r="N53" s="235">
        <v>0</v>
      </c>
      <c r="O53" s="235">
        <f>ROUND(E53*N53,2)</f>
        <v>0</v>
      </c>
      <c r="P53" s="235">
        <v>0</v>
      </c>
      <c r="Q53" s="235">
        <f>ROUND(E53*P53,2)</f>
        <v>0</v>
      </c>
      <c r="R53" s="236" t="s">
        <v>239</v>
      </c>
      <c r="S53" s="236" t="s">
        <v>240</v>
      </c>
      <c r="T53" s="238" t="s">
        <v>240</v>
      </c>
      <c r="U53" s="220">
        <v>0.307</v>
      </c>
      <c r="V53" s="220">
        <f>ROUND(E53*U53,2)</f>
        <v>2.06</v>
      </c>
      <c r="W53" s="220"/>
      <c r="X53" s="220" t="s">
        <v>180</v>
      </c>
      <c r="Y53" s="220" t="s">
        <v>181</v>
      </c>
      <c r="Z53" s="210"/>
      <c r="AA53" s="210"/>
      <c r="AB53" s="210"/>
      <c r="AC53" s="210"/>
      <c r="AD53" s="210"/>
      <c r="AE53" s="210"/>
      <c r="AF53" s="210"/>
      <c r="AG53" s="210" t="s">
        <v>182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ht="21" outlineLevel="2" x14ac:dyDescent="0.25">
      <c r="A54" s="217"/>
      <c r="B54" s="218"/>
      <c r="C54" s="256" t="s">
        <v>288</v>
      </c>
      <c r="D54" s="255"/>
      <c r="E54" s="255"/>
      <c r="F54" s="255"/>
      <c r="G54" s="255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10"/>
      <c r="AA54" s="210"/>
      <c r="AB54" s="210"/>
      <c r="AC54" s="210"/>
      <c r="AD54" s="210"/>
      <c r="AE54" s="210"/>
      <c r="AF54" s="210"/>
      <c r="AG54" s="210" t="s">
        <v>242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54" t="str">
        <f>C54</f>
        <v>přesun hmot pro budovy občanské výstavby (JKSO 801), budovy pro bydlení (JKSO 803) budovy pro výrobu a služby (JKSO 812) s nosnou svislou konstrukcí zděnou z cihel nebo tvárnic nebo kovovou</v>
      </c>
      <c r="BB54" s="210"/>
      <c r="BC54" s="210"/>
      <c r="BD54" s="210"/>
      <c r="BE54" s="210"/>
      <c r="BF54" s="210"/>
      <c r="BG54" s="210"/>
      <c r="BH54" s="210"/>
    </row>
    <row r="55" spans="1:60" x14ac:dyDescent="0.25">
      <c r="A55" s="222" t="s">
        <v>173</v>
      </c>
      <c r="B55" s="223" t="s">
        <v>129</v>
      </c>
      <c r="C55" s="246" t="s">
        <v>130</v>
      </c>
      <c r="D55" s="224"/>
      <c r="E55" s="225"/>
      <c r="F55" s="226"/>
      <c r="G55" s="226">
        <f>SUMIF(AG56:AG70,"&lt;&gt;NOR",G56:G70)</f>
        <v>0</v>
      </c>
      <c r="H55" s="226"/>
      <c r="I55" s="226">
        <f>SUM(I56:I70)</f>
        <v>0</v>
      </c>
      <c r="J55" s="226"/>
      <c r="K55" s="226">
        <f>SUM(K56:K70)</f>
        <v>0</v>
      </c>
      <c r="L55" s="226"/>
      <c r="M55" s="226">
        <f>SUM(M56:M70)</f>
        <v>0</v>
      </c>
      <c r="N55" s="225"/>
      <c r="O55" s="225">
        <f>SUM(O56:O70)</f>
        <v>0</v>
      </c>
      <c r="P55" s="225"/>
      <c r="Q55" s="225">
        <f>SUM(Q56:Q70)</f>
        <v>0</v>
      </c>
      <c r="R55" s="226"/>
      <c r="S55" s="226"/>
      <c r="T55" s="227"/>
      <c r="U55" s="221"/>
      <c r="V55" s="221">
        <f>SUM(V56:V70)</f>
        <v>7.8800000000000008</v>
      </c>
      <c r="W55" s="221"/>
      <c r="X55" s="221"/>
      <c r="Y55" s="221"/>
      <c r="AG55" t="s">
        <v>174</v>
      </c>
    </row>
    <row r="56" spans="1:60" outlineLevel="1" x14ac:dyDescent="0.25">
      <c r="A56" s="232">
        <v>12</v>
      </c>
      <c r="B56" s="233" t="s">
        <v>289</v>
      </c>
      <c r="C56" s="248" t="s">
        <v>290</v>
      </c>
      <c r="D56" s="234" t="s">
        <v>287</v>
      </c>
      <c r="E56" s="235">
        <v>3.847</v>
      </c>
      <c r="F56" s="236">
        <f>H56+J56</f>
        <v>0</v>
      </c>
      <c r="G56" s="236">
        <f>ROUND(E56*F56,2)</f>
        <v>0</v>
      </c>
      <c r="H56" s="237"/>
      <c r="I56" s="236">
        <f>ROUND(E56*H56,2)</f>
        <v>0</v>
      </c>
      <c r="J56" s="237"/>
      <c r="K56" s="236">
        <f>ROUND(E56*J56,2)</f>
        <v>0</v>
      </c>
      <c r="L56" s="236">
        <v>21</v>
      </c>
      <c r="M56" s="236">
        <f>G56*(1+L56/100)</f>
        <v>0</v>
      </c>
      <c r="N56" s="235">
        <v>0</v>
      </c>
      <c r="O56" s="235">
        <f>ROUND(E56*N56,2)</f>
        <v>0</v>
      </c>
      <c r="P56" s="235">
        <v>0</v>
      </c>
      <c r="Q56" s="235">
        <f>ROUND(E56*P56,2)</f>
        <v>0</v>
      </c>
      <c r="R56" s="236" t="s">
        <v>291</v>
      </c>
      <c r="S56" s="236" t="s">
        <v>240</v>
      </c>
      <c r="T56" s="238" t="s">
        <v>240</v>
      </c>
      <c r="U56" s="220">
        <v>2.0099999999999998</v>
      </c>
      <c r="V56" s="220">
        <f>ROUND(E56*U56,2)</f>
        <v>7.73</v>
      </c>
      <c r="W56" s="220"/>
      <c r="X56" s="220" t="s">
        <v>180</v>
      </c>
      <c r="Y56" s="220" t="s">
        <v>181</v>
      </c>
      <c r="Z56" s="210"/>
      <c r="AA56" s="210"/>
      <c r="AB56" s="210"/>
      <c r="AC56" s="210"/>
      <c r="AD56" s="210"/>
      <c r="AE56" s="210"/>
      <c r="AF56" s="210"/>
      <c r="AG56" s="210" t="s">
        <v>182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25">
      <c r="A57" s="217"/>
      <c r="B57" s="218"/>
      <c r="C57" s="257" t="s">
        <v>636</v>
      </c>
      <c r="D57" s="252"/>
      <c r="E57" s="253"/>
      <c r="F57" s="220"/>
      <c r="G57" s="220"/>
      <c r="H57" s="220"/>
      <c r="I57" s="220"/>
      <c r="J57" s="220"/>
      <c r="K57" s="220"/>
      <c r="L57" s="220"/>
      <c r="M57" s="220"/>
      <c r="N57" s="219"/>
      <c r="O57" s="219"/>
      <c r="P57" s="219"/>
      <c r="Q57" s="219"/>
      <c r="R57" s="220"/>
      <c r="S57" s="220"/>
      <c r="T57" s="220"/>
      <c r="U57" s="220"/>
      <c r="V57" s="220"/>
      <c r="W57" s="220"/>
      <c r="X57" s="220"/>
      <c r="Y57" s="220"/>
      <c r="Z57" s="210"/>
      <c r="AA57" s="210"/>
      <c r="AB57" s="210"/>
      <c r="AC57" s="210"/>
      <c r="AD57" s="210"/>
      <c r="AE57" s="210"/>
      <c r="AF57" s="210"/>
      <c r="AG57" s="210" t="s">
        <v>244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3" x14ac:dyDescent="0.25">
      <c r="A58" s="217"/>
      <c r="B58" s="218"/>
      <c r="C58" s="257" t="s">
        <v>637</v>
      </c>
      <c r="D58" s="252"/>
      <c r="E58" s="253">
        <v>1.875</v>
      </c>
      <c r="F58" s="220"/>
      <c r="G58" s="220"/>
      <c r="H58" s="220"/>
      <c r="I58" s="220"/>
      <c r="J58" s="220"/>
      <c r="K58" s="220"/>
      <c r="L58" s="220"/>
      <c r="M58" s="220"/>
      <c r="N58" s="219"/>
      <c r="O58" s="219"/>
      <c r="P58" s="219"/>
      <c r="Q58" s="219"/>
      <c r="R58" s="220"/>
      <c r="S58" s="220"/>
      <c r="T58" s="220"/>
      <c r="U58" s="220"/>
      <c r="V58" s="220"/>
      <c r="W58" s="220"/>
      <c r="X58" s="220"/>
      <c r="Y58" s="220"/>
      <c r="Z58" s="210"/>
      <c r="AA58" s="210"/>
      <c r="AB58" s="210"/>
      <c r="AC58" s="210"/>
      <c r="AD58" s="210"/>
      <c r="AE58" s="210"/>
      <c r="AF58" s="210"/>
      <c r="AG58" s="210" t="s">
        <v>244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3" x14ac:dyDescent="0.25">
      <c r="A59" s="217"/>
      <c r="B59" s="218"/>
      <c r="C59" s="257" t="s">
        <v>638</v>
      </c>
      <c r="D59" s="252"/>
      <c r="E59" s="253">
        <v>1.972</v>
      </c>
      <c r="F59" s="220"/>
      <c r="G59" s="220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10"/>
      <c r="AA59" s="210"/>
      <c r="AB59" s="210"/>
      <c r="AC59" s="210"/>
      <c r="AD59" s="210"/>
      <c r="AE59" s="210"/>
      <c r="AF59" s="210"/>
      <c r="AG59" s="210" t="s">
        <v>244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5">
      <c r="A60" s="232">
        <v>13</v>
      </c>
      <c r="B60" s="233" t="s">
        <v>295</v>
      </c>
      <c r="C60" s="248" t="s">
        <v>296</v>
      </c>
      <c r="D60" s="234" t="s">
        <v>287</v>
      </c>
      <c r="E60" s="235">
        <v>3.847</v>
      </c>
      <c r="F60" s="236">
        <f>H60+J60</f>
        <v>0</v>
      </c>
      <c r="G60" s="236">
        <f>ROUND(E60*F60,2)</f>
        <v>0</v>
      </c>
      <c r="H60" s="237"/>
      <c r="I60" s="236">
        <f>ROUND(E60*H60,2)</f>
        <v>0</v>
      </c>
      <c r="J60" s="237"/>
      <c r="K60" s="236">
        <f>ROUND(E60*J60,2)</f>
        <v>0</v>
      </c>
      <c r="L60" s="236">
        <v>21</v>
      </c>
      <c r="M60" s="236">
        <f>G60*(1+L60/100)</f>
        <v>0</v>
      </c>
      <c r="N60" s="235">
        <v>0</v>
      </c>
      <c r="O60" s="235">
        <f>ROUND(E60*N60,2)</f>
        <v>0</v>
      </c>
      <c r="P60" s="235">
        <v>0</v>
      </c>
      <c r="Q60" s="235">
        <f>ROUND(E60*P60,2)</f>
        <v>0</v>
      </c>
      <c r="R60" s="236" t="s">
        <v>297</v>
      </c>
      <c r="S60" s="236" t="s">
        <v>240</v>
      </c>
      <c r="T60" s="238" t="s">
        <v>240</v>
      </c>
      <c r="U60" s="220">
        <v>0.04</v>
      </c>
      <c r="V60" s="220">
        <f>ROUND(E60*U60,2)</f>
        <v>0.15</v>
      </c>
      <c r="W60" s="220"/>
      <c r="X60" s="220" t="s">
        <v>180</v>
      </c>
      <c r="Y60" s="220" t="s">
        <v>181</v>
      </c>
      <c r="Z60" s="210"/>
      <c r="AA60" s="210"/>
      <c r="AB60" s="210"/>
      <c r="AC60" s="210"/>
      <c r="AD60" s="210"/>
      <c r="AE60" s="210"/>
      <c r="AF60" s="210"/>
      <c r="AG60" s="210" t="s">
        <v>182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25">
      <c r="A61" s="217"/>
      <c r="B61" s="218"/>
      <c r="C61" s="256" t="s">
        <v>298</v>
      </c>
      <c r="D61" s="255"/>
      <c r="E61" s="255"/>
      <c r="F61" s="255"/>
      <c r="G61" s="255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10"/>
      <c r="AA61" s="210"/>
      <c r="AB61" s="210"/>
      <c r="AC61" s="210"/>
      <c r="AD61" s="210"/>
      <c r="AE61" s="210"/>
      <c r="AF61" s="210"/>
      <c r="AG61" s="210" t="s">
        <v>242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25">
      <c r="A62" s="217"/>
      <c r="B62" s="218"/>
      <c r="C62" s="257" t="s">
        <v>639</v>
      </c>
      <c r="D62" s="252"/>
      <c r="E62" s="253"/>
      <c r="F62" s="220"/>
      <c r="G62" s="220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10"/>
      <c r="AA62" s="210"/>
      <c r="AB62" s="210"/>
      <c r="AC62" s="210"/>
      <c r="AD62" s="210"/>
      <c r="AE62" s="210"/>
      <c r="AF62" s="210"/>
      <c r="AG62" s="210" t="s">
        <v>244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3" x14ac:dyDescent="0.25">
      <c r="A63" s="217"/>
      <c r="B63" s="218"/>
      <c r="C63" s="257" t="s">
        <v>637</v>
      </c>
      <c r="D63" s="252"/>
      <c r="E63" s="253">
        <v>1.875</v>
      </c>
      <c r="F63" s="220"/>
      <c r="G63" s="220"/>
      <c r="H63" s="220"/>
      <c r="I63" s="220"/>
      <c r="J63" s="220"/>
      <c r="K63" s="220"/>
      <c r="L63" s="220"/>
      <c r="M63" s="220"/>
      <c r="N63" s="219"/>
      <c r="O63" s="219"/>
      <c r="P63" s="219"/>
      <c r="Q63" s="219"/>
      <c r="R63" s="220"/>
      <c r="S63" s="220"/>
      <c r="T63" s="220"/>
      <c r="U63" s="220"/>
      <c r="V63" s="220"/>
      <c r="W63" s="220"/>
      <c r="X63" s="220"/>
      <c r="Y63" s="220"/>
      <c r="Z63" s="210"/>
      <c r="AA63" s="210"/>
      <c r="AB63" s="210"/>
      <c r="AC63" s="210"/>
      <c r="AD63" s="210"/>
      <c r="AE63" s="210"/>
      <c r="AF63" s="210"/>
      <c r="AG63" s="210" t="s">
        <v>244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3" x14ac:dyDescent="0.25">
      <c r="A64" s="217"/>
      <c r="B64" s="218"/>
      <c r="C64" s="257" t="s">
        <v>638</v>
      </c>
      <c r="D64" s="252"/>
      <c r="E64" s="253">
        <v>1.972</v>
      </c>
      <c r="F64" s="220"/>
      <c r="G64" s="220"/>
      <c r="H64" s="220"/>
      <c r="I64" s="220"/>
      <c r="J64" s="220"/>
      <c r="K64" s="220"/>
      <c r="L64" s="220"/>
      <c r="M64" s="220"/>
      <c r="N64" s="219"/>
      <c r="O64" s="219"/>
      <c r="P64" s="219"/>
      <c r="Q64" s="219"/>
      <c r="R64" s="220"/>
      <c r="S64" s="220"/>
      <c r="T64" s="220"/>
      <c r="U64" s="220"/>
      <c r="V64" s="220"/>
      <c r="W64" s="220"/>
      <c r="X64" s="220"/>
      <c r="Y64" s="220"/>
      <c r="Z64" s="210"/>
      <c r="AA64" s="210"/>
      <c r="AB64" s="210"/>
      <c r="AC64" s="210"/>
      <c r="AD64" s="210"/>
      <c r="AE64" s="210"/>
      <c r="AF64" s="210"/>
      <c r="AG64" s="210" t="s">
        <v>244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5">
      <c r="A65" s="232">
        <v>14</v>
      </c>
      <c r="B65" s="233" t="s">
        <v>300</v>
      </c>
      <c r="C65" s="248" t="s">
        <v>301</v>
      </c>
      <c r="D65" s="234" t="s">
        <v>287</v>
      </c>
      <c r="E65" s="235">
        <v>73.093000000000004</v>
      </c>
      <c r="F65" s="236">
        <f>H65+J65</f>
        <v>0</v>
      </c>
      <c r="G65" s="236">
        <f>ROUND(E65*F65,2)</f>
        <v>0</v>
      </c>
      <c r="H65" s="237"/>
      <c r="I65" s="236">
        <f>ROUND(E65*H65,2)</f>
        <v>0</v>
      </c>
      <c r="J65" s="237"/>
      <c r="K65" s="236">
        <f>ROUND(E65*J65,2)</f>
        <v>0</v>
      </c>
      <c r="L65" s="236">
        <v>21</v>
      </c>
      <c r="M65" s="236">
        <f>G65*(1+L65/100)</f>
        <v>0</v>
      </c>
      <c r="N65" s="235">
        <v>0</v>
      </c>
      <c r="O65" s="235">
        <f>ROUND(E65*N65,2)</f>
        <v>0</v>
      </c>
      <c r="P65" s="235">
        <v>0</v>
      </c>
      <c r="Q65" s="235">
        <f>ROUND(E65*P65,2)</f>
        <v>0</v>
      </c>
      <c r="R65" s="236" t="s">
        <v>297</v>
      </c>
      <c r="S65" s="236" t="s">
        <v>240</v>
      </c>
      <c r="T65" s="238" t="s">
        <v>240</v>
      </c>
      <c r="U65" s="220">
        <v>0</v>
      </c>
      <c r="V65" s="220">
        <f>ROUND(E65*U65,2)</f>
        <v>0</v>
      </c>
      <c r="W65" s="220"/>
      <c r="X65" s="220" t="s">
        <v>180</v>
      </c>
      <c r="Y65" s="220" t="s">
        <v>181</v>
      </c>
      <c r="Z65" s="210"/>
      <c r="AA65" s="210"/>
      <c r="AB65" s="210"/>
      <c r="AC65" s="210"/>
      <c r="AD65" s="210"/>
      <c r="AE65" s="210"/>
      <c r="AF65" s="210"/>
      <c r="AG65" s="210" t="s">
        <v>182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5">
      <c r="A66" s="217"/>
      <c r="B66" s="218"/>
      <c r="C66" s="256" t="s">
        <v>298</v>
      </c>
      <c r="D66" s="255"/>
      <c r="E66" s="255"/>
      <c r="F66" s="255"/>
      <c r="G66" s="255"/>
      <c r="H66" s="220"/>
      <c r="I66" s="220"/>
      <c r="J66" s="220"/>
      <c r="K66" s="220"/>
      <c r="L66" s="220"/>
      <c r="M66" s="220"/>
      <c r="N66" s="219"/>
      <c r="O66" s="219"/>
      <c r="P66" s="219"/>
      <c r="Q66" s="219"/>
      <c r="R66" s="220"/>
      <c r="S66" s="220"/>
      <c r="T66" s="220"/>
      <c r="U66" s="220"/>
      <c r="V66" s="220"/>
      <c r="W66" s="220"/>
      <c r="X66" s="220"/>
      <c r="Y66" s="220"/>
      <c r="Z66" s="210"/>
      <c r="AA66" s="210"/>
      <c r="AB66" s="210"/>
      <c r="AC66" s="210"/>
      <c r="AD66" s="210"/>
      <c r="AE66" s="210"/>
      <c r="AF66" s="210"/>
      <c r="AG66" s="210" t="s">
        <v>242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25">
      <c r="A67" s="217"/>
      <c r="B67" s="218"/>
      <c r="C67" s="257" t="s">
        <v>639</v>
      </c>
      <c r="D67" s="252"/>
      <c r="E67" s="253"/>
      <c r="F67" s="220"/>
      <c r="G67" s="220"/>
      <c r="H67" s="220"/>
      <c r="I67" s="220"/>
      <c r="J67" s="220"/>
      <c r="K67" s="220"/>
      <c r="L67" s="220"/>
      <c r="M67" s="220"/>
      <c r="N67" s="219"/>
      <c r="O67" s="219"/>
      <c r="P67" s="219"/>
      <c r="Q67" s="219"/>
      <c r="R67" s="220"/>
      <c r="S67" s="220"/>
      <c r="T67" s="220"/>
      <c r="U67" s="220"/>
      <c r="V67" s="220"/>
      <c r="W67" s="220"/>
      <c r="X67" s="220"/>
      <c r="Y67" s="220"/>
      <c r="Z67" s="210"/>
      <c r="AA67" s="210"/>
      <c r="AB67" s="210"/>
      <c r="AC67" s="210"/>
      <c r="AD67" s="210"/>
      <c r="AE67" s="210"/>
      <c r="AF67" s="210"/>
      <c r="AG67" s="210" t="s">
        <v>244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3" x14ac:dyDescent="0.25">
      <c r="A68" s="217"/>
      <c r="B68" s="218"/>
      <c r="C68" s="257" t="s">
        <v>640</v>
      </c>
      <c r="D68" s="252"/>
      <c r="E68" s="253">
        <v>35.625</v>
      </c>
      <c r="F68" s="220"/>
      <c r="G68" s="220"/>
      <c r="H68" s="220"/>
      <c r="I68" s="220"/>
      <c r="J68" s="220"/>
      <c r="K68" s="220"/>
      <c r="L68" s="220"/>
      <c r="M68" s="220"/>
      <c r="N68" s="219"/>
      <c r="O68" s="219"/>
      <c r="P68" s="219"/>
      <c r="Q68" s="219"/>
      <c r="R68" s="220"/>
      <c r="S68" s="220"/>
      <c r="T68" s="220"/>
      <c r="U68" s="220"/>
      <c r="V68" s="220"/>
      <c r="W68" s="220"/>
      <c r="X68" s="220"/>
      <c r="Y68" s="220"/>
      <c r="Z68" s="210"/>
      <c r="AA68" s="210"/>
      <c r="AB68" s="210"/>
      <c r="AC68" s="210"/>
      <c r="AD68" s="210"/>
      <c r="AE68" s="210"/>
      <c r="AF68" s="210"/>
      <c r="AG68" s="210" t="s">
        <v>244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3" x14ac:dyDescent="0.25">
      <c r="A69" s="217"/>
      <c r="B69" s="218"/>
      <c r="C69" s="257" t="s">
        <v>641</v>
      </c>
      <c r="D69" s="252"/>
      <c r="E69" s="253">
        <v>37.468000000000004</v>
      </c>
      <c r="F69" s="220"/>
      <c r="G69" s="220"/>
      <c r="H69" s="220"/>
      <c r="I69" s="220"/>
      <c r="J69" s="220"/>
      <c r="K69" s="220"/>
      <c r="L69" s="220"/>
      <c r="M69" s="220"/>
      <c r="N69" s="219"/>
      <c r="O69" s="219"/>
      <c r="P69" s="219"/>
      <c r="Q69" s="219"/>
      <c r="R69" s="220"/>
      <c r="S69" s="220"/>
      <c r="T69" s="220"/>
      <c r="U69" s="220"/>
      <c r="V69" s="220"/>
      <c r="W69" s="220"/>
      <c r="X69" s="220"/>
      <c r="Y69" s="220"/>
      <c r="Z69" s="210"/>
      <c r="AA69" s="210"/>
      <c r="AB69" s="210"/>
      <c r="AC69" s="210"/>
      <c r="AD69" s="210"/>
      <c r="AE69" s="210"/>
      <c r="AF69" s="210"/>
      <c r="AG69" s="210" t="s">
        <v>244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25">
      <c r="A70" s="232">
        <v>15</v>
      </c>
      <c r="B70" s="233" t="s">
        <v>304</v>
      </c>
      <c r="C70" s="248" t="s">
        <v>305</v>
      </c>
      <c r="D70" s="234" t="s">
        <v>287</v>
      </c>
      <c r="E70" s="235">
        <v>3.847</v>
      </c>
      <c r="F70" s="236">
        <f>H70+J70</f>
        <v>0</v>
      </c>
      <c r="G70" s="236">
        <f>ROUND(E70*F70,2)</f>
        <v>0</v>
      </c>
      <c r="H70" s="237"/>
      <c r="I70" s="236">
        <f>ROUND(E70*H70,2)</f>
        <v>0</v>
      </c>
      <c r="J70" s="237"/>
      <c r="K70" s="236">
        <f>ROUND(E70*J70,2)</f>
        <v>0</v>
      </c>
      <c r="L70" s="236">
        <v>21</v>
      </c>
      <c r="M70" s="236">
        <f>G70*(1+L70/100)</f>
        <v>0</v>
      </c>
      <c r="N70" s="235">
        <v>0</v>
      </c>
      <c r="O70" s="235">
        <f>ROUND(E70*N70,2)</f>
        <v>0</v>
      </c>
      <c r="P70" s="235">
        <v>0</v>
      </c>
      <c r="Q70" s="235">
        <f>ROUND(E70*P70,2)</f>
        <v>0</v>
      </c>
      <c r="R70" s="236" t="s">
        <v>291</v>
      </c>
      <c r="S70" s="236" t="s">
        <v>240</v>
      </c>
      <c r="T70" s="238" t="s">
        <v>240</v>
      </c>
      <c r="U70" s="220">
        <v>0</v>
      </c>
      <c r="V70" s="220">
        <f>ROUND(E70*U70,2)</f>
        <v>0</v>
      </c>
      <c r="W70" s="220"/>
      <c r="X70" s="220" t="s">
        <v>180</v>
      </c>
      <c r="Y70" s="220" t="s">
        <v>181</v>
      </c>
      <c r="Z70" s="210"/>
      <c r="AA70" s="210"/>
      <c r="AB70" s="210"/>
      <c r="AC70" s="210"/>
      <c r="AD70" s="210"/>
      <c r="AE70" s="210"/>
      <c r="AF70" s="210"/>
      <c r="AG70" s="210" t="s">
        <v>182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x14ac:dyDescent="0.25">
      <c r="A71" s="3"/>
      <c r="B71" s="4"/>
      <c r="C71" s="249"/>
      <c r="D71" s="6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AE71">
        <v>12</v>
      </c>
      <c r="AF71">
        <v>21</v>
      </c>
      <c r="AG71" t="s">
        <v>159</v>
      </c>
    </row>
    <row r="72" spans="1:60" x14ac:dyDescent="0.25">
      <c r="A72" s="213"/>
      <c r="B72" s="214" t="s">
        <v>29</v>
      </c>
      <c r="C72" s="250"/>
      <c r="D72" s="215"/>
      <c r="E72" s="216"/>
      <c r="F72" s="216"/>
      <c r="G72" s="231">
        <f>G8+G23+G30+G42+G52+G55</f>
        <v>0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AE72">
        <f>SUMIF(L7:L70,AE71,G7:G70)</f>
        <v>0</v>
      </c>
      <c r="AF72">
        <f>SUMIF(L7:L70,AF71,G7:G70)</f>
        <v>0</v>
      </c>
      <c r="AG72" t="s">
        <v>233</v>
      </c>
    </row>
    <row r="73" spans="1:60" x14ac:dyDescent="0.25">
      <c r="C73" s="251"/>
      <c r="D73" s="10"/>
      <c r="AG73" t="s">
        <v>234</v>
      </c>
    </row>
    <row r="74" spans="1:60" x14ac:dyDescent="0.25">
      <c r="D74" s="10"/>
    </row>
    <row r="75" spans="1:60" x14ac:dyDescent="0.25">
      <c r="D75" s="10"/>
    </row>
    <row r="76" spans="1:60" x14ac:dyDescent="0.25">
      <c r="D76" s="10"/>
    </row>
    <row r="77" spans="1:60" x14ac:dyDescent="0.25">
      <c r="D77" s="10"/>
    </row>
    <row r="78" spans="1:60" x14ac:dyDescent="0.25">
      <c r="D78" s="10"/>
    </row>
    <row r="79" spans="1:60" x14ac:dyDescent="0.25">
      <c r="D79" s="10"/>
    </row>
    <row r="80" spans="1:60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d3S6xsZht3+JlGDEjBq/At/b/ft6XYfWbsrc7zjlv3L84K5zGFGnpEQSvm9C4ZOQH5dTwyyFJEItrGXSAixNNw==" saltValue="UpQhMlB2LWtJUusHlNstBQ==" spinCount="100000" sheet="1" formatRows="0"/>
  <mergeCells count="9">
    <mergeCell ref="C54:G54"/>
    <mergeCell ref="C61:G61"/>
    <mergeCell ref="C66:G66"/>
    <mergeCell ref="A1:G1"/>
    <mergeCell ref="C2:G2"/>
    <mergeCell ref="C3:G3"/>
    <mergeCell ref="C4:G4"/>
    <mergeCell ref="C10:G10"/>
    <mergeCell ref="C29:G29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64</vt:i4>
      </vt:variant>
    </vt:vector>
  </HeadingPairs>
  <TitlesOfParts>
    <vt:vector size="76" baseType="lpstr">
      <vt:lpstr>Pokyny pro vyplnění</vt:lpstr>
      <vt:lpstr>Stavba</vt:lpstr>
      <vt:lpstr>VzorPolozky</vt:lpstr>
      <vt:lpstr>00 VRN Naklady</vt:lpstr>
      <vt:lpstr>01 D.1.1. Pol</vt:lpstr>
      <vt:lpstr>01 D.1.4.3 Pol</vt:lpstr>
      <vt:lpstr>01 D.1.4.3 P1</vt:lpstr>
      <vt:lpstr>01 D.1.4.4 Pol</vt:lpstr>
      <vt:lpstr>02 D.1.1. Pol</vt:lpstr>
      <vt:lpstr>02 D.1.4.3 Pol</vt:lpstr>
      <vt:lpstr>02 D.1.4.3 P1</vt:lpstr>
      <vt:lpstr>02 D.1.4.4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'00 VRN Naklady'!Názvy_tisku</vt:lpstr>
      <vt:lpstr>'01 D.1.1. Pol'!Názvy_tisku</vt:lpstr>
      <vt:lpstr>'01 D.1.4.3 P1'!Názvy_tisku</vt:lpstr>
      <vt:lpstr>'01 D.1.4.3 Pol'!Názvy_tisku</vt:lpstr>
      <vt:lpstr>'01 D.1.4.4 Pol'!Názvy_tisku</vt:lpstr>
      <vt:lpstr>'02 D.1.1. Pol'!Názvy_tisku</vt:lpstr>
      <vt:lpstr>'02 D.1.4.3 P1'!Názvy_tisku</vt:lpstr>
      <vt:lpstr>'02 D.1.4.3 Pol'!Názvy_tisku</vt:lpstr>
      <vt:lpstr>'02 D.1.4.4 Pol'!Názvy_tisku</vt:lpstr>
      <vt:lpstr>oadresa</vt:lpstr>
      <vt:lpstr>Stavba!Objednatel</vt:lpstr>
      <vt:lpstr>Stavba!Objekt</vt:lpstr>
      <vt:lpstr>'00 VRN Naklady'!Oblast_tisku</vt:lpstr>
      <vt:lpstr>'01 D.1.1. Pol'!Oblast_tisku</vt:lpstr>
      <vt:lpstr>'01 D.1.4.3 P1'!Oblast_tisku</vt:lpstr>
      <vt:lpstr>'01 D.1.4.3 Pol'!Oblast_tisku</vt:lpstr>
      <vt:lpstr>'01 D.1.4.4 Pol'!Oblast_tisku</vt:lpstr>
      <vt:lpstr>'02 D.1.1. Pol'!Oblast_tisku</vt:lpstr>
      <vt:lpstr>'02 D.1.4.3 P1'!Oblast_tisku</vt:lpstr>
      <vt:lpstr>'02 D.1.4.3 Pol'!Oblast_tisku</vt:lpstr>
      <vt:lpstr>'02 D.1.4.4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Marek Šimoník</dc:creator>
  <cp:lastModifiedBy>Marek Šimoník</cp:lastModifiedBy>
  <cp:lastPrinted>2019-03-19T12:27:02Z</cp:lastPrinted>
  <dcterms:created xsi:type="dcterms:W3CDTF">2009-04-08T07:15:50Z</dcterms:created>
  <dcterms:modified xsi:type="dcterms:W3CDTF">2025-02-28T16:10:07Z</dcterms:modified>
</cp:coreProperties>
</file>