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Práce - rozpočty\1 Práce - rozpočtování ŽL\35 Město Tišnov\"/>
    </mc:Choice>
  </mc:AlternateContent>
  <xr:revisionPtr revIDLastSave="0" documentId="8_{5ED2DB7B-5D58-4FD0-8C5D-C3F8A1E30CA9}" xr6:coauthVersionLast="47" xr6:coauthVersionMax="47" xr10:uidLastSave="{00000000-0000-0000-0000-000000000000}"/>
  <bookViews>
    <workbookView xWindow="-18120" yWindow="-120" windowWidth="18240" windowHeight="28440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1 Pol'!$A$1:$Y$29</definedName>
    <definedName name="_xlnm.Print_Area" localSheetId="1">Stavba!$A$1:$J$53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2" i="1" l="1"/>
  <c r="I51" i="1"/>
  <c r="I50" i="1"/>
  <c r="I49" i="1"/>
  <c r="G41" i="1"/>
  <c r="F41" i="1"/>
  <c r="G40" i="1"/>
  <c r="F40" i="1"/>
  <c r="G39" i="1"/>
  <c r="F39" i="1"/>
  <c r="G19" i="12"/>
  <c r="G8" i="12"/>
  <c r="Q8" i="12"/>
  <c r="G9" i="12"/>
  <c r="M9" i="12" s="1"/>
  <c r="M8" i="12" s="1"/>
  <c r="I9" i="12"/>
  <c r="I8" i="12" s="1"/>
  <c r="K9" i="12"/>
  <c r="K8" i="12" s="1"/>
  <c r="O9" i="12"/>
  <c r="O8" i="12" s="1"/>
  <c r="Q9" i="12"/>
  <c r="V9" i="12"/>
  <c r="V8" i="12" s="1"/>
  <c r="G10" i="12"/>
  <c r="I10" i="12"/>
  <c r="K10" i="12"/>
  <c r="M10" i="12"/>
  <c r="O10" i="12"/>
  <c r="Q10" i="12"/>
  <c r="V10" i="12"/>
  <c r="G11" i="12"/>
  <c r="G12" i="12"/>
  <c r="M12" i="12" s="1"/>
  <c r="M11" i="12" s="1"/>
  <c r="I12" i="12"/>
  <c r="I11" i="12" s="1"/>
  <c r="K12" i="12"/>
  <c r="K11" i="12" s="1"/>
  <c r="O12" i="12"/>
  <c r="O11" i="12" s="1"/>
  <c r="Q12" i="12"/>
  <c r="Q11" i="12" s="1"/>
  <c r="V12" i="12"/>
  <c r="V11" i="12" s="1"/>
  <c r="G13" i="12"/>
  <c r="M13" i="12" s="1"/>
  <c r="I13" i="12"/>
  <c r="K13" i="12"/>
  <c r="O13" i="12"/>
  <c r="Q13" i="12"/>
  <c r="V13" i="12"/>
  <c r="V14" i="12"/>
  <c r="G15" i="12"/>
  <c r="G14" i="12" s="1"/>
  <c r="I15" i="12"/>
  <c r="I14" i="12" s="1"/>
  <c r="K15" i="12"/>
  <c r="K14" i="12" s="1"/>
  <c r="O15" i="12"/>
  <c r="O14" i="12" s="1"/>
  <c r="Q15" i="12"/>
  <c r="Q14" i="12" s="1"/>
  <c r="V15" i="12"/>
  <c r="G16" i="12"/>
  <c r="I16" i="12"/>
  <c r="Q16" i="12"/>
  <c r="G17" i="12"/>
  <c r="I17" i="12"/>
  <c r="K17" i="12"/>
  <c r="K16" i="12" s="1"/>
  <c r="M17" i="12"/>
  <c r="M16" i="12" s="1"/>
  <c r="O17" i="12"/>
  <c r="O16" i="12" s="1"/>
  <c r="Q17" i="12"/>
  <c r="V17" i="12"/>
  <c r="V16" i="12" s="1"/>
  <c r="AE19" i="12"/>
  <c r="I20" i="1"/>
  <c r="I19" i="1"/>
  <c r="I18" i="1"/>
  <c r="I17" i="1"/>
  <c r="I16" i="1"/>
  <c r="F42" i="1"/>
  <c r="G23" i="1" s="1"/>
  <c r="G42" i="1"/>
  <c r="G25" i="1" s="1"/>
  <c r="A25" i="1" s="1"/>
  <c r="H41" i="1"/>
  <c r="I41" i="1" s="1"/>
  <c r="H40" i="1"/>
  <c r="I40" i="1" s="1"/>
  <c r="H39" i="1"/>
  <c r="H42" i="1" s="1"/>
  <c r="J28" i="1"/>
  <c r="J26" i="1"/>
  <c r="G38" i="1"/>
  <c r="F38" i="1"/>
  <c r="J23" i="1"/>
  <c r="J24" i="1"/>
  <c r="J25" i="1"/>
  <c r="J27" i="1"/>
  <c r="E24" i="1"/>
  <c r="E26" i="1"/>
  <c r="I53" i="1" l="1"/>
  <c r="J52" i="1" s="1"/>
  <c r="G26" i="1"/>
  <c r="A26" i="1"/>
  <c r="A23" i="1"/>
  <c r="G28" i="1"/>
  <c r="AF19" i="12"/>
  <c r="M15" i="12"/>
  <c r="M14" i="12" s="1"/>
  <c r="I21" i="1"/>
  <c r="J51" i="1"/>
  <c r="I39" i="1"/>
  <c r="I42" i="1" s="1"/>
  <c r="J39" i="1" s="1"/>
  <c r="J42" i="1" s="1"/>
  <c r="J50" i="1" l="1"/>
  <c r="J49" i="1"/>
  <c r="J40" i="1"/>
  <c r="G24" i="1"/>
  <c r="A27" i="1" s="1"/>
  <c r="A24" i="1"/>
  <c r="J41" i="1"/>
  <c r="J53" i="1" l="1"/>
  <c r="G29" i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Michaela Dvořáčková</author>
  </authors>
  <commentList>
    <comment ref="S6" authorId="0" shapeId="0" xr:uid="{48AAE689-684B-416F-A54D-D99430CE47C4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8873D3BD-43E9-4F21-879D-A7722181DF8F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<sst xmlns="http://schemas.openxmlformats.org/spreadsheetml/2006/main" count="199" uniqueCount="121">
  <si>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</si>
  <si>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</si>
  <si>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</si>
  <si>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</si>
  <si>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</si>
  <si>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</si>
  <si>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</si>
  <si>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</si>
  <si>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</si>
  <si>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</si>
  <si>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</si>
  <si>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</si>
  <si>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</si>
  <si>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</si>
  <si>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</si>
  <si>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</si>
  <si>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</si>
  <si>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</si>
  <si>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</si>
  <si>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</si>
  <si>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</si>
  <si>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</si>
  <si>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</si>
  <si>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</si>
  <si>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</si>
  <si>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</si>
  <si>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</si>
  <si>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</si>
  <si>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</si>
  <si>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</si>
  <si>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</si>
  <si>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</si>
  <si>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</si>
  <si>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</si>
  <si>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</si>
  <si>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</si>
  <si>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</si>
  <si>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</si>
  <si>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</si>
  <si>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</si>
  <si>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</si>
  <si>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</si>
  <si>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</si>
  <si>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1</t>
  </si>
  <si>
    <t>Přeskládání zámkové dlažby na chodníku</t>
  </si>
  <si>
    <t>01</t>
  </si>
  <si>
    <t>Komunikace</t>
  </si>
  <si>
    <t>Objekt:</t>
  </si>
  <si>
    <t>Rozpočet:</t>
  </si>
  <si>
    <t>MD241108</t>
  </si>
  <si>
    <t>Rozpočty Tišnov</t>
  </si>
  <si>
    <t>Stavba</t>
  </si>
  <si>
    <t>Celkem za stavbu</t>
  </si>
  <si>
    <t>CZK</t>
  </si>
  <si>
    <t>Rekapitulace dílů</t>
  </si>
  <si>
    <t>Typ dílu</t>
  </si>
  <si>
    <t>5</t>
  </si>
  <si>
    <t>96</t>
  </si>
  <si>
    <t>Bourání konstrukcí</t>
  </si>
  <si>
    <t>99</t>
  </si>
  <si>
    <t>Staveništní přesun hmot</t>
  </si>
  <si>
    <t>VN</t>
  </si>
  <si>
    <t>ON</t>
  </si>
  <si>
    <t>#TypZaznamu#</t>
  </si>
  <si>
    <t>Rozpočty Tiškov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</si>
  <si>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</si>
  <si>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</si>
  <si>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</si>
  <si>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</si>
  <si>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</si>
  <si>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</si>
  <si>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</si>
  <si>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</si>
  <si>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</si>
  <si>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</si>
  <si>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</si>
  <si>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</si>
  <si>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</si>
  <si>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</si>
  <si>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</si>
  <si>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</si>
  <si>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</si>
  <si>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</si>
  <si>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</si>
  <si>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</si>
  <si>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</si>
  <si>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</si>
  <si>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</si>
  <si>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</si>
  <si>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</si>
  <si>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</si>
  <si>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</si>
  <si>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572701111R00</t>
  </si>
  <si>
    <t>Vyspravení podkladu propadlých míst kom-pěší kam. hrubě drceným, s rozprostřením a zhutněním</t>
  </si>
  <si>
    <t>m3</t>
  </si>
  <si>
    <t>RTS 24/ II</t>
  </si>
  <si>
    <t>Práce</t>
  </si>
  <si>
    <t>Běžná</t>
  </si>
  <si>
    <t>POL1_</t>
  </si>
  <si>
    <t>596215021R00</t>
  </si>
  <si>
    <t>Kladení zámkové dlažby tl. 6 cm do drtě tl. 4 cm</t>
  </si>
  <si>
    <t>m2</t>
  </si>
  <si>
    <t>113106231R00</t>
  </si>
  <si>
    <t>Rozebrání dlažeb ze zámkové dlažby v kamenivu</t>
  </si>
  <si>
    <t>979054441R00</t>
  </si>
  <si>
    <t>Očištění vybour. dlaždic s výplní kamen. těženým</t>
  </si>
  <si>
    <t>998223011R00</t>
  </si>
  <si>
    <t>Přesun hmot, pozemní komunikace, kryt dlážděný</t>
  </si>
  <si>
    <t>t</t>
  </si>
  <si>
    <t>Přesun hmot</t>
  </si>
  <si>
    <t>POL7_</t>
  </si>
  <si>
    <t>005121010R</t>
  </si>
  <si>
    <t>Ostatní a vedlejší náklady</t>
  </si>
  <si>
    <t>Soubor</t>
  </si>
  <si>
    <t>Indiv</t>
  </si>
  <si>
    <t>VRN</t>
  </si>
  <si>
    <t>POL99_2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</si>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</sst>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5" fontId="8" fillId="3" borderId="0" xfId="0" applyNumberFormat="1" applyFont="1" applyFill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76" t="s">
        <v>41</v>
      </c>
      <c r="B2" s="76"/>
      <c r="C2" s="76"/>
      <c r="D2" s="76"/>
      <c r="E2" s="76"/>
      <c r="F2" s="76"/>
      <c r="G2" s="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6"/>
  <sheetViews>
    <sheetView showGridLines="0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2" t="s">
        <v>24</v>
      </c>
      <c r="C2" s="113"/>
      <c r="D2" s="114" t="s">
        <v>49</v>
      </c>
      <c r="E2" s="115" t="s">
        <v>50</v>
      </c>
      <c r="F2" s="116"/>
      <c r="G2" s="116"/>
      <c r="H2" s="116"/>
      <c r="I2" s="116"/>
      <c r="J2" s="117"/>
      <c r="O2" s="1"/>
    </row>
    <row r="3" spans="1:15" ht="27" customHeight="1" x14ac:dyDescent="0.2">
      <c r="A3" s="2"/>
      <c r="B3" s="118" t="s">
        <v>47</v>
      </c>
      <c r="C3" s="113"/>
      <c r="D3" s="119" t="s">
        <v>45</v>
      </c>
      <c r="E3" s="120" t="s">
        <v>46</v>
      </c>
      <c r="F3" s="121"/>
      <c r="G3" s="121"/>
      <c r="H3" s="121"/>
      <c r="I3" s="121"/>
      <c r="J3" s="122"/>
    </row>
    <row r="4" spans="1:15" ht="23.25" customHeight="1" x14ac:dyDescent="0.2">
      <c r="A4" s="111">
        <v>514</v>
      </c>
      <c r="B4" s="123" t="s">
        <v>48</v>
      </c>
      <c r="C4" s="124"/>
      <c r="D4" s="125" t="s">
        <v>43</v>
      </c>
      <c r="E4" s="126" t="s">
        <v>44</v>
      </c>
      <c r="F4" s="127"/>
      <c r="G4" s="127"/>
      <c r="H4" s="127"/>
      <c r="I4" s="127"/>
      <c r="J4" s="128"/>
    </row>
    <row r="5" spans="1:15" ht="24" customHeight="1" x14ac:dyDescent="0.2">
      <c r="A5" s="2"/>
      <c r="B5" s="31" t="s">
        <v>23</v>
      </c>
      <c r="D5" s="92"/>
      <c r="E5" s="93"/>
      <c r="F5" s="93"/>
      <c r="G5" s="93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86"/>
      <c r="E6" s="94"/>
      <c r="F6" s="94"/>
      <c r="G6" s="94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29"/>
      <c r="E11" s="129"/>
      <c r="F11" s="129"/>
      <c r="G11" s="129"/>
      <c r="H11" s="18" t="s">
        <v>42</v>
      </c>
      <c r="I11" s="134"/>
      <c r="J11" s="8"/>
    </row>
    <row r="12" spans="1:15" ht="15.75" customHeight="1" x14ac:dyDescent="0.2">
      <c r="A12" s="2"/>
      <c r="B12" s="28"/>
      <c r="C12" s="55"/>
      <c r="D12" s="130"/>
      <c r="E12" s="130"/>
      <c r="F12" s="130"/>
      <c r="G12" s="130"/>
      <c r="H12" s="18" t="s">
        <v>36</v>
      </c>
      <c r="I12" s="134"/>
      <c r="J12" s="8"/>
    </row>
    <row r="13" spans="1:15" ht="15.75" customHeight="1" x14ac:dyDescent="0.2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87"/>
      <c r="F15" s="87"/>
      <c r="G15" s="88"/>
      <c r="H15" s="88"/>
      <c r="I15" s="88" t="s">
        <v>31</v>
      </c>
      <c r="J15" s="89"/>
    </row>
    <row r="16" spans="1:15" ht="23.25" customHeight="1" x14ac:dyDescent="0.2">
      <c r="A16" s="196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SUMIF(F49:F52,A16,I49:I52)+SUMIF(F49:F52,"PSU",I49:I52)</f>
        <v>0</v>
      </c>
      <c r="J16" s="85"/>
    </row>
    <row r="17" spans="1:10" ht="23.25" customHeight="1" x14ac:dyDescent="0.2">
      <c r="A17" s="196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SUMIF(F49:F52,A17,I49:I52)</f>
        <v>0</v>
      </c>
      <c r="J17" s="85"/>
    </row>
    <row r="18" spans="1:10" ht="23.25" customHeight="1" x14ac:dyDescent="0.2">
      <c r="A18" s="196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SUMIF(F49:F52,A18,I49:I52)</f>
        <v>0</v>
      </c>
      <c r="J18" s="85"/>
    </row>
    <row r="19" spans="1:10" ht="23.25" customHeight="1" x14ac:dyDescent="0.2">
      <c r="A19" s="196" t="s">
        <v>61</v>
      </c>
      <c r="B19" s="38" t="s">
        <v>29</v>
      </c>
      <c r="C19" s="62"/>
      <c r="D19" s="63"/>
      <c r="E19" s="83"/>
      <c r="F19" s="84"/>
      <c r="G19" s="83"/>
      <c r="H19" s="84"/>
      <c r="I19" s="83">
        <f>SUMIF(F49:F52,A19,I49:I52)</f>
        <v>0</v>
      </c>
      <c r="J19" s="85"/>
    </row>
    <row r="20" spans="1:10" ht="23.25" customHeight="1" x14ac:dyDescent="0.2">
      <c r="A20" s="196" t="s">
        <v>62</v>
      </c>
      <c r="B20" s="38" t="s">
        <v>30</v>
      </c>
      <c r="C20" s="62"/>
      <c r="D20" s="63"/>
      <c r="E20" s="83"/>
      <c r="F20" s="84"/>
      <c r="G20" s="83"/>
      <c r="H20" s="84"/>
      <c r="I20" s="83">
        <f>SUMIF(F49:F52,A20,I49:I52)</f>
        <v>0</v>
      </c>
      <c r="J20" s="85"/>
    </row>
    <row r="21" spans="1:10" ht="23.25" customHeight="1" x14ac:dyDescent="0.2">
      <c r="A21" s="2"/>
      <c r="B21" s="48" t="s">
        <v>31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5" t="s">
        <v>25</v>
      </c>
      <c r="C28" s="166"/>
      <c r="D28" s="166"/>
      <c r="E28" s="167"/>
      <c r="F28" s="168"/>
      <c r="G28" s="169">
        <f>ZakladDPHSniVypocet+ZakladDPHZaklVypocet</f>
        <v>0</v>
      </c>
      <c r="H28" s="169"/>
      <c r="I28" s="169"/>
      <c r="J28" s="170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5" t="s">
        <v>37</v>
      </c>
      <c r="C29" s="171"/>
      <c r="D29" s="171"/>
      <c r="E29" s="171"/>
      <c r="F29" s="172"/>
      <c r="G29" s="173">
        <f>A27</f>
        <v>0</v>
      </c>
      <c r="H29" s="173"/>
      <c r="I29" s="173"/>
      <c r="J29" s="174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37" t="s">
        <v>17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hidden="1" customHeight="1" x14ac:dyDescent="0.2">
      <c r="A38" s="136" t="s">
        <v>39</v>
      </c>
      <c r="B38" s="141" t="s">
        <v>18</v>
      </c>
      <c r="C38" s="142" t="s">
        <v>6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19</v>
      </c>
      <c r="I38" s="144" t="s">
        <v>1</v>
      </c>
      <c r="J38" s="145" t="s">
        <v>0</v>
      </c>
    </row>
    <row r="39" spans="1:10" ht="25.5" hidden="1" customHeight="1" x14ac:dyDescent="0.2">
      <c r="A39" s="136">
        <v>1</v>
      </c>
      <c r="B39" s="146" t="s">
        <v>51</v>
      </c>
      <c r="C39" s="147"/>
      <c r="D39" s="147"/>
      <c r="E39" s="147"/>
      <c r="F39" s="148">
        <f>'01 1 Pol'!AE19</f>
        <v>0</v>
      </c>
      <c r="G39" s="149">
        <f>'01 1 Pol'!AF19</f>
        <v>0</v>
      </c>
      <c r="H39" s="150">
        <f>(F39*SazbaDPH1/100)+(G39*SazbaDPH2/100)</f>
        <v>0</v>
      </c>
      <c r="I39" s="150">
        <f>F39+G39+H39</f>
        <v>0</v>
      </c>
      <c r="J39" s="151" t="str">
        <f>IF(_xlfn.SINGLE(CenaCelkemVypocet)=0,"",I39/_xlfn.SINGLE(CenaCelkemVypocet)*100)</f>
        <v/>
      </c>
    </row>
    <row r="40" spans="1:10" ht="25.5" hidden="1" customHeight="1" x14ac:dyDescent="0.2">
      <c r="A40" s="136">
        <v>2</v>
      </c>
      <c r="B40" s="152" t="s">
        <v>45</v>
      </c>
      <c r="C40" s="153" t="s">
        <v>46</v>
      </c>
      <c r="D40" s="153"/>
      <c r="E40" s="153"/>
      <c r="F40" s="154">
        <f>'01 1 Pol'!AE19</f>
        <v>0</v>
      </c>
      <c r="G40" s="155">
        <f>'01 1 Pol'!AF19</f>
        <v>0</v>
      </c>
      <c r="H40" s="155">
        <f>(F40*SazbaDPH1/100)+(G40*SazbaDPH2/100)</f>
        <v>0</v>
      </c>
      <c r="I40" s="155">
        <f>F40+G40+H40</f>
        <v>0</v>
      </c>
      <c r="J40" s="156" t="str">
        <f>IF(_xlfn.SINGLE(CenaCelkemVypocet)=0,"",I40/_xlfn.SINGLE(CenaCelkemVypocet)*100)</f>
        <v/>
      </c>
    </row>
    <row r="41" spans="1:10" ht="25.5" hidden="1" customHeight="1" x14ac:dyDescent="0.2">
      <c r="A41" s="136">
        <v>3</v>
      </c>
      <c r="B41" s="157" t="s">
        <v>43</v>
      </c>
      <c r="C41" s="147" t="s">
        <v>44</v>
      </c>
      <c r="D41" s="147"/>
      <c r="E41" s="147"/>
      <c r="F41" s="158">
        <f>'01 1 Pol'!AE19</f>
        <v>0</v>
      </c>
      <c r="G41" s="150">
        <f>'01 1 Pol'!AF19</f>
        <v>0</v>
      </c>
      <c r="H41" s="150">
        <f>(F41*SazbaDPH1/100)+(G41*SazbaDPH2/100)</f>
        <v>0</v>
      </c>
      <c r="I41" s="150">
        <f>F41+G41+H41</f>
        <v>0</v>
      </c>
      <c r="J41" s="151" t="str">
        <f>IF(_xlfn.SINGLE(CenaCelkemVypocet)=0,"",I41/_xlfn.SINGLE(CenaCelkemVypocet)*100)</f>
        <v/>
      </c>
    </row>
    <row r="42" spans="1:10" ht="25.5" hidden="1" customHeight="1" x14ac:dyDescent="0.2">
      <c r="A42" s="136"/>
      <c r="B42" s="159" t="s">
        <v>52</v>
      </c>
      <c r="C42" s="160"/>
      <c r="D42" s="160"/>
      <c r="E42" s="161"/>
      <c r="F42" s="162">
        <f>SUMIF(A39:A41,"=1",F39:F41)</f>
        <v>0</v>
      </c>
      <c r="G42" s="163">
        <f>SUMIF(A39:A41,"=1",G39:G41)</f>
        <v>0</v>
      </c>
      <c r="H42" s="163">
        <f>SUMIF(A39:A41,"=1",H39:H41)</f>
        <v>0</v>
      </c>
      <c r="I42" s="163">
        <f>SUMIF(A39:A41,"=1",I39:I41)</f>
        <v>0</v>
      </c>
      <c r="J42" s="164">
        <f>SUMIF(A39:A41,"=1",J39:J41)</f>
        <v>0</v>
      </c>
    </row>
    <row r="46" spans="1:10" ht="15.75" x14ac:dyDescent="0.25">
      <c r="B46" s="175" t="s">
        <v>54</v>
      </c>
    </row>
    <row r="48" spans="1:10" ht="25.5" customHeight="1" x14ac:dyDescent="0.2">
      <c r="A48" s="177"/>
      <c r="B48" s="180" t="s">
        <v>18</v>
      </c>
      <c r="C48" s="180" t="s">
        <v>6</v>
      </c>
      <c r="D48" s="181"/>
      <c r="E48" s="181"/>
      <c r="F48" s="182" t="s">
        <v>55</v>
      </c>
      <c r="G48" s="182"/>
      <c r="H48" s="182"/>
      <c r="I48" s="182" t="s">
        <v>31</v>
      </c>
      <c r="J48" s="182" t="s">
        <v>0</v>
      </c>
    </row>
    <row r="49" spans="1:10" ht="36.75" customHeight="1" x14ac:dyDescent="0.2">
      <c r="A49" s="178"/>
      <c r="B49" s="183" t="s">
        <v>56</v>
      </c>
      <c r="C49" s="184" t="s">
        <v>46</v>
      </c>
      <c r="D49" s="185"/>
      <c r="E49" s="185"/>
      <c r="F49" s="192" t="s">
        <v>26</v>
      </c>
      <c r="G49" s="193"/>
      <c r="H49" s="193"/>
      <c r="I49" s="193">
        <f>'01 1 Pol'!G8</f>
        <v>0</v>
      </c>
      <c r="J49" s="189" t="str">
        <f>IF(I53=0,"",I49/I53*100)</f>
        <v/>
      </c>
    </row>
    <row r="50" spans="1:10" ht="36.75" customHeight="1" x14ac:dyDescent="0.2">
      <c r="A50" s="178"/>
      <c r="B50" s="183" t="s">
        <v>57</v>
      </c>
      <c r="C50" s="184" t="s">
        <v>58</v>
      </c>
      <c r="D50" s="185"/>
      <c r="E50" s="185"/>
      <c r="F50" s="192" t="s">
        <v>26</v>
      </c>
      <c r="G50" s="193"/>
      <c r="H50" s="193"/>
      <c r="I50" s="193">
        <f>'01 1 Pol'!G11</f>
        <v>0</v>
      </c>
      <c r="J50" s="189" t="str">
        <f>IF(I53=0,"",I50/I53*100)</f>
        <v/>
      </c>
    </row>
    <row r="51" spans="1:10" ht="36.75" customHeight="1" x14ac:dyDescent="0.2">
      <c r="A51" s="178"/>
      <c r="B51" s="183" t="s">
        <v>59</v>
      </c>
      <c r="C51" s="184" t="s">
        <v>60</v>
      </c>
      <c r="D51" s="185"/>
      <c r="E51" s="185"/>
      <c r="F51" s="192" t="s">
        <v>26</v>
      </c>
      <c r="G51" s="193"/>
      <c r="H51" s="193"/>
      <c r="I51" s="193">
        <f>'01 1 Pol'!G14</f>
        <v>0</v>
      </c>
      <c r="J51" s="189" t="str">
        <f>IF(I53=0,"",I51/I53*100)</f>
        <v/>
      </c>
    </row>
    <row r="52" spans="1:10" ht="36.75" customHeight="1" x14ac:dyDescent="0.2">
      <c r="A52" s="178"/>
      <c r="B52" s="183" t="s">
        <v>61</v>
      </c>
      <c r="C52" s="184" t="s">
        <v>29</v>
      </c>
      <c r="D52" s="185"/>
      <c r="E52" s="185"/>
      <c r="F52" s="192" t="s">
        <v>61</v>
      </c>
      <c r="G52" s="193"/>
      <c r="H52" s="193"/>
      <c r="I52" s="193">
        <f>'01 1 Pol'!G16</f>
        <v>0</v>
      </c>
      <c r="J52" s="189" t="str">
        <f>IF(I53=0,"",I52/I53*100)</f>
        <v/>
      </c>
    </row>
    <row r="53" spans="1:10" ht="25.5" customHeight="1" x14ac:dyDescent="0.2">
      <c r="A53" s="179"/>
      <c r="B53" s="186" t="s">
        <v>1</v>
      </c>
      <c r="C53" s="187"/>
      <c r="D53" s="188"/>
      <c r="E53" s="188"/>
      <c r="F53" s="194"/>
      <c r="G53" s="195"/>
      <c r="H53" s="195"/>
      <c r="I53" s="195">
        <f>SUM(I49:I52)</f>
        <v>0</v>
      </c>
      <c r="J53" s="190">
        <f>SUM(J49:J52)</f>
        <v>0</v>
      </c>
    </row>
    <row r="54" spans="1:10" x14ac:dyDescent="0.2">
      <c r="F54" s="135"/>
      <c r="G54" s="135"/>
      <c r="H54" s="135"/>
      <c r="I54" s="135"/>
      <c r="J54" s="191"/>
    </row>
    <row r="55" spans="1:10" x14ac:dyDescent="0.2">
      <c r="F55" s="135"/>
      <c r="G55" s="135"/>
      <c r="H55" s="135"/>
      <c r="I55" s="135"/>
      <c r="J55" s="191"/>
    </row>
    <row r="56" spans="1:10" x14ac:dyDescent="0.2">
      <c r="F56" s="135"/>
      <c r="G56" s="135"/>
      <c r="H56" s="135"/>
      <c r="I56" s="135"/>
      <c r="J56" s="191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9">
    <mergeCell ref="C50:E50"/>
    <mergeCell ref="C51:E51"/>
    <mergeCell ref="C52:E52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7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8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9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10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63EFA-1DA5-4477-8F8C-DA550ECAD581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76" customWidth="1"/>
    <col min="3" max="3" width="38.28515625" style="17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7" t="s">
        <v>7</v>
      </c>
      <c r="B1" s="197"/>
      <c r="C1" s="197"/>
      <c r="D1" s="197"/>
      <c r="E1" s="197"/>
      <c r="F1" s="197"/>
      <c r="G1" s="197"/>
      <c r="AG1" t="s">
        <v>63</v>
      </c>
    </row>
    <row r="2" spans="1:60" ht="24.95" customHeight="1" x14ac:dyDescent="0.2">
      <c r="A2" s="198" t="s">
        <v>8</v>
      </c>
      <c r="B2" s="49" t="s">
        <v>49</v>
      </c>
      <c r="C2" s="201" t="s">
        <v>64</v>
      </c>
      <c r="D2" s="199"/>
      <c r="E2" s="199"/>
      <c r="F2" s="199"/>
      <c r="G2" s="200"/>
      <c r="AG2" t="s">
        <v>65</v>
      </c>
    </row>
    <row r="3" spans="1:60" ht="24.95" customHeight="1" x14ac:dyDescent="0.2">
      <c r="A3" s="198" t="s">
        <v>9</v>
      </c>
      <c r="B3" s="49" t="s">
        <v>45</v>
      </c>
      <c r="C3" s="201" t="s">
        <v>46</v>
      </c>
      <c r="D3" s="199"/>
      <c r="E3" s="199"/>
      <c r="F3" s="199"/>
      <c r="G3" s="200"/>
      <c r="AC3" s="176" t="s">
        <v>65</v>
      </c>
      <c r="AG3" t="s">
        <v>66</v>
      </c>
    </row>
    <row r="4" spans="1:60" ht="24.95" customHeight="1" x14ac:dyDescent="0.2">
      <c r="A4" s="202" t="s">
        <v>10</v>
      </c>
      <c r="B4" s="203" t="s">
        <v>43</v>
      </c>
      <c r="C4" s="204" t="s">
        <v>44</v>
      </c>
      <c r="D4" s="205"/>
      <c r="E4" s="205"/>
      <c r="F4" s="205"/>
      <c r="G4" s="206"/>
      <c r="AG4" t="s">
        <v>67</v>
      </c>
    </row>
    <row r="5" spans="1:60" x14ac:dyDescent="0.2">
      <c r="D5" s="10"/>
    </row>
    <row r="6" spans="1:60" ht="38.25" x14ac:dyDescent="0.2">
      <c r="A6" s="208" t="s">
        <v>68</v>
      </c>
      <c r="B6" s="210" t="s">
        <v>69</v>
      </c>
      <c r="C6" s="210" t="s">
        <v>70</v>
      </c>
      <c r="D6" s="209" t="s">
        <v>71</v>
      </c>
      <c r="E6" s="208" t="s">
        <v>72</v>
      </c>
      <c r="F6" s="207" t="s">
        <v>73</v>
      </c>
      <c r="G6" s="208" t="s">
        <v>31</v>
      </c>
      <c r="H6" s="211" t="s">
        <v>32</v>
      </c>
      <c r="I6" s="211" t="s">
        <v>74</v>
      </c>
      <c r="J6" s="211" t="s">
        <v>33</v>
      </c>
      <c r="K6" s="211" t="s">
        <v>75</v>
      </c>
      <c r="L6" s="211" t="s">
        <v>76</v>
      </c>
      <c r="M6" s="211" t="s">
        <v>77</v>
      </c>
      <c r="N6" s="211" t="s">
        <v>78</v>
      </c>
      <c r="O6" s="211" t="s">
        <v>79</v>
      </c>
      <c r="P6" s="211" t="s">
        <v>80</v>
      </c>
      <c r="Q6" s="211" t="s">
        <v>81</v>
      </c>
      <c r="R6" s="211" t="s">
        <v>82</v>
      </c>
      <c r="S6" s="211" t="s">
        <v>83</v>
      </c>
      <c r="T6" s="211" t="s">
        <v>84</v>
      </c>
      <c r="U6" s="211" t="s">
        <v>85</v>
      </c>
      <c r="V6" s="211" t="s">
        <v>86</v>
      </c>
      <c r="W6" s="211" t="s">
        <v>87</v>
      </c>
      <c r="X6" s="211" t="s">
        <v>88</v>
      </c>
      <c r="Y6" s="211" t="s">
        <v>89</v>
      </c>
    </row>
    <row r="7" spans="1:60" hidden="1" x14ac:dyDescent="0.2">
      <c r="A7" s="3"/>
      <c r="B7" s="4"/>
      <c r="C7" s="4"/>
      <c r="D7" s="6"/>
      <c r="E7" s="213"/>
      <c r="F7" s="214"/>
      <c r="G7" s="214"/>
      <c r="H7" s="214"/>
      <c r="I7" s="214"/>
      <c r="J7" s="214"/>
      <c r="K7" s="214"/>
      <c r="L7" s="214"/>
      <c r="M7" s="214"/>
      <c r="N7" s="213"/>
      <c r="O7" s="213"/>
      <c r="P7" s="213"/>
      <c r="Q7" s="213"/>
      <c r="R7" s="214"/>
      <c r="S7" s="214"/>
      <c r="T7" s="214"/>
      <c r="U7" s="214"/>
      <c r="V7" s="214"/>
      <c r="W7" s="214"/>
      <c r="X7" s="214"/>
      <c r="Y7" s="214"/>
    </row>
    <row r="8" spans="1:60" x14ac:dyDescent="0.2">
      <c r="A8" s="234" t="s">
        <v>90</v>
      </c>
      <c r="B8" s="235" t="s">
        <v>56</v>
      </c>
      <c r="C8" s="253" t="s">
        <v>46</v>
      </c>
      <c r="D8" s="236"/>
      <c r="E8" s="237"/>
      <c r="F8" s="238"/>
      <c r="G8" s="239">
        <f>SUMIF(AG9:AG10,"&lt;&gt;NOR",G9:G10)</f>
        <v>0</v>
      </c>
      <c r="H8" s="233"/>
      <c r="I8" s="233">
        <f>SUM(I9:I10)</f>
        <v>0</v>
      </c>
      <c r="J8" s="233"/>
      <c r="K8" s="233">
        <f>SUM(K9:K10)</f>
        <v>0</v>
      </c>
      <c r="L8" s="233"/>
      <c r="M8" s="233">
        <f>SUM(M9:M10)</f>
        <v>0</v>
      </c>
      <c r="N8" s="232"/>
      <c r="O8" s="232">
        <f>SUM(O9:O10)</f>
        <v>0.25</v>
      </c>
      <c r="P8" s="232"/>
      <c r="Q8" s="232">
        <f>SUM(Q9:Q10)</f>
        <v>0</v>
      </c>
      <c r="R8" s="233"/>
      <c r="S8" s="233"/>
      <c r="T8" s="233"/>
      <c r="U8" s="233"/>
      <c r="V8" s="233">
        <f>SUM(V9:V10)</f>
        <v>0.54</v>
      </c>
      <c r="W8" s="233"/>
      <c r="X8" s="233"/>
      <c r="Y8" s="233"/>
      <c r="AG8" t="s">
        <v>91</v>
      </c>
    </row>
    <row r="9" spans="1:60" ht="22.5" outlineLevel="1" x14ac:dyDescent="0.2">
      <c r="A9" s="247">
        <v>1</v>
      </c>
      <c r="B9" s="248" t="s">
        <v>92</v>
      </c>
      <c r="C9" s="254" t="s">
        <v>93</v>
      </c>
      <c r="D9" s="249" t="s">
        <v>94</v>
      </c>
      <c r="E9" s="250">
        <v>0.12</v>
      </c>
      <c r="F9" s="251"/>
      <c r="G9" s="252">
        <f>ROUND(E9*F9,2)</f>
        <v>0</v>
      </c>
      <c r="H9" s="231"/>
      <c r="I9" s="230">
        <f>ROUND(E9*H9,2)</f>
        <v>0</v>
      </c>
      <c r="J9" s="231"/>
      <c r="K9" s="230">
        <f>ROUND(E9*J9,2)</f>
        <v>0</v>
      </c>
      <c r="L9" s="230">
        <v>21</v>
      </c>
      <c r="M9" s="230">
        <f>G9*(1+L9/100)</f>
        <v>0</v>
      </c>
      <c r="N9" s="229">
        <v>1.4804999999999999</v>
      </c>
      <c r="O9" s="229">
        <f>ROUND(E9*N9,2)</f>
        <v>0.18</v>
      </c>
      <c r="P9" s="229">
        <v>0</v>
      </c>
      <c r="Q9" s="229">
        <f>ROUND(E9*P9,2)</f>
        <v>0</v>
      </c>
      <c r="R9" s="230"/>
      <c r="S9" s="230" t="s">
        <v>95</v>
      </c>
      <c r="T9" s="230" t="s">
        <v>95</v>
      </c>
      <c r="U9" s="230">
        <v>0.72599999999999998</v>
      </c>
      <c r="V9" s="230">
        <f>ROUND(E9*U9,2)</f>
        <v>0.09</v>
      </c>
      <c r="W9" s="230"/>
      <c r="X9" s="230" t="s">
        <v>96</v>
      </c>
      <c r="Y9" s="230" t="s">
        <v>97</v>
      </c>
      <c r="Z9" s="212"/>
      <c r="AA9" s="212"/>
      <c r="AB9" s="212"/>
      <c r="AC9" s="212"/>
      <c r="AD9" s="212"/>
      <c r="AE9" s="212"/>
      <c r="AF9" s="212"/>
      <c r="AG9" s="212" t="s">
        <v>98</v>
      </c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outlineLevel="1" x14ac:dyDescent="0.2">
      <c r="A10" s="247">
        <v>2</v>
      </c>
      <c r="B10" s="248" t="s">
        <v>99</v>
      </c>
      <c r="C10" s="254" t="s">
        <v>100</v>
      </c>
      <c r="D10" s="249" t="s">
        <v>101</v>
      </c>
      <c r="E10" s="250">
        <v>1</v>
      </c>
      <c r="F10" s="251"/>
      <c r="G10" s="252">
        <f>ROUND(E10*F10,2)</f>
        <v>0</v>
      </c>
      <c r="H10" s="231"/>
      <c r="I10" s="230">
        <f>ROUND(E10*H10,2)</f>
        <v>0</v>
      </c>
      <c r="J10" s="231"/>
      <c r="K10" s="230">
        <f>ROUND(E10*J10,2)</f>
        <v>0</v>
      </c>
      <c r="L10" s="230">
        <v>21</v>
      </c>
      <c r="M10" s="230">
        <f>G10*(1+L10/100)</f>
        <v>0</v>
      </c>
      <c r="N10" s="229">
        <v>7.3899999999999993E-2</v>
      </c>
      <c r="O10" s="229">
        <f>ROUND(E10*N10,2)</f>
        <v>7.0000000000000007E-2</v>
      </c>
      <c r="P10" s="229">
        <v>0</v>
      </c>
      <c r="Q10" s="229">
        <f>ROUND(E10*P10,2)</f>
        <v>0</v>
      </c>
      <c r="R10" s="230"/>
      <c r="S10" s="230" t="s">
        <v>95</v>
      </c>
      <c r="T10" s="230" t="s">
        <v>95</v>
      </c>
      <c r="U10" s="230">
        <v>0.45200000000000001</v>
      </c>
      <c r="V10" s="230">
        <f>ROUND(E10*U10,2)</f>
        <v>0.45</v>
      </c>
      <c r="W10" s="230"/>
      <c r="X10" s="230" t="s">
        <v>96</v>
      </c>
      <c r="Y10" s="230" t="s">
        <v>97</v>
      </c>
      <c r="Z10" s="212"/>
      <c r="AA10" s="212"/>
      <c r="AB10" s="212"/>
      <c r="AC10" s="212"/>
      <c r="AD10" s="212"/>
      <c r="AE10" s="212"/>
      <c r="AF10" s="212"/>
      <c r="AG10" s="212" t="s">
        <v>98</v>
      </c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 x14ac:dyDescent="0.2">
      <c r="A11" s="234" t="s">
        <v>90</v>
      </c>
      <c r="B11" s="235" t="s">
        <v>57</v>
      </c>
      <c r="C11" s="253" t="s">
        <v>58</v>
      </c>
      <c r="D11" s="236"/>
      <c r="E11" s="237"/>
      <c r="F11" s="238"/>
      <c r="G11" s="239">
        <f>SUMIF(AG12:AG13,"&lt;&gt;NOR",G12:G13)</f>
        <v>0</v>
      </c>
      <c r="H11" s="233"/>
      <c r="I11" s="233">
        <f>SUM(I12:I13)</f>
        <v>0</v>
      </c>
      <c r="J11" s="233"/>
      <c r="K11" s="233">
        <f>SUM(K12:K13)</f>
        <v>0</v>
      </c>
      <c r="L11" s="233"/>
      <c r="M11" s="233">
        <f>SUM(M12:M13)</f>
        <v>0</v>
      </c>
      <c r="N11" s="232"/>
      <c r="O11" s="232">
        <f>SUM(O12:O13)</f>
        <v>0</v>
      </c>
      <c r="P11" s="232"/>
      <c r="Q11" s="232">
        <f>SUM(Q12:Q13)</f>
        <v>0.23</v>
      </c>
      <c r="R11" s="233"/>
      <c r="S11" s="233"/>
      <c r="T11" s="233"/>
      <c r="U11" s="233"/>
      <c r="V11" s="233">
        <f>SUM(V12:V13)</f>
        <v>0.26</v>
      </c>
      <c r="W11" s="233"/>
      <c r="X11" s="233"/>
      <c r="Y11" s="233"/>
      <c r="AG11" t="s">
        <v>91</v>
      </c>
    </row>
    <row r="12" spans="1:60" outlineLevel="1" x14ac:dyDescent="0.2">
      <c r="A12" s="247">
        <v>3</v>
      </c>
      <c r="B12" s="248" t="s">
        <v>102</v>
      </c>
      <c r="C12" s="254" t="s">
        <v>103</v>
      </c>
      <c r="D12" s="249" t="s">
        <v>101</v>
      </c>
      <c r="E12" s="250">
        <v>1</v>
      </c>
      <c r="F12" s="251"/>
      <c r="G12" s="252">
        <f>ROUND(E12*F12,2)</f>
        <v>0</v>
      </c>
      <c r="H12" s="231"/>
      <c r="I12" s="230">
        <f>ROUND(E12*H12,2)</f>
        <v>0</v>
      </c>
      <c r="J12" s="231"/>
      <c r="K12" s="230">
        <f>ROUND(E12*J12,2)</f>
        <v>0</v>
      </c>
      <c r="L12" s="230">
        <v>21</v>
      </c>
      <c r="M12" s="230">
        <f>G12*(1+L12/100)</f>
        <v>0</v>
      </c>
      <c r="N12" s="229">
        <v>0</v>
      </c>
      <c r="O12" s="229">
        <f>ROUND(E12*N12,2)</f>
        <v>0</v>
      </c>
      <c r="P12" s="229">
        <v>0.22500000000000001</v>
      </c>
      <c r="Q12" s="229">
        <f>ROUND(E12*P12,2)</f>
        <v>0.23</v>
      </c>
      <c r="R12" s="230"/>
      <c r="S12" s="230" t="s">
        <v>95</v>
      </c>
      <c r="T12" s="230" t="s">
        <v>95</v>
      </c>
      <c r="U12" s="230">
        <v>0.14199999999999999</v>
      </c>
      <c r="V12" s="230">
        <f>ROUND(E12*U12,2)</f>
        <v>0.14000000000000001</v>
      </c>
      <c r="W12" s="230"/>
      <c r="X12" s="230" t="s">
        <v>96</v>
      </c>
      <c r="Y12" s="230" t="s">
        <v>97</v>
      </c>
      <c r="Z12" s="212"/>
      <c r="AA12" s="212"/>
      <c r="AB12" s="212"/>
      <c r="AC12" s="212"/>
      <c r="AD12" s="212"/>
      <c r="AE12" s="212"/>
      <c r="AF12" s="212"/>
      <c r="AG12" s="212" t="s">
        <v>98</v>
      </c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outlineLevel="1" x14ac:dyDescent="0.2">
      <c r="A13" s="247">
        <v>4</v>
      </c>
      <c r="B13" s="248" t="s">
        <v>104</v>
      </c>
      <c r="C13" s="254" t="s">
        <v>105</v>
      </c>
      <c r="D13" s="249" t="s">
        <v>101</v>
      </c>
      <c r="E13" s="250">
        <v>1</v>
      </c>
      <c r="F13" s="251"/>
      <c r="G13" s="252">
        <f>ROUND(E13*F13,2)</f>
        <v>0</v>
      </c>
      <c r="H13" s="231"/>
      <c r="I13" s="230">
        <f>ROUND(E13*H13,2)</f>
        <v>0</v>
      </c>
      <c r="J13" s="231"/>
      <c r="K13" s="230">
        <f>ROUND(E13*J13,2)</f>
        <v>0</v>
      </c>
      <c r="L13" s="230">
        <v>21</v>
      </c>
      <c r="M13" s="230">
        <f>G13*(1+L13/100)</f>
        <v>0</v>
      </c>
      <c r="N13" s="229">
        <v>0</v>
      </c>
      <c r="O13" s="229">
        <f>ROUND(E13*N13,2)</f>
        <v>0</v>
      </c>
      <c r="P13" s="229">
        <v>0</v>
      </c>
      <c r="Q13" s="229">
        <f>ROUND(E13*P13,2)</f>
        <v>0</v>
      </c>
      <c r="R13" s="230"/>
      <c r="S13" s="230" t="s">
        <v>95</v>
      </c>
      <c r="T13" s="230" t="s">
        <v>95</v>
      </c>
      <c r="U13" s="230">
        <v>0.115</v>
      </c>
      <c r="V13" s="230">
        <f>ROUND(E13*U13,2)</f>
        <v>0.12</v>
      </c>
      <c r="W13" s="230"/>
      <c r="X13" s="230" t="s">
        <v>96</v>
      </c>
      <c r="Y13" s="230" t="s">
        <v>97</v>
      </c>
      <c r="Z13" s="212"/>
      <c r="AA13" s="212"/>
      <c r="AB13" s="212"/>
      <c r="AC13" s="212"/>
      <c r="AD13" s="212"/>
      <c r="AE13" s="212"/>
      <c r="AF13" s="212"/>
      <c r="AG13" s="212" t="s">
        <v>98</v>
      </c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</row>
    <row r="14" spans="1:60" x14ac:dyDescent="0.2">
      <c r="A14" s="234" t="s">
        <v>90</v>
      </c>
      <c r="B14" s="235" t="s">
        <v>59</v>
      </c>
      <c r="C14" s="253" t="s">
        <v>60</v>
      </c>
      <c r="D14" s="236"/>
      <c r="E14" s="237"/>
      <c r="F14" s="238"/>
      <c r="G14" s="239">
        <f>SUMIF(AG15:AG15,"&lt;&gt;NOR",G15:G15)</f>
        <v>0</v>
      </c>
      <c r="H14" s="233"/>
      <c r="I14" s="233">
        <f>SUM(I15:I15)</f>
        <v>0</v>
      </c>
      <c r="J14" s="233"/>
      <c r="K14" s="233">
        <f>SUM(K15:K15)</f>
        <v>0</v>
      </c>
      <c r="L14" s="233"/>
      <c r="M14" s="233">
        <f>SUM(M15:M15)</f>
        <v>0</v>
      </c>
      <c r="N14" s="232"/>
      <c r="O14" s="232">
        <f>SUM(O15:O15)</f>
        <v>0</v>
      </c>
      <c r="P14" s="232"/>
      <c r="Q14" s="232">
        <f>SUM(Q15:Q15)</f>
        <v>0</v>
      </c>
      <c r="R14" s="233"/>
      <c r="S14" s="233"/>
      <c r="T14" s="233"/>
      <c r="U14" s="233"/>
      <c r="V14" s="233">
        <f>SUM(V15:V15)</f>
        <v>0.1</v>
      </c>
      <c r="W14" s="233"/>
      <c r="X14" s="233"/>
      <c r="Y14" s="233"/>
      <c r="AG14" t="s">
        <v>91</v>
      </c>
    </row>
    <row r="15" spans="1:60" outlineLevel="1" x14ac:dyDescent="0.2">
      <c r="A15" s="247">
        <v>5</v>
      </c>
      <c r="B15" s="248" t="s">
        <v>106</v>
      </c>
      <c r="C15" s="254" t="s">
        <v>107</v>
      </c>
      <c r="D15" s="249" t="s">
        <v>108</v>
      </c>
      <c r="E15" s="250">
        <v>0.25156000000000001</v>
      </c>
      <c r="F15" s="251"/>
      <c r="G15" s="252">
        <f>ROUND(E15*F15,2)</f>
        <v>0</v>
      </c>
      <c r="H15" s="231"/>
      <c r="I15" s="230">
        <f>ROUND(E15*H15,2)</f>
        <v>0</v>
      </c>
      <c r="J15" s="231"/>
      <c r="K15" s="230">
        <f>ROUND(E15*J15,2)</f>
        <v>0</v>
      </c>
      <c r="L15" s="230">
        <v>21</v>
      </c>
      <c r="M15" s="230">
        <f>G15*(1+L15/100)</f>
        <v>0</v>
      </c>
      <c r="N15" s="229">
        <v>0</v>
      </c>
      <c r="O15" s="229">
        <f>ROUND(E15*N15,2)</f>
        <v>0</v>
      </c>
      <c r="P15" s="229">
        <v>0</v>
      </c>
      <c r="Q15" s="229">
        <f>ROUND(E15*P15,2)</f>
        <v>0</v>
      </c>
      <c r="R15" s="230"/>
      <c r="S15" s="230" t="s">
        <v>95</v>
      </c>
      <c r="T15" s="230" t="s">
        <v>95</v>
      </c>
      <c r="U15" s="230">
        <v>0.39</v>
      </c>
      <c r="V15" s="230">
        <f>ROUND(E15*U15,2)</f>
        <v>0.1</v>
      </c>
      <c r="W15" s="230"/>
      <c r="X15" s="230" t="s">
        <v>109</v>
      </c>
      <c r="Y15" s="230" t="s">
        <v>97</v>
      </c>
      <c r="Z15" s="212"/>
      <c r="AA15" s="212"/>
      <c r="AB15" s="212"/>
      <c r="AC15" s="212"/>
      <c r="AD15" s="212"/>
      <c r="AE15" s="212"/>
      <c r="AF15" s="212"/>
      <c r="AG15" s="212" t="s">
        <v>110</v>
      </c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x14ac:dyDescent="0.2">
      <c r="A16" s="234" t="s">
        <v>90</v>
      </c>
      <c r="B16" s="235" t="s">
        <v>61</v>
      </c>
      <c r="C16" s="253" t="s">
        <v>29</v>
      </c>
      <c r="D16" s="236"/>
      <c r="E16" s="237"/>
      <c r="F16" s="238"/>
      <c r="G16" s="239">
        <f>SUMIF(AG17:AG17,"&lt;&gt;NOR",G17:G17)</f>
        <v>0</v>
      </c>
      <c r="H16" s="233"/>
      <c r="I16" s="233">
        <f>SUM(I17:I17)</f>
        <v>0</v>
      </c>
      <c r="J16" s="233"/>
      <c r="K16" s="233">
        <f>SUM(K17:K17)</f>
        <v>0</v>
      </c>
      <c r="L16" s="233"/>
      <c r="M16" s="233">
        <f>SUM(M17:M17)</f>
        <v>0</v>
      </c>
      <c r="N16" s="232"/>
      <c r="O16" s="232">
        <f>SUM(O17:O17)</f>
        <v>0</v>
      </c>
      <c r="P16" s="232"/>
      <c r="Q16" s="232">
        <f>SUM(Q17:Q17)</f>
        <v>0</v>
      </c>
      <c r="R16" s="233"/>
      <c r="S16" s="233"/>
      <c r="T16" s="233"/>
      <c r="U16" s="233"/>
      <c r="V16" s="233">
        <f>SUM(V17:V17)</f>
        <v>0</v>
      </c>
      <c r="W16" s="233"/>
      <c r="X16" s="233"/>
      <c r="Y16" s="233"/>
      <c r="AG16" t="s">
        <v>91</v>
      </c>
    </row>
    <row r="17" spans="1:60" outlineLevel="1" x14ac:dyDescent="0.2">
      <c r="A17" s="241">
        <v>6</v>
      </c>
      <c r="B17" s="242" t="s">
        <v>111</v>
      </c>
      <c r="C17" s="255" t="s">
        <v>112</v>
      </c>
      <c r="D17" s="243" t="s">
        <v>113</v>
      </c>
      <c r="E17" s="244">
        <v>1</v>
      </c>
      <c r="F17" s="245"/>
      <c r="G17" s="246">
        <f>ROUND(E17*F17,2)</f>
        <v>0</v>
      </c>
      <c r="H17" s="231"/>
      <c r="I17" s="230">
        <f>ROUND(E17*H17,2)</f>
        <v>0</v>
      </c>
      <c r="J17" s="231"/>
      <c r="K17" s="230">
        <f>ROUND(E17*J17,2)</f>
        <v>0</v>
      </c>
      <c r="L17" s="230">
        <v>21</v>
      </c>
      <c r="M17" s="230">
        <f>G17*(1+L17/100)</f>
        <v>0</v>
      </c>
      <c r="N17" s="229">
        <v>0</v>
      </c>
      <c r="O17" s="229">
        <f>ROUND(E17*N17,2)</f>
        <v>0</v>
      </c>
      <c r="P17" s="229">
        <v>0</v>
      </c>
      <c r="Q17" s="229">
        <f>ROUND(E17*P17,2)</f>
        <v>0</v>
      </c>
      <c r="R17" s="230"/>
      <c r="S17" s="230" t="s">
        <v>95</v>
      </c>
      <c r="T17" s="230" t="s">
        <v>114</v>
      </c>
      <c r="U17" s="230">
        <v>0</v>
      </c>
      <c r="V17" s="230">
        <f>ROUND(E17*U17,2)</f>
        <v>0</v>
      </c>
      <c r="W17" s="230"/>
      <c r="X17" s="230" t="s">
        <v>115</v>
      </c>
      <c r="Y17" s="230" t="s">
        <v>97</v>
      </c>
      <c r="Z17" s="212"/>
      <c r="AA17" s="212"/>
      <c r="AB17" s="212"/>
      <c r="AC17" s="212"/>
      <c r="AD17" s="212"/>
      <c r="AE17" s="212"/>
      <c r="AF17" s="212"/>
      <c r="AG17" s="212" t="s">
        <v>116</v>
      </c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 x14ac:dyDescent="0.2">
      <c r="A18" s="3"/>
      <c r="B18" s="4"/>
      <c r="C18" s="256"/>
      <c r="D18" s="6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AE18">
        <v>12</v>
      </c>
      <c r="AF18">
        <v>21</v>
      </c>
      <c r="AG18" t="s">
        <v>76</v>
      </c>
    </row>
    <row r="19" spans="1:60" x14ac:dyDescent="0.2">
      <c r="A19" s="215"/>
      <c r="B19" s="216" t="s">
        <v>31</v>
      </c>
      <c r="C19" s="257"/>
      <c r="D19" s="217"/>
      <c r="E19" s="218"/>
      <c r="F19" s="218"/>
      <c r="G19" s="240">
        <f>G8+G11+G14+G16</f>
        <v>0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AE19">
        <f>SUMIF(L7:L17,AE18,G7:G17)</f>
        <v>0</v>
      </c>
      <c r="AF19">
        <f>SUMIF(L7:L17,AF18,G7:G17)</f>
        <v>0</v>
      </c>
      <c r="AG19" t="s">
        <v>117</v>
      </c>
    </row>
    <row r="20" spans="1:60" x14ac:dyDescent="0.2">
      <c r="A20" s="3"/>
      <c r="B20" s="4"/>
      <c r="C20" s="256"/>
      <c r="D20" s="6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60" x14ac:dyDescent="0.2">
      <c r="A21" s="3"/>
      <c r="B21" s="4"/>
      <c r="C21" s="256"/>
      <c r="D21" s="6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60" x14ac:dyDescent="0.2">
      <c r="A22" s="219" t="s">
        <v>118</v>
      </c>
      <c r="B22" s="219"/>
      <c r="C22" s="258"/>
      <c r="D22" s="6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60" x14ac:dyDescent="0.2">
      <c r="A23" s="220"/>
      <c r="B23" s="221"/>
      <c r="C23" s="259"/>
      <c r="D23" s="221"/>
      <c r="E23" s="221"/>
      <c r="F23" s="221"/>
      <c r="G23" s="22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AG23" t="s">
        <v>119</v>
      </c>
    </row>
    <row r="24" spans="1:60" x14ac:dyDescent="0.2">
      <c r="A24" s="223"/>
      <c r="B24" s="224"/>
      <c r="C24" s="260"/>
      <c r="D24" s="224"/>
      <c r="E24" s="224"/>
      <c r="F24" s="224"/>
      <c r="G24" s="225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60" x14ac:dyDescent="0.2">
      <c r="A25" s="223"/>
      <c r="B25" s="224"/>
      <c r="C25" s="260"/>
      <c r="D25" s="224"/>
      <c r="E25" s="224"/>
      <c r="F25" s="224"/>
      <c r="G25" s="225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60" x14ac:dyDescent="0.2">
      <c r="A26" s="223"/>
      <c r="B26" s="224"/>
      <c r="C26" s="260"/>
      <c r="D26" s="224"/>
      <c r="E26" s="224"/>
      <c r="F26" s="224"/>
      <c r="G26" s="225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60" x14ac:dyDescent="0.2">
      <c r="A27" s="226"/>
      <c r="B27" s="227"/>
      <c r="C27" s="261"/>
      <c r="D27" s="227"/>
      <c r="E27" s="227"/>
      <c r="F27" s="227"/>
      <c r="G27" s="228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60" x14ac:dyDescent="0.2">
      <c r="A28" s="3"/>
      <c r="B28" s="4"/>
      <c r="C28" s="256"/>
      <c r="D28" s="6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60" x14ac:dyDescent="0.2">
      <c r="C29" s="262"/>
      <c r="D29" s="10"/>
      <c r="AG29" t="s">
        <v>120</v>
      </c>
    </row>
    <row r="30" spans="1:60" x14ac:dyDescent="0.2">
      <c r="D30" s="10"/>
    </row>
    <row r="31" spans="1:60" x14ac:dyDescent="0.2">
      <c r="D31" s="10"/>
    </row>
    <row r="32" spans="1:60" x14ac:dyDescent="0.2">
      <c r="D32" s="10"/>
    </row>
    <row r="33" spans="4:4" x14ac:dyDescent="0.2">
      <c r="D33" s="10"/>
    </row>
    <row r="34" spans="4:4" x14ac:dyDescent="0.2">
      <c r="D34" s="10"/>
    </row>
    <row r="35" spans="4:4" x14ac:dyDescent="0.2">
      <c r="D35" s="10"/>
    </row>
    <row r="36" spans="4:4" x14ac:dyDescent="0.2">
      <c r="D36" s="10"/>
    </row>
    <row r="37" spans="4:4" x14ac:dyDescent="0.2">
      <c r="D37" s="10"/>
    </row>
    <row r="38" spans="4:4" x14ac:dyDescent="0.2">
      <c r="D38" s="10"/>
    </row>
    <row r="39" spans="4:4" x14ac:dyDescent="0.2">
      <c r="D39" s="10"/>
    </row>
    <row r="40" spans="4:4" x14ac:dyDescent="0.2">
      <c r="D40" s="10"/>
    </row>
    <row r="41" spans="4:4" x14ac:dyDescent="0.2">
      <c r="D41" s="10"/>
    </row>
    <row r="42" spans="4:4" x14ac:dyDescent="0.2">
      <c r="D42" s="10"/>
    </row>
    <row r="43" spans="4:4" x14ac:dyDescent="0.2">
      <c r="D43" s="10"/>
    </row>
    <row r="44" spans="4:4" x14ac:dyDescent="0.2">
      <c r="D44" s="10"/>
    </row>
    <row r="45" spans="4:4" x14ac:dyDescent="0.2">
      <c r="D45" s="10"/>
    </row>
    <row r="46" spans="4:4" x14ac:dyDescent="0.2">
      <c r="D46" s="10"/>
    </row>
    <row r="47" spans="4:4" x14ac:dyDescent="0.2">
      <c r="D47" s="10"/>
    </row>
    <row r="48" spans="4: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1:G1"/>
    <mergeCell ref="C2:G2"/>
    <mergeCell ref="C3:G3"/>
    <mergeCell ref="C4:G4"/>
    <mergeCell ref="A22:C22"/>
    <mergeCell ref="A23:G27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1 Pol'!Názvy_tisku</vt:lpstr>
      <vt:lpstr>oadresa</vt:lpstr>
      <vt:lpstr>Stavba!Objednatel</vt:lpstr>
      <vt:lpstr>Stavba!Objekt</vt:lpstr>
      <vt:lpstr>'01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Dvořáčková</dc:creator>
  <cp:lastModifiedBy>Michaela Dvořáčková</cp:lastModifiedBy>
  <cp:lastPrinted>2019-03-19T12:27:02Z</cp:lastPrinted>
  <dcterms:created xsi:type="dcterms:W3CDTF">2009-04-08T07:15:50Z</dcterms:created>
  <dcterms:modified xsi:type="dcterms:W3CDTF">2024-11-27T16:02:31Z</dcterms:modified>
</cp:coreProperties>
</file>