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OIPP\INVESTICE\4351_xxxx_CSS_Rekonstrukce ZTI v CSS Tišnov, obj. B\1_PROJEKTOVÁ DOKUMENTACE\04-PDPS\255Z003_R01_odevzdáno_17_12_2025\ROZPOČET\"/>
    </mc:Choice>
  </mc:AlternateContent>
  <xr:revisionPtr revIDLastSave="0" documentId="13_ncr:1_{1D1E925A-F9B4-4FBF-BB21-AC69179C9F20}" xr6:coauthVersionLast="47" xr6:coauthVersionMax="47" xr10:uidLastSave="{00000000-0000-0000-0000-000000000000}"/>
  <workbookProtection workbookAlgorithmName="SHA-512" workbookHashValue="DSYrXT/S7fq0apMl/GjGZswXdzlImNgNSqTeYLvzrW3RA2RtcElSKrCuLgPxPcHKmveELjS2dDgE+1Q2AUYEfw==" workbookSaltValue="90wRSyO2Lqeg1lhY0LqnoQ==" workbookSpinCount="100000" lockStructure="1"/>
  <bookViews>
    <workbookView xWindow="-120" yWindow="-120" windowWidth="29040" windowHeight="15840" activeTab="5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VRN VRN1 Naklady" sheetId="12" r:id="rId4"/>
    <sheet name="SO03 D.1.1 Pol" sheetId="13" r:id="rId5"/>
    <sheet name="SO03 D.1.2.2 Pol" sheetId="14" r:id="rId6"/>
    <sheet name="SO03 D.1.2.5 Pol" sheetId="15" r:id="rId7"/>
    <sheet name="SO03_1 D.1.1 Pol" sheetId="16" r:id="rId8"/>
    <sheet name="SO03_1 D.1.2.2 Pol" sheetId="17" r:id="rId9"/>
  </sheets>
  <externalReferences>
    <externalReference r:id="rId10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'SO03 D.1.1 Pol'!$1:$7</definedName>
    <definedName name="_xlnm.Print_Titles" localSheetId="5">'SO03 D.1.2.2 Pol'!$1:$7</definedName>
    <definedName name="_xlnm.Print_Titles" localSheetId="6">'SO03 D.1.2.5 Pol'!$1:$7</definedName>
    <definedName name="_xlnm.Print_Titles" localSheetId="7">'SO03_1 D.1.1 Pol'!$1:$7</definedName>
    <definedName name="_xlnm.Print_Titles" localSheetId="8">'SO03_1 D.1.2.2 Pol'!$1:$7</definedName>
    <definedName name="_xlnm.Print_Titles" localSheetId="3">'VRN VRN1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'SO03 D.1.1 Pol'!$A$1:$Y$483</definedName>
    <definedName name="_xlnm.Print_Area" localSheetId="5">'SO03 D.1.2.2 Pol'!$A$1:$Y$318</definedName>
    <definedName name="_xlnm.Print_Area" localSheetId="6">'SO03 D.1.2.5 Pol'!$A$1:$Y$73</definedName>
    <definedName name="_xlnm.Print_Area" localSheetId="7">'SO03_1 D.1.1 Pol'!$A$1:$Y$150</definedName>
    <definedName name="_xlnm.Print_Area" localSheetId="8">'SO03_1 D.1.2.2 Pol'!$A$1:$Y$74</definedName>
    <definedName name="_xlnm.Print_Area" localSheetId="1">Stavba!$A$1:$J$103</definedName>
    <definedName name="_xlnm.Print_Area" localSheetId="3">'VRN VRN1 Naklady'!$A$1:$Y$45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8" i="1" l="1"/>
  <c r="F44" i="1"/>
  <c r="G9" i="17"/>
  <c r="I9" i="17"/>
  <c r="K9" i="17"/>
  <c r="O9" i="17"/>
  <c r="Q9" i="17"/>
  <c r="V9" i="17"/>
  <c r="G10" i="17"/>
  <c r="I10" i="17"/>
  <c r="K10" i="17"/>
  <c r="M10" i="17"/>
  <c r="O10" i="17"/>
  <c r="Q10" i="17"/>
  <c r="V10" i="17"/>
  <c r="G11" i="17"/>
  <c r="M11" i="17" s="1"/>
  <c r="I11" i="17"/>
  <c r="K11" i="17"/>
  <c r="O11" i="17"/>
  <c r="Q11" i="17"/>
  <c r="V11" i="17"/>
  <c r="G12" i="17"/>
  <c r="M12" i="17" s="1"/>
  <c r="I12" i="17"/>
  <c r="K12" i="17"/>
  <c r="O12" i="17"/>
  <c r="Q12" i="17"/>
  <c r="V12" i="17"/>
  <c r="G13" i="17"/>
  <c r="I13" i="17"/>
  <c r="K13" i="17"/>
  <c r="M13" i="17"/>
  <c r="O13" i="17"/>
  <c r="Q13" i="17"/>
  <c r="V13" i="17"/>
  <c r="G14" i="17"/>
  <c r="O14" i="17"/>
  <c r="G15" i="17"/>
  <c r="M15" i="17" s="1"/>
  <c r="M14" i="17" s="1"/>
  <c r="I15" i="17"/>
  <c r="I14" i="17" s="1"/>
  <c r="K15" i="17"/>
  <c r="K14" i="17" s="1"/>
  <c r="O15" i="17"/>
  <c r="Q15" i="17"/>
  <c r="Q14" i="17" s="1"/>
  <c r="V15" i="17"/>
  <c r="V14" i="17" s="1"/>
  <c r="G18" i="17"/>
  <c r="G17" i="17" s="1"/>
  <c r="I18" i="17"/>
  <c r="I17" i="17" s="1"/>
  <c r="K18" i="17"/>
  <c r="K17" i="17" s="1"/>
  <c r="M18" i="17"/>
  <c r="M17" i="17" s="1"/>
  <c r="O18" i="17"/>
  <c r="O17" i="17" s="1"/>
  <c r="Q18" i="17"/>
  <c r="Q17" i="17" s="1"/>
  <c r="V18" i="17"/>
  <c r="V17" i="17" s="1"/>
  <c r="G20" i="17"/>
  <c r="I20" i="17"/>
  <c r="K20" i="17"/>
  <c r="M20" i="17"/>
  <c r="O20" i="17"/>
  <c r="Q20" i="17"/>
  <c r="V20" i="17"/>
  <c r="V19" i="17" s="1"/>
  <c r="G21" i="17"/>
  <c r="I21" i="17"/>
  <c r="K21" i="17"/>
  <c r="M21" i="17"/>
  <c r="O21" i="17"/>
  <c r="Q21" i="17"/>
  <c r="V21" i="17"/>
  <c r="G22" i="17"/>
  <c r="M22" i="17" s="1"/>
  <c r="I22" i="17"/>
  <c r="K22" i="17"/>
  <c r="O22" i="17"/>
  <c r="Q22" i="17"/>
  <c r="V22" i="17"/>
  <c r="G24" i="17"/>
  <c r="M24" i="17" s="1"/>
  <c r="I24" i="17"/>
  <c r="K24" i="17"/>
  <c r="O24" i="17"/>
  <c r="Q24" i="17"/>
  <c r="V24" i="17"/>
  <c r="G26" i="17"/>
  <c r="I26" i="17"/>
  <c r="K26" i="17"/>
  <c r="M26" i="17"/>
  <c r="O26" i="17"/>
  <c r="Q26" i="17"/>
  <c r="V26" i="17"/>
  <c r="G28" i="17"/>
  <c r="M28" i="17" s="1"/>
  <c r="I28" i="17"/>
  <c r="K28" i="17"/>
  <c r="O28" i="17"/>
  <c r="Q28" i="17"/>
  <c r="V28" i="17"/>
  <c r="G29" i="17"/>
  <c r="I29" i="17"/>
  <c r="K29" i="17"/>
  <c r="O29" i="17"/>
  <c r="Q29" i="17"/>
  <c r="V29" i="17"/>
  <c r="G30" i="17"/>
  <c r="I30" i="17"/>
  <c r="K30" i="17"/>
  <c r="M30" i="17"/>
  <c r="O30" i="17"/>
  <c r="Q30" i="17"/>
  <c r="V30" i="17"/>
  <c r="G33" i="17"/>
  <c r="I33" i="17"/>
  <c r="K33" i="17"/>
  <c r="O33" i="17"/>
  <c r="Q33" i="17"/>
  <c r="V33" i="17"/>
  <c r="G34" i="17"/>
  <c r="M34" i="17" s="1"/>
  <c r="I34" i="17"/>
  <c r="K34" i="17"/>
  <c r="O34" i="17"/>
  <c r="Q34" i="17"/>
  <c r="V34" i="17"/>
  <c r="G36" i="17"/>
  <c r="M36" i="17" s="1"/>
  <c r="I36" i="17"/>
  <c r="K36" i="17"/>
  <c r="O36" i="17"/>
  <c r="Q36" i="17"/>
  <c r="V36" i="17"/>
  <c r="G38" i="17"/>
  <c r="I38" i="17"/>
  <c r="K38" i="17"/>
  <c r="M38" i="17"/>
  <c r="O38" i="17"/>
  <c r="Q38" i="17"/>
  <c r="V38" i="17"/>
  <c r="V32" i="17" s="1"/>
  <c r="G39" i="17"/>
  <c r="I39" i="17"/>
  <c r="K39" i="17"/>
  <c r="M39" i="17"/>
  <c r="O39" i="17"/>
  <c r="Q39" i="17"/>
  <c r="V39" i="17"/>
  <c r="G42" i="17"/>
  <c r="I42" i="17"/>
  <c r="K42" i="17"/>
  <c r="O42" i="17"/>
  <c r="Q42" i="17"/>
  <c r="V42" i="17"/>
  <c r="G43" i="17"/>
  <c r="M43" i="17" s="1"/>
  <c r="I43" i="17"/>
  <c r="K43" i="17"/>
  <c r="O43" i="17"/>
  <c r="Q43" i="17"/>
  <c r="V43" i="17"/>
  <c r="G44" i="17"/>
  <c r="M44" i="17" s="1"/>
  <c r="I44" i="17"/>
  <c r="K44" i="17"/>
  <c r="O44" i="17"/>
  <c r="Q44" i="17"/>
  <c r="V44" i="17"/>
  <c r="G48" i="17"/>
  <c r="M48" i="17" s="1"/>
  <c r="I48" i="17"/>
  <c r="K48" i="17"/>
  <c r="O48" i="17"/>
  <c r="Q48" i="17"/>
  <c r="V48" i="17"/>
  <c r="G49" i="17"/>
  <c r="M49" i="17" s="1"/>
  <c r="I49" i="17"/>
  <c r="K49" i="17"/>
  <c r="O49" i="17"/>
  <c r="Q49" i="17"/>
  <c r="V49" i="17"/>
  <c r="G50" i="17"/>
  <c r="I50" i="17"/>
  <c r="K50" i="17"/>
  <c r="M50" i="17"/>
  <c r="O50" i="17"/>
  <c r="Q50" i="17"/>
  <c r="V50" i="17"/>
  <c r="G51" i="17"/>
  <c r="I51" i="17"/>
  <c r="K51" i="17"/>
  <c r="M51" i="17"/>
  <c r="O51" i="17"/>
  <c r="Q51" i="17"/>
  <c r="V51" i="17"/>
  <c r="G52" i="17"/>
  <c r="M52" i="17" s="1"/>
  <c r="I52" i="17"/>
  <c r="K52" i="17"/>
  <c r="O52" i="17"/>
  <c r="Q52" i="17"/>
  <c r="V52" i="17"/>
  <c r="G53" i="17"/>
  <c r="M53" i="17" s="1"/>
  <c r="I53" i="17"/>
  <c r="K53" i="17"/>
  <c r="O53" i="17"/>
  <c r="Q53" i="17"/>
  <c r="V53" i="17"/>
  <c r="G54" i="17"/>
  <c r="I54" i="17"/>
  <c r="K54" i="17"/>
  <c r="M54" i="17"/>
  <c r="O54" i="17"/>
  <c r="Q54" i="17"/>
  <c r="V54" i="17"/>
  <c r="G55" i="17"/>
  <c r="M55" i="17" s="1"/>
  <c r="I55" i="17"/>
  <c r="K55" i="17"/>
  <c r="O55" i="17"/>
  <c r="Q55" i="17"/>
  <c r="V55" i="17"/>
  <c r="G56" i="17"/>
  <c r="M56" i="17" s="1"/>
  <c r="I56" i="17"/>
  <c r="K56" i="17"/>
  <c r="O56" i="17"/>
  <c r="Q56" i="17"/>
  <c r="V56" i="17"/>
  <c r="G57" i="17"/>
  <c r="I57" i="17"/>
  <c r="K57" i="17"/>
  <c r="M57" i="17"/>
  <c r="O57" i="17"/>
  <c r="Q57" i="17"/>
  <c r="V57" i="17"/>
  <c r="G60" i="17"/>
  <c r="I60" i="17"/>
  <c r="K60" i="17"/>
  <c r="O60" i="17"/>
  <c r="O59" i="17" s="1"/>
  <c r="Q60" i="17"/>
  <c r="V60" i="17"/>
  <c r="G62" i="17"/>
  <c r="M62" i="17" s="1"/>
  <c r="I62" i="17"/>
  <c r="K62" i="17"/>
  <c r="O62" i="17"/>
  <c r="Q62" i="17"/>
  <c r="V62" i="17"/>
  <c r="G63" i="17"/>
  <c r="I63" i="17"/>
  <c r="K63" i="17"/>
  <c r="M63" i="17"/>
  <c r="O63" i="17"/>
  <c r="Q63" i="17"/>
  <c r="V63" i="17"/>
  <c r="G65" i="17"/>
  <c r="M65" i="17" s="1"/>
  <c r="I65" i="17"/>
  <c r="K65" i="17"/>
  <c r="O65" i="17"/>
  <c r="Q65" i="17"/>
  <c r="V65" i="17"/>
  <c r="G66" i="17"/>
  <c r="M66" i="17" s="1"/>
  <c r="I66" i="17"/>
  <c r="K66" i="17"/>
  <c r="O66" i="17"/>
  <c r="Q66" i="17"/>
  <c r="V66" i="17"/>
  <c r="G67" i="17"/>
  <c r="M67" i="17" s="1"/>
  <c r="I67" i="17"/>
  <c r="K67" i="17"/>
  <c r="O67" i="17"/>
  <c r="Q67" i="17"/>
  <c r="V67" i="17"/>
  <c r="G68" i="17"/>
  <c r="I68" i="17"/>
  <c r="K68" i="17"/>
  <c r="M68" i="17"/>
  <c r="O68" i="17"/>
  <c r="Q68" i="17"/>
  <c r="V68" i="17"/>
  <c r="G70" i="17"/>
  <c r="I70" i="17"/>
  <c r="K70" i="17"/>
  <c r="M70" i="17"/>
  <c r="O70" i="17"/>
  <c r="Q70" i="17"/>
  <c r="V70" i="17"/>
  <c r="AE73" i="17"/>
  <c r="F49" i="1" s="1"/>
  <c r="G9" i="16"/>
  <c r="I9" i="16"/>
  <c r="I8" i="16" s="1"/>
  <c r="K9" i="16"/>
  <c r="K8" i="16" s="1"/>
  <c r="M9" i="16"/>
  <c r="O9" i="16"/>
  <c r="Q9" i="16"/>
  <c r="Q8" i="16" s="1"/>
  <c r="V9" i="16"/>
  <c r="V8" i="16" s="1"/>
  <c r="G13" i="16"/>
  <c r="I13" i="16"/>
  <c r="K13" i="16"/>
  <c r="M13" i="16"/>
  <c r="O13" i="16"/>
  <c r="Q13" i="16"/>
  <c r="V13" i="16"/>
  <c r="G16" i="16"/>
  <c r="G17" i="16"/>
  <c r="M17" i="16" s="1"/>
  <c r="I17" i="16"/>
  <c r="K17" i="16"/>
  <c r="K16" i="16" s="1"/>
  <c r="O17" i="16"/>
  <c r="Q17" i="16"/>
  <c r="V17" i="16"/>
  <c r="V16" i="16" s="1"/>
  <c r="G19" i="16"/>
  <c r="I19" i="16"/>
  <c r="K19" i="16"/>
  <c r="M19" i="16"/>
  <c r="O19" i="16"/>
  <c r="Q19" i="16"/>
  <c r="V19" i="16"/>
  <c r="G22" i="16"/>
  <c r="I22" i="16"/>
  <c r="K22" i="16"/>
  <c r="O22" i="16"/>
  <c r="Q22" i="16"/>
  <c r="V22" i="16"/>
  <c r="G24" i="16"/>
  <c r="M24" i="16" s="1"/>
  <c r="I24" i="16"/>
  <c r="K24" i="16"/>
  <c r="O24" i="16"/>
  <c r="Q24" i="16"/>
  <c r="V24" i="16"/>
  <c r="G28" i="16"/>
  <c r="I28" i="16"/>
  <c r="K28" i="16"/>
  <c r="O28" i="16"/>
  <c r="Q28" i="16"/>
  <c r="V28" i="16"/>
  <c r="V27" i="16" s="1"/>
  <c r="G31" i="16"/>
  <c r="M31" i="16" s="1"/>
  <c r="I31" i="16"/>
  <c r="K31" i="16"/>
  <c r="O31" i="16"/>
  <c r="Q31" i="16"/>
  <c r="V31" i="16"/>
  <c r="G34" i="16"/>
  <c r="M34" i="16" s="1"/>
  <c r="I34" i="16"/>
  <c r="K34" i="16"/>
  <c r="O34" i="16"/>
  <c r="Q34" i="16"/>
  <c r="V34" i="16"/>
  <c r="Q36" i="16"/>
  <c r="V36" i="16"/>
  <c r="G37" i="16"/>
  <c r="G36" i="16" s="1"/>
  <c r="I37" i="16"/>
  <c r="I36" i="16" s="1"/>
  <c r="K37" i="16"/>
  <c r="K36" i="16" s="1"/>
  <c r="M37" i="16"/>
  <c r="M36" i="16" s="1"/>
  <c r="O37" i="16"/>
  <c r="O36" i="16" s="1"/>
  <c r="Q37" i="16"/>
  <c r="V37" i="16"/>
  <c r="G40" i="16"/>
  <c r="I40" i="16"/>
  <c r="I39" i="16" s="1"/>
  <c r="K40" i="16"/>
  <c r="O40" i="16"/>
  <c r="O39" i="16" s="1"/>
  <c r="Q40" i="16"/>
  <c r="Q39" i="16" s="1"/>
  <c r="V40" i="16"/>
  <c r="G41" i="16"/>
  <c r="M41" i="16" s="1"/>
  <c r="I41" i="16"/>
  <c r="K41" i="16"/>
  <c r="O41" i="16"/>
  <c r="Q41" i="16"/>
  <c r="V41" i="16"/>
  <c r="G44" i="16"/>
  <c r="G43" i="16" s="1"/>
  <c r="I44" i="16"/>
  <c r="K44" i="16"/>
  <c r="O44" i="16"/>
  <c r="Q44" i="16"/>
  <c r="V44" i="16"/>
  <c r="G50" i="16"/>
  <c r="I50" i="16"/>
  <c r="K50" i="16"/>
  <c r="M50" i="16"/>
  <c r="O50" i="16"/>
  <c r="Q50" i="16"/>
  <c r="V50" i="16"/>
  <c r="G52" i="16"/>
  <c r="I52" i="16"/>
  <c r="K52" i="16"/>
  <c r="M52" i="16"/>
  <c r="O52" i="16"/>
  <c r="Q52" i="16"/>
  <c r="V52" i="16"/>
  <c r="G55" i="16"/>
  <c r="M55" i="16" s="1"/>
  <c r="I55" i="16"/>
  <c r="K55" i="16"/>
  <c r="O55" i="16"/>
  <c r="Q55" i="16"/>
  <c r="V55" i="16"/>
  <c r="G58" i="16"/>
  <c r="M58" i="16" s="1"/>
  <c r="I58" i="16"/>
  <c r="K58" i="16"/>
  <c r="O58" i="16"/>
  <c r="Q58" i="16"/>
  <c r="V58" i="16"/>
  <c r="I60" i="16"/>
  <c r="K60" i="16"/>
  <c r="Q60" i="16"/>
  <c r="V60" i="16"/>
  <c r="G61" i="16"/>
  <c r="G60" i="16" s="1"/>
  <c r="I61" i="16"/>
  <c r="K61" i="16"/>
  <c r="O61" i="16"/>
  <c r="O60" i="16" s="1"/>
  <c r="Q61" i="16"/>
  <c r="V61" i="16"/>
  <c r="G64" i="16"/>
  <c r="I64" i="16"/>
  <c r="I63" i="16" s="1"/>
  <c r="K64" i="16"/>
  <c r="O64" i="16"/>
  <c r="O63" i="16" s="1"/>
  <c r="Q64" i="16"/>
  <c r="Q63" i="16" s="1"/>
  <c r="V64" i="16"/>
  <c r="G65" i="16"/>
  <c r="M65" i="16" s="1"/>
  <c r="I65" i="16"/>
  <c r="K65" i="16"/>
  <c r="O65" i="16"/>
  <c r="Q65" i="16"/>
  <c r="V65" i="16"/>
  <c r="G67" i="16"/>
  <c r="I67" i="16"/>
  <c r="K67" i="16"/>
  <c r="O67" i="16"/>
  <c r="O66" i="16" s="1"/>
  <c r="Q67" i="16"/>
  <c r="V67" i="16"/>
  <c r="G69" i="16"/>
  <c r="M69" i="16" s="1"/>
  <c r="I69" i="16"/>
  <c r="K69" i="16"/>
  <c r="O69" i="16"/>
  <c r="Q69" i="16"/>
  <c r="V69" i="16"/>
  <c r="G72" i="16"/>
  <c r="M72" i="16" s="1"/>
  <c r="I72" i="16"/>
  <c r="K72" i="16"/>
  <c r="O72" i="16"/>
  <c r="Q72" i="16"/>
  <c r="V72" i="16"/>
  <c r="G74" i="16"/>
  <c r="I74" i="16"/>
  <c r="K74" i="16"/>
  <c r="M74" i="16"/>
  <c r="O74" i="16"/>
  <c r="Q74" i="16"/>
  <c r="V74" i="16"/>
  <c r="G76" i="16"/>
  <c r="I76" i="16"/>
  <c r="K76" i="16"/>
  <c r="M76" i="16"/>
  <c r="O76" i="16"/>
  <c r="Q76" i="16"/>
  <c r="V76" i="16"/>
  <c r="G78" i="16"/>
  <c r="M78" i="16" s="1"/>
  <c r="I78" i="16"/>
  <c r="K78" i="16"/>
  <c r="O78" i="16"/>
  <c r="Q78" i="16"/>
  <c r="V78" i="16"/>
  <c r="G81" i="16"/>
  <c r="I81" i="16"/>
  <c r="I80" i="16" s="1"/>
  <c r="K81" i="16"/>
  <c r="K80" i="16" s="1"/>
  <c r="M81" i="16"/>
  <c r="O81" i="16"/>
  <c r="Q81" i="16"/>
  <c r="Q80" i="16" s="1"/>
  <c r="V81" i="16"/>
  <c r="V80" i="16" s="1"/>
  <c r="G82" i="16"/>
  <c r="I82" i="16"/>
  <c r="K82" i="16"/>
  <c r="M82" i="16"/>
  <c r="O82" i="16"/>
  <c r="Q82" i="16"/>
  <c r="V82" i="16"/>
  <c r="G84" i="16"/>
  <c r="I84" i="16"/>
  <c r="I83" i="16" s="1"/>
  <c r="K84" i="16"/>
  <c r="K83" i="16" s="1"/>
  <c r="O84" i="16"/>
  <c r="O83" i="16" s="1"/>
  <c r="Q84" i="16"/>
  <c r="Q83" i="16" s="1"/>
  <c r="V84" i="16"/>
  <c r="V83" i="16" s="1"/>
  <c r="G86" i="16"/>
  <c r="M86" i="16" s="1"/>
  <c r="I86" i="16"/>
  <c r="K86" i="16"/>
  <c r="O86" i="16"/>
  <c r="Q86" i="16"/>
  <c r="V86" i="16"/>
  <c r="G88" i="16"/>
  <c r="M88" i="16" s="1"/>
  <c r="I88" i="16"/>
  <c r="K88" i="16"/>
  <c r="O88" i="16"/>
  <c r="Q88" i="16"/>
  <c r="V88" i="16"/>
  <c r="G90" i="16"/>
  <c r="M90" i="16" s="1"/>
  <c r="I90" i="16"/>
  <c r="K90" i="16"/>
  <c r="O90" i="16"/>
  <c r="Q90" i="16"/>
  <c r="V90" i="16"/>
  <c r="G92" i="16"/>
  <c r="M92" i="16" s="1"/>
  <c r="I92" i="16"/>
  <c r="K92" i="16"/>
  <c r="O92" i="16"/>
  <c r="Q92" i="16"/>
  <c r="V92" i="16"/>
  <c r="G94" i="16"/>
  <c r="I94" i="16"/>
  <c r="K94" i="16"/>
  <c r="M94" i="16"/>
  <c r="O94" i="16"/>
  <c r="Q94" i="16"/>
  <c r="V94" i="16"/>
  <c r="G96" i="16"/>
  <c r="I96" i="16"/>
  <c r="K96" i="16"/>
  <c r="M96" i="16"/>
  <c r="O96" i="16"/>
  <c r="Q96" i="16"/>
  <c r="V96" i="16"/>
  <c r="G98" i="16"/>
  <c r="M98" i="16" s="1"/>
  <c r="I98" i="16"/>
  <c r="K98" i="16"/>
  <c r="O98" i="16"/>
  <c r="O85" i="16" s="1"/>
  <c r="Q98" i="16"/>
  <c r="V98" i="16"/>
  <c r="G101" i="16"/>
  <c r="M101" i="16" s="1"/>
  <c r="I101" i="16"/>
  <c r="K101" i="16"/>
  <c r="O101" i="16"/>
  <c r="Q101" i="16"/>
  <c r="V101" i="16"/>
  <c r="G104" i="16"/>
  <c r="G103" i="16" s="1"/>
  <c r="I104" i="16"/>
  <c r="I103" i="16" s="1"/>
  <c r="K104" i="16"/>
  <c r="K103" i="16" s="1"/>
  <c r="M104" i="16"/>
  <c r="M103" i="16" s="1"/>
  <c r="O104" i="16"/>
  <c r="O103" i="16" s="1"/>
  <c r="Q104" i="16"/>
  <c r="Q103" i="16" s="1"/>
  <c r="V104" i="16"/>
  <c r="V103" i="16" s="1"/>
  <c r="G106" i="16"/>
  <c r="G107" i="16"/>
  <c r="M107" i="16" s="1"/>
  <c r="I107" i="16"/>
  <c r="K107" i="16"/>
  <c r="O107" i="16"/>
  <c r="Q107" i="16"/>
  <c r="V107" i="16"/>
  <c r="G110" i="16"/>
  <c r="M110" i="16" s="1"/>
  <c r="I110" i="16"/>
  <c r="K110" i="16"/>
  <c r="O110" i="16"/>
  <c r="Q110" i="16"/>
  <c r="V110" i="16"/>
  <c r="G112" i="16"/>
  <c r="I112" i="16"/>
  <c r="K112" i="16"/>
  <c r="M112" i="16"/>
  <c r="O112" i="16"/>
  <c r="Q112" i="16"/>
  <c r="V112" i="16"/>
  <c r="G115" i="16"/>
  <c r="M115" i="16" s="1"/>
  <c r="I115" i="16"/>
  <c r="K115" i="16"/>
  <c r="O115" i="16"/>
  <c r="Q115" i="16"/>
  <c r="V115" i="16"/>
  <c r="G117" i="16"/>
  <c r="M117" i="16" s="1"/>
  <c r="I117" i="16"/>
  <c r="K117" i="16"/>
  <c r="O117" i="16"/>
  <c r="Q117" i="16"/>
  <c r="V117" i="16"/>
  <c r="G120" i="16"/>
  <c r="M120" i="16" s="1"/>
  <c r="I120" i="16"/>
  <c r="K120" i="16"/>
  <c r="O120" i="16"/>
  <c r="Q120" i="16"/>
  <c r="V120" i="16"/>
  <c r="G122" i="16"/>
  <c r="I122" i="16"/>
  <c r="I121" i="16" s="1"/>
  <c r="K122" i="16"/>
  <c r="O122" i="16"/>
  <c r="Q122" i="16"/>
  <c r="Q121" i="16" s="1"/>
  <c r="V122" i="16"/>
  <c r="G125" i="16"/>
  <c r="M125" i="16" s="1"/>
  <c r="I125" i="16"/>
  <c r="K125" i="16"/>
  <c r="O125" i="16"/>
  <c r="Q125" i="16"/>
  <c r="V125" i="16"/>
  <c r="G128" i="16"/>
  <c r="I128" i="16"/>
  <c r="K128" i="16"/>
  <c r="K127" i="16" s="1"/>
  <c r="M128" i="16"/>
  <c r="O128" i="16"/>
  <c r="Q128" i="16"/>
  <c r="V128" i="16"/>
  <c r="G130" i="16"/>
  <c r="M130" i="16" s="1"/>
  <c r="I130" i="16"/>
  <c r="K130" i="16"/>
  <c r="O130" i="16"/>
  <c r="O127" i="16" s="1"/>
  <c r="Q130" i="16"/>
  <c r="V130" i="16"/>
  <c r="G132" i="16"/>
  <c r="M132" i="16" s="1"/>
  <c r="I132" i="16"/>
  <c r="K132" i="16"/>
  <c r="O132" i="16"/>
  <c r="Q132" i="16"/>
  <c r="V132" i="16"/>
  <c r="G135" i="16"/>
  <c r="I135" i="16"/>
  <c r="K135" i="16"/>
  <c r="O135" i="16"/>
  <c r="Q135" i="16"/>
  <c r="V135" i="16"/>
  <c r="G138" i="16"/>
  <c r="I138" i="16"/>
  <c r="K138" i="16"/>
  <c r="O138" i="16"/>
  <c r="Q138" i="16"/>
  <c r="V138" i="16"/>
  <c r="G139" i="16"/>
  <c r="M139" i="16" s="1"/>
  <c r="I139" i="16"/>
  <c r="K139" i="16"/>
  <c r="O139" i="16"/>
  <c r="Q139" i="16"/>
  <c r="V139" i="16"/>
  <c r="G141" i="16"/>
  <c r="I141" i="16"/>
  <c r="K141" i="16"/>
  <c r="M141" i="16"/>
  <c r="O141" i="16"/>
  <c r="Q141" i="16"/>
  <c r="V141" i="16"/>
  <c r="G142" i="16"/>
  <c r="M142" i="16" s="1"/>
  <c r="I142" i="16"/>
  <c r="K142" i="16"/>
  <c r="O142" i="16"/>
  <c r="Q142" i="16"/>
  <c r="V142" i="16"/>
  <c r="G143" i="16"/>
  <c r="I143" i="16"/>
  <c r="K143" i="16"/>
  <c r="M143" i="16"/>
  <c r="O143" i="16"/>
  <c r="Q143" i="16"/>
  <c r="V143" i="16"/>
  <c r="G144" i="16"/>
  <c r="M144" i="16" s="1"/>
  <c r="I144" i="16"/>
  <c r="K144" i="16"/>
  <c r="O144" i="16"/>
  <c r="Q144" i="16"/>
  <c r="V144" i="16"/>
  <c r="G146" i="16"/>
  <c r="I146" i="16"/>
  <c r="K146" i="16"/>
  <c r="M146" i="16"/>
  <c r="O146" i="16"/>
  <c r="Q146" i="16"/>
  <c r="V146" i="16"/>
  <c r="AE149" i="16"/>
  <c r="G9" i="15"/>
  <c r="I9" i="15"/>
  <c r="I8" i="15" s="1"/>
  <c r="K9" i="15"/>
  <c r="O9" i="15"/>
  <c r="O8" i="15" s="1"/>
  <c r="Q9" i="15"/>
  <c r="Q8" i="15" s="1"/>
  <c r="V9" i="15"/>
  <c r="G10" i="15"/>
  <c r="I10" i="15"/>
  <c r="K10" i="15"/>
  <c r="M10" i="15"/>
  <c r="O10" i="15"/>
  <c r="Q10" i="15"/>
  <c r="V10" i="15"/>
  <c r="G12" i="15"/>
  <c r="I12" i="15"/>
  <c r="K12" i="15"/>
  <c r="K11" i="15" s="1"/>
  <c r="M12" i="15"/>
  <c r="O12" i="15"/>
  <c r="Q12" i="15"/>
  <c r="V12" i="15"/>
  <c r="V11" i="15" s="1"/>
  <c r="G13" i="15"/>
  <c r="I13" i="15"/>
  <c r="K13" i="15"/>
  <c r="M13" i="15"/>
  <c r="O13" i="15"/>
  <c r="Q13" i="15"/>
  <c r="V13" i="15"/>
  <c r="G14" i="15"/>
  <c r="M14" i="15" s="1"/>
  <c r="I14" i="15"/>
  <c r="K14" i="15"/>
  <c r="O14" i="15"/>
  <c r="Q14" i="15"/>
  <c r="V14" i="15"/>
  <c r="G15" i="15"/>
  <c r="M15" i="15" s="1"/>
  <c r="I15" i="15"/>
  <c r="K15" i="15"/>
  <c r="O15" i="15"/>
  <c r="Q15" i="15"/>
  <c r="V15" i="15"/>
  <c r="G16" i="15"/>
  <c r="I16" i="15"/>
  <c r="K16" i="15"/>
  <c r="M16" i="15"/>
  <c r="O16" i="15"/>
  <c r="Q16" i="15"/>
  <c r="V16" i="15"/>
  <c r="G17" i="15"/>
  <c r="M17" i="15" s="1"/>
  <c r="I17" i="15"/>
  <c r="K17" i="15"/>
  <c r="O17" i="15"/>
  <c r="Q17" i="15"/>
  <c r="V17" i="15"/>
  <c r="G18" i="15"/>
  <c r="M18" i="15" s="1"/>
  <c r="I18" i="15"/>
  <c r="K18" i="15"/>
  <c r="O18" i="15"/>
  <c r="Q18" i="15"/>
  <c r="V18" i="15"/>
  <c r="G20" i="15"/>
  <c r="I20" i="15"/>
  <c r="K20" i="15"/>
  <c r="M20" i="15"/>
  <c r="O20" i="15"/>
  <c r="Q20" i="15"/>
  <c r="V20" i="15"/>
  <c r="G21" i="15"/>
  <c r="M21" i="15" s="1"/>
  <c r="I21" i="15"/>
  <c r="K21" i="15"/>
  <c r="O21" i="15"/>
  <c r="Q21" i="15"/>
  <c r="V21" i="15"/>
  <c r="G22" i="15"/>
  <c r="M22" i="15" s="1"/>
  <c r="I22" i="15"/>
  <c r="K22" i="15"/>
  <c r="O22" i="15"/>
  <c r="Q22" i="15"/>
  <c r="V22" i="15"/>
  <c r="G23" i="15"/>
  <c r="M23" i="15" s="1"/>
  <c r="I23" i="15"/>
  <c r="K23" i="15"/>
  <c r="O23" i="15"/>
  <c r="Q23" i="15"/>
  <c r="V23" i="15"/>
  <c r="G24" i="15"/>
  <c r="I24" i="15"/>
  <c r="K24" i="15"/>
  <c r="M24" i="15"/>
  <c r="O24" i="15"/>
  <c r="Q24" i="15"/>
  <c r="V24" i="15"/>
  <c r="G25" i="15"/>
  <c r="M25" i="15" s="1"/>
  <c r="I25" i="15"/>
  <c r="K25" i="15"/>
  <c r="O25" i="15"/>
  <c r="Q25" i="15"/>
  <c r="V25" i="15"/>
  <c r="G26" i="15"/>
  <c r="M26" i="15" s="1"/>
  <c r="I26" i="15"/>
  <c r="K26" i="15"/>
  <c r="O26" i="15"/>
  <c r="Q26" i="15"/>
  <c r="V26" i="15"/>
  <c r="G27" i="15"/>
  <c r="I27" i="15"/>
  <c r="K27" i="15"/>
  <c r="M27" i="15"/>
  <c r="O27" i="15"/>
  <c r="Q27" i="15"/>
  <c r="V27" i="15"/>
  <c r="G28" i="15"/>
  <c r="I28" i="15"/>
  <c r="K28" i="15"/>
  <c r="M28" i="15"/>
  <c r="O28" i="15"/>
  <c r="Q28" i="15"/>
  <c r="V28" i="15"/>
  <c r="G29" i="15"/>
  <c r="I29" i="15"/>
  <c r="K29" i="15"/>
  <c r="M29" i="15"/>
  <c r="O29" i="15"/>
  <c r="Q29" i="15"/>
  <c r="V29" i="15"/>
  <c r="G30" i="15"/>
  <c r="M30" i="15" s="1"/>
  <c r="I30" i="15"/>
  <c r="K30" i="15"/>
  <c r="O30" i="15"/>
  <c r="Q30" i="15"/>
  <c r="V30" i="15"/>
  <c r="G31" i="15"/>
  <c r="I31" i="15"/>
  <c r="K31" i="15"/>
  <c r="M31" i="15"/>
  <c r="O31" i="15"/>
  <c r="Q31" i="15"/>
  <c r="V31" i="15"/>
  <c r="G32" i="15"/>
  <c r="I32" i="15"/>
  <c r="K32" i="15"/>
  <c r="M32" i="15"/>
  <c r="O32" i="15"/>
  <c r="Q32" i="15"/>
  <c r="V32" i="15"/>
  <c r="G33" i="15"/>
  <c r="M33" i="15" s="1"/>
  <c r="I33" i="15"/>
  <c r="K33" i="15"/>
  <c r="O33" i="15"/>
  <c r="Q33" i="15"/>
  <c r="V33" i="15"/>
  <c r="G34" i="15"/>
  <c r="M34" i="15" s="1"/>
  <c r="I34" i="15"/>
  <c r="K34" i="15"/>
  <c r="O34" i="15"/>
  <c r="Q34" i="15"/>
  <c r="V34" i="15"/>
  <c r="G36" i="15"/>
  <c r="M36" i="15" s="1"/>
  <c r="I36" i="15"/>
  <c r="K36" i="15"/>
  <c r="O36" i="15"/>
  <c r="Q36" i="15"/>
  <c r="V36" i="15"/>
  <c r="G37" i="15"/>
  <c r="I37" i="15"/>
  <c r="K37" i="15"/>
  <c r="M37" i="15"/>
  <c r="O37" i="15"/>
  <c r="Q37" i="15"/>
  <c r="V37" i="15"/>
  <c r="G38" i="15"/>
  <c r="I38" i="15"/>
  <c r="K38" i="15"/>
  <c r="M38" i="15"/>
  <c r="O38" i="15"/>
  <c r="Q38" i="15"/>
  <c r="V38" i="15"/>
  <c r="G39" i="15"/>
  <c r="M39" i="15" s="1"/>
  <c r="I39" i="15"/>
  <c r="K39" i="15"/>
  <c r="O39" i="15"/>
  <c r="Q39" i="15"/>
  <c r="V39" i="15"/>
  <c r="G40" i="15"/>
  <c r="M40" i="15" s="1"/>
  <c r="I40" i="15"/>
  <c r="K40" i="15"/>
  <c r="O40" i="15"/>
  <c r="Q40" i="15"/>
  <c r="V40" i="15"/>
  <c r="G41" i="15"/>
  <c r="I41" i="15"/>
  <c r="K41" i="15"/>
  <c r="M41" i="15"/>
  <c r="O41" i="15"/>
  <c r="Q41" i="15"/>
  <c r="V41" i="15"/>
  <c r="G42" i="15"/>
  <c r="G35" i="15" s="1"/>
  <c r="I42" i="15"/>
  <c r="K42" i="15"/>
  <c r="O42" i="15"/>
  <c r="Q42" i="15"/>
  <c r="V42" i="15"/>
  <c r="G43" i="15"/>
  <c r="M43" i="15" s="1"/>
  <c r="I43" i="15"/>
  <c r="K43" i="15"/>
  <c r="O43" i="15"/>
  <c r="Q43" i="15"/>
  <c r="V43" i="15"/>
  <c r="G45" i="15"/>
  <c r="I45" i="15"/>
  <c r="K45" i="15"/>
  <c r="M45" i="15"/>
  <c r="O45" i="15"/>
  <c r="Q45" i="15"/>
  <c r="V45" i="15"/>
  <c r="G46" i="15"/>
  <c r="M46" i="15" s="1"/>
  <c r="I46" i="15"/>
  <c r="K46" i="15"/>
  <c r="O46" i="15"/>
  <c r="Q46" i="15"/>
  <c r="V46" i="15"/>
  <c r="G47" i="15"/>
  <c r="M47" i="15" s="1"/>
  <c r="I47" i="15"/>
  <c r="K47" i="15"/>
  <c r="O47" i="15"/>
  <c r="Q47" i="15"/>
  <c r="V47" i="15"/>
  <c r="G48" i="15"/>
  <c r="M48" i="15" s="1"/>
  <c r="I48" i="15"/>
  <c r="K48" i="15"/>
  <c r="O48" i="15"/>
  <c r="Q48" i="15"/>
  <c r="V48" i="15"/>
  <c r="G49" i="15"/>
  <c r="M49" i="15" s="1"/>
  <c r="I49" i="15"/>
  <c r="K49" i="15"/>
  <c r="O49" i="15"/>
  <c r="Q49" i="15"/>
  <c r="V49" i="15"/>
  <c r="G50" i="15"/>
  <c r="M50" i="15" s="1"/>
  <c r="I50" i="15"/>
  <c r="K50" i="15"/>
  <c r="O50" i="15"/>
  <c r="Q50" i="15"/>
  <c r="V50" i="15"/>
  <c r="G51" i="15"/>
  <c r="M51" i="15" s="1"/>
  <c r="I51" i="15"/>
  <c r="K51" i="15"/>
  <c r="O51" i="15"/>
  <c r="Q51" i="15"/>
  <c r="V51" i="15"/>
  <c r="G52" i="15"/>
  <c r="I52" i="15"/>
  <c r="K52" i="15"/>
  <c r="M52" i="15"/>
  <c r="O52" i="15"/>
  <c r="Q52" i="15"/>
  <c r="V52" i="15"/>
  <c r="G53" i="15"/>
  <c r="M53" i="15" s="1"/>
  <c r="I53" i="15"/>
  <c r="K53" i="15"/>
  <c r="O53" i="15"/>
  <c r="Q53" i="15"/>
  <c r="V53" i="15"/>
  <c r="G54" i="15"/>
  <c r="M54" i="15" s="1"/>
  <c r="I54" i="15"/>
  <c r="K54" i="15"/>
  <c r="O54" i="15"/>
  <c r="Q54" i="15"/>
  <c r="V54" i="15"/>
  <c r="G55" i="15"/>
  <c r="M55" i="15" s="1"/>
  <c r="I55" i="15"/>
  <c r="K55" i="15"/>
  <c r="O55" i="15"/>
  <c r="Q55" i="15"/>
  <c r="V55" i="15"/>
  <c r="G56" i="15"/>
  <c r="I56" i="15"/>
  <c r="K56" i="15"/>
  <c r="M56" i="15"/>
  <c r="O56" i="15"/>
  <c r="Q56" i="15"/>
  <c r="V56" i="15"/>
  <c r="G57" i="15"/>
  <c r="I57" i="15"/>
  <c r="K57" i="15"/>
  <c r="M57" i="15"/>
  <c r="O57" i="15"/>
  <c r="Q57" i="15"/>
  <c r="V57" i="15"/>
  <c r="G58" i="15"/>
  <c r="M58" i="15" s="1"/>
  <c r="I58" i="15"/>
  <c r="K58" i="15"/>
  <c r="O58" i="15"/>
  <c r="Q58" i="15"/>
  <c r="V58" i="15"/>
  <c r="G59" i="15"/>
  <c r="M59" i="15" s="1"/>
  <c r="I59" i="15"/>
  <c r="K59" i="15"/>
  <c r="O59" i="15"/>
  <c r="Q59" i="15"/>
  <c r="V59" i="15"/>
  <c r="G61" i="15"/>
  <c r="G60" i="15" s="1"/>
  <c r="I69" i="1" s="1"/>
  <c r="I61" i="15"/>
  <c r="K61" i="15"/>
  <c r="O61" i="15"/>
  <c r="O60" i="15" s="1"/>
  <c r="Q61" i="15"/>
  <c r="V61" i="15"/>
  <c r="G63" i="15"/>
  <c r="M63" i="15" s="1"/>
  <c r="I63" i="15"/>
  <c r="K63" i="15"/>
  <c r="O63" i="15"/>
  <c r="Q63" i="15"/>
  <c r="V63" i="15"/>
  <c r="G64" i="15"/>
  <c r="M64" i="15" s="1"/>
  <c r="I64" i="15"/>
  <c r="K64" i="15"/>
  <c r="O64" i="15"/>
  <c r="Q64" i="15"/>
  <c r="V64" i="15"/>
  <c r="G66" i="15"/>
  <c r="I66" i="15"/>
  <c r="K66" i="15"/>
  <c r="M66" i="15"/>
  <c r="O66" i="15"/>
  <c r="Q66" i="15"/>
  <c r="V66" i="15"/>
  <c r="G67" i="15"/>
  <c r="I67" i="15"/>
  <c r="K67" i="15"/>
  <c r="M67" i="15"/>
  <c r="O67" i="15"/>
  <c r="Q67" i="15"/>
  <c r="V67" i="15"/>
  <c r="G68" i="15"/>
  <c r="M68" i="15" s="1"/>
  <c r="I68" i="15"/>
  <c r="K68" i="15"/>
  <c r="O68" i="15"/>
  <c r="Q68" i="15"/>
  <c r="V68" i="15"/>
  <c r="G69" i="15"/>
  <c r="I69" i="15"/>
  <c r="K69" i="15"/>
  <c r="M69" i="15"/>
  <c r="O69" i="15"/>
  <c r="Q69" i="15"/>
  <c r="V69" i="15"/>
  <c r="G70" i="15"/>
  <c r="I70" i="15"/>
  <c r="K70" i="15"/>
  <c r="M70" i="15"/>
  <c r="O70" i="15"/>
  <c r="Q70" i="15"/>
  <c r="V70" i="15"/>
  <c r="AE72" i="15"/>
  <c r="F46" i="1" s="1"/>
  <c r="BA70" i="14"/>
  <c r="BA67" i="14"/>
  <c r="BA64" i="14"/>
  <c r="G9" i="14"/>
  <c r="I9" i="14"/>
  <c r="K9" i="14"/>
  <c r="M9" i="14"/>
  <c r="O9" i="14"/>
  <c r="Q9" i="14"/>
  <c r="V9" i="14"/>
  <c r="G13" i="14"/>
  <c r="M13" i="14" s="1"/>
  <c r="I13" i="14"/>
  <c r="K13" i="14"/>
  <c r="O13" i="14"/>
  <c r="Q13" i="14"/>
  <c r="V13" i="14"/>
  <c r="G18" i="14"/>
  <c r="M18" i="14" s="1"/>
  <c r="I18" i="14"/>
  <c r="K18" i="14"/>
  <c r="O18" i="14"/>
  <c r="Q18" i="14"/>
  <c r="V18" i="14"/>
  <c r="G19" i="14"/>
  <c r="I19" i="14"/>
  <c r="K19" i="14"/>
  <c r="M19" i="14"/>
  <c r="O19" i="14"/>
  <c r="Q19" i="14"/>
  <c r="V19" i="14"/>
  <c r="G24" i="14"/>
  <c r="M24" i="14" s="1"/>
  <c r="I24" i="14"/>
  <c r="K24" i="14"/>
  <c r="O24" i="14"/>
  <c r="Q24" i="14"/>
  <c r="V24" i="14"/>
  <c r="G28" i="14"/>
  <c r="M28" i="14" s="1"/>
  <c r="I28" i="14"/>
  <c r="K28" i="14"/>
  <c r="O28" i="14"/>
  <c r="Q28" i="14"/>
  <c r="V28" i="14"/>
  <c r="G29" i="14"/>
  <c r="I29" i="14"/>
  <c r="K29" i="14"/>
  <c r="M29" i="14"/>
  <c r="O29" i="14"/>
  <c r="Q29" i="14"/>
  <c r="V29" i="14"/>
  <c r="G30" i="14"/>
  <c r="M30" i="14" s="1"/>
  <c r="I30" i="14"/>
  <c r="K30" i="14"/>
  <c r="O30" i="14"/>
  <c r="Q30" i="14"/>
  <c r="V30" i="14"/>
  <c r="G31" i="14"/>
  <c r="M31" i="14" s="1"/>
  <c r="I31" i="14"/>
  <c r="K31" i="14"/>
  <c r="O31" i="14"/>
  <c r="Q31" i="14"/>
  <c r="V31" i="14"/>
  <c r="G33" i="14"/>
  <c r="M33" i="14" s="1"/>
  <c r="I33" i="14"/>
  <c r="K33" i="14"/>
  <c r="O33" i="14"/>
  <c r="Q33" i="14"/>
  <c r="V33" i="14"/>
  <c r="G35" i="14"/>
  <c r="G34" i="14" s="1"/>
  <c r="I35" i="14"/>
  <c r="I34" i="14" s="1"/>
  <c r="K35" i="14"/>
  <c r="K34" i="14" s="1"/>
  <c r="M35" i="14"/>
  <c r="M34" i="14" s="1"/>
  <c r="O35" i="14"/>
  <c r="O34" i="14" s="1"/>
  <c r="Q35" i="14"/>
  <c r="Q34" i="14" s="1"/>
  <c r="V35" i="14"/>
  <c r="V34" i="14" s="1"/>
  <c r="G38" i="14"/>
  <c r="I38" i="14"/>
  <c r="K38" i="14"/>
  <c r="M38" i="14"/>
  <c r="O38" i="14"/>
  <c r="Q38" i="14"/>
  <c r="V38" i="14"/>
  <c r="G42" i="14"/>
  <c r="I42" i="14"/>
  <c r="K42" i="14"/>
  <c r="M42" i="14"/>
  <c r="O42" i="14"/>
  <c r="Q42" i="14"/>
  <c r="V42" i="14"/>
  <c r="G45" i="14"/>
  <c r="M45" i="14" s="1"/>
  <c r="I45" i="14"/>
  <c r="I37" i="14" s="1"/>
  <c r="K45" i="14"/>
  <c r="O45" i="14"/>
  <c r="Q45" i="14"/>
  <c r="V45" i="14"/>
  <c r="G47" i="14"/>
  <c r="M47" i="14" s="1"/>
  <c r="I47" i="14"/>
  <c r="K47" i="14"/>
  <c r="O47" i="14"/>
  <c r="Q47" i="14"/>
  <c r="V47" i="14"/>
  <c r="G52" i="14"/>
  <c r="I52" i="14"/>
  <c r="K52" i="14"/>
  <c r="M52" i="14"/>
  <c r="O52" i="14"/>
  <c r="Q52" i="14"/>
  <c r="V52" i="14"/>
  <c r="G57" i="14"/>
  <c r="M57" i="14" s="1"/>
  <c r="I57" i="14"/>
  <c r="K57" i="14"/>
  <c r="O57" i="14"/>
  <c r="Q57" i="14"/>
  <c r="V57" i="14"/>
  <c r="G61" i="14"/>
  <c r="I61" i="14"/>
  <c r="K61" i="14"/>
  <c r="O61" i="14"/>
  <c r="Q61" i="14"/>
  <c r="V61" i="14"/>
  <c r="G63" i="14"/>
  <c r="I63" i="14"/>
  <c r="K63" i="14"/>
  <c r="M63" i="14"/>
  <c r="O63" i="14"/>
  <c r="Q63" i="14"/>
  <c r="V63" i="14"/>
  <c r="G66" i="14"/>
  <c r="M66" i="14" s="1"/>
  <c r="I66" i="14"/>
  <c r="K66" i="14"/>
  <c r="O66" i="14"/>
  <c r="Q66" i="14"/>
  <c r="V66" i="14"/>
  <c r="G69" i="14"/>
  <c r="M69" i="14" s="1"/>
  <c r="I69" i="14"/>
  <c r="K69" i="14"/>
  <c r="O69" i="14"/>
  <c r="Q69" i="14"/>
  <c r="V69" i="14"/>
  <c r="G71" i="14"/>
  <c r="M71" i="14" s="1"/>
  <c r="I71" i="14"/>
  <c r="K71" i="14"/>
  <c r="O71" i="14"/>
  <c r="Q71" i="14"/>
  <c r="V71" i="14"/>
  <c r="G75" i="14"/>
  <c r="I75" i="14"/>
  <c r="K75" i="14"/>
  <c r="M75" i="14"/>
  <c r="O75" i="14"/>
  <c r="Q75" i="14"/>
  <c r="V75" i="14"/>
  <c r="G81" i="14"/>
  <c r="I81" i="14"/>
  <c r="K81" i="14"/>
  <c r="M81" i="14"/>
  <c r="O81" i="14"/>
  <c r="Q81" i="14"/>
  <c r="V81" i="14"/>
  <c r="G82" i="14"/>
  <c r="M82" i="14" s="1"/>
  <c r="I82" i="14"/>
  <c r="K82" i="14"/>
  <c r="O82" i="14"/>
  <c r="Q82" i="14"/>
  <c r="V82" i="14"/>
  <c r="G84" i="14"/>
  <c r="M84" i="14" s="1"/>
  <c r="I84" i="14"/>
  <c r="K84" i="14"/>
  <c r="O84" i="14"/>
  <c r="Q84" i="14"/>
  <c r="V84" i="14"/>
  <c r="G85" i="14"/>
  <c r="M85" i="14" s="1"/>
  <c r="I85" i="14"/>
  <c r="K85" i="14"/>
  <c r="O85" i="14"/>
  <c r="Q85" i="14"/>
  <c r="V85" i="14"/>
  <c r="G87" i="14"/>
  <c r="M87" i="14" s="1"/>
  <c r="I87" i="14"/>
  <c r="K87" i="14"/>
  <c r="O87" i="14"/>
  <c r="Q87" i="14"/>
  <c r="V87" i="14"/>
  <c r="G89" i="14"/>
  <c r="M89" i="14" s="1"/>
  <c r="I89" i="14"/>
  <c r="K89" i="14"/>
  <c r="O89" i="14"/>
  <c r="Q89" i="14"/>
  <c r="V89" i="14"/>
  <c r="G91" i="14"/>
  <c r="I91" i="14"/>
  <c r="K91" i="14"/>
  <c r="M91" i="14"/>
  <c r="O91" i="14"/>
  <c r="Q91" i="14"/>
  <c r="V91" i="14"/>
  <c r="G93" i="14"/>
  <c r="I93" i="14"/>
  <c r="K93" i="14"/>
  <c r="M93" i="14"/>
  <c r="O93" i="14"/>
  <c r="Q93" i="14"/>
  <c r="V93" i="14"/>
  <c r="G95" i="14"/>
  <c r="M95" i="14" s="1"/>
  <c r="I95" i="14"/>
  <c r="K95" i="14"/>
  <c r="O95" i="14"/>
  <c r="Q95" i="14"/>
  <c r="V95" i="14"/>
  <c r="G98" i="14"/>
  <c r="M98" i="14" s="1"/>
  <c r="I98" i="14"/>
  <c r="K98" i="14"/>
  <c r="O98" i="14"/>
  <c r="Q98" i="14"/>
  <c r="V98" i="14"/>
  <c r="G99" i="14"/>
  <c r="I99" i="14"/>
  <c r="K99" i="14"/>
  <c r="M99" i="14"/>
  <c r="O99" i="14"/>
  <c r="Q99" i="14"/>
  <c r="V99" i="14"/>
  <c r="G100" i="14"/>
  <c r="M100" i="14" s="1"/>
  <c r="I100" i="14"/>
  <c r="K100" i="14"/>
  <c r="O100" i="14"/>
  <c r="Q100" i="14"/>
  <c r="V100" i="14"/>
  <c r="G102" i="14"/>
  <c r="M102" i="14" s="1"/>
  <c r="I102" i="14"/>
  <c r="K102" i="14"/>
  <c r="O102" i="14"/>
  <c r="Q102" i="14"/>
  <c r="V102" i="14"/>
  <c r="G106" i="14"/>
  <c r="I106" i="14"/>
  <c r="K106" i="14"/>
  <c r="M106" i="14"/>
  <c r="O106" i="14"/>
  <c r="Q106" i="14"/>
  <c r="V106" i="14"/>
  <c r="G110" i="14"/>
  <c r="M110" i="14" s="1"/>
  <c r="I110" i="14"/>
  <c r="K110" i="14"/>
  <c r="O110" i="14"/>
  <c r="Q110" i="14"/>
  <c r="V110" i="14"/>
  <c r="G114" i="14"/>
  <c r="M114" i="14" s="1"/>
  <c r="I114" i="14"/>
  <c r="K114" i="14"/>
  <c r="O114" i="14"/>
  <c r="Q114" i="14"/>
  <c r="V114" i="14"/>
  <c r="G116" i="14"/>
  <c r="M116" i="14" s="1"/>
  <c r="I116" i="14"/>
  <c r="K116" i="14"/>
  <c r="O116" i="14"/>
  <c r="Q116" i="14"/>
  <c r="V116" i="14"/>
  <c r="G122" i="14"/>
  <c r="I122" i="14"/>
  <c r="K122" i="14"/>
  <c r="M122" i="14"/>
  <c r="O122" i="14"/>
  <c r="Q122" i="14"/>
  <c r="V122" i="14"/>
  <c r="G130" i="14"/>
  <c r="M130" i="14" s="1"/>
  <c r="I130" i="14"/>
  <c r="K130" i="14"/>
  <c r="O130" i="14"/>
  <c r="Q130" i="14"/>
  <c r="V130" i="14"/>
  <c r="G135" i="14"/>
  <c r="I135" i="14"/>
  <c r="K135" i="14"/>
  <c r="M135" i="14"/>
  <c r="O135" i="14"/>
  <c r="Q135" i="14"/>
  <c r="V135" i="14"/>
  <c r="G137" i="14"/>
  <c r="I137" i="14"/>
  <c r="K137" i="14"/>
  <c r="M137" i="14"/>
  <c r="O137" i="14"/>
  <c r="Q137" i="14"/>
  <c r="V137" i="14"/>
  <c r="G139" i="14"/>
  <c r="I139" i="14"/>
  <c r="K139" i="14"/>
  <c r="M139" i="14"/>
  <c r="O139" i="14"/>
  <c r="Q139" i="14"/>
  <c r="V139" i="14"/>
  <c r="G141" i="14"/>
  <c r="M141" i="14" s="1"/>
  <c r="I141" i="14"/>
  <c r="K141" i="14"/>
  <c r="O141" i="14"/>
  <c r="Q141" i="14"/>
  <c r="V141" i="14"/>
  <c r="G142" i="14"/>
  <c r="I142" i="14"/>
  <c r="K142" i="14"/>
  <c r="M142" i="14"/>
  <c r="O142" i="14"/>
  <c r="Q142" i="14"/>
  <c r="V142" i="14"/>
  <c r="G151" i="14"/>
  <c r="I151" i="14"/>
  <c r="K151" i="14"/>
  <c r="M151" i="14"/>
  <c r="O151" i="14"/>
  <c r="Q151" i="14"/>
  <c r="V151" i="14"/>
  <c r="G152" i="14"/>
  <c r="M152" i="14" s="1"/>
  <c r="I152" i="14"/>
  <c r="K152" i="14"/>
  <c r="O152" i="14"/>
  <c r="Q152" i="14"/>
  <c r="V152" i="14"/>
  <c r="G153" i="14"/>
  <c r="M153" i="14" s="1"/>
  <c r="I153" i="14"/>
  <c r="K153" i="14"/>
  <c r="O153" i="14"/>
  <c r="Q153" i="14"/>
  <c r="V153" i="14"/>
  <c r="G154" i="14"/>
  <c r="I154" i="14"/>
  <c r="K154" i="14"/>
  <c r="M154" i="14"/>
  <c r="O154" i="14"/>
  <c r="Q154" i="14"/>
  <c r="V154" i="14"/>
  <c r="G157" i="14"/>
  <c r="G156" i="14" s="1"/>
  <c r="I157" i="14"/>
  <c r="K157" i="14"/>
  <c r="O157" i="14"/>
  <c r="Q157" i="14"/>
  <c r="V157" i="14"/>
  <c r="G158" i="14"/>
  <c r="M158" i="14" s="1"/>
  <c r="I158" i="14"/>
  <c r="K158" i="14"/>
  <c r="O158" i="14"/>
  <c r="Q158" i="14"/>
  <c r="V158" i="14"/>
  <c r="G159" i="14"/>
  <c r="I159" i="14"/>
  <c r="K159" i="14"/>
  <c r="M159" i="14"/>
  <c r="O159" i="14"/>
  <c r="Q159" i="14"/>
  <c r="V159" i="14"/>
  <c r="G162" i="14"/>
  <c r="I162" i="14"/>
  <c r="K162" i="14"/>
  <c r="M162" i="14"/>
  <c r="O162" i="14"/>
  <c r="Q162" i="14"/>
  <c r="V162" i="14"/>
  <c r="G165" i="14"/>
  <c r="M165" i="14" s="1"/>
  <c r="I165" i="14"/>
  <c r="K165" i="14"/>
  <c r="O165" i="14"/>
  <c r="Q165" i="14"/>
  <c r="V165" i="14"/>
  <c r="G169" i="14"/>
  <c r="I169" i="14"/>
  <c r="K169" i="14"/>
  <c r="M169" i="14"/>
  <c r="O169" i="14"/>
  <c r="Q169" i="14"/>
  <c r="V169" i="14"/>
  <c r="G170" i="14"/>
  <c r="I170" i="14"/>
  <c r="K170" i="14"/>
  <c r="M170" i="14"/>
  <c r="O170" i="14"/>
  <c r="Q170" i="14"/>
  <c r="V170" i="14"/>
  <c r="G171" i="14"/>
  <c r="M171" i="14" s="1"/>
  <c r="I171" i="14"/>
  <c r="K171" i="14"/>
  <c r="O171" i="14"/>
  <c r="Q171" i="14"/>
  <c r="V171" i="14"/>
  <c r="G182" i="14"/>
  <c r="M182" i="14" s="1"/>
  <c r="I182" i="14"/>
  <c r="K182" i="14"/>
  <c r="O182" i="14"/>
  <c r="Q182" i="14"/>
  <c r="V182" i="14"/>
  <c r="G189" i="14"/>
  <c r="I189" i="14"/>
  <c r="K189" i="14"/>
  <c r="M189" i="14"/>
  <c r="O189" i="14"/>
  <c r="Q189" i="14"/>
  <c r="V189" i="14"/>
  <c r="G195" i="14"/>
  <c r="I195" i="14"/>
  <c r="K195" i="14"/>
  <c r="M195" i="14"/>
  <c r="O195" i="14"/>
  <c r="Q195" i="14"/>
  <c r="V195" i="14"/>
  <c r="G201" i="14"/>
  <c r="M201" i="14" s="1"/>
  <c r="I201" i="14"/>
  <c r="K201" i="14"/>
  <c r="O201" i="14"/>
  <c r="Q201" i="14"/>
  <c r="V201" i="14"/>
  <c r="G203" i="14"/>
  <c r="I203" i="14"/>
  <c r="K203" i="14"/>
  <c r="M203" i="14"/>
  <c r="O203" i="14"/>
  <c r="Q203" i="14"/>
  <c r="V203" i="14"/>
  <c r="G205" i="14"/>
  <c r="I205" i="14"/>
  <c r="K205" i="14"/>
  <c r="M205" i="14"/>
  <c r="O205" i="14"/>
  <c r="Q205" i="14"/>
  <c r="V205" i="14"/>
  <c r="G206" i="14"/>
  <c r="I206" i="14"/>
  <c r="K206" i="14"/>
  <c r="M206" i="14"/>
  <c r="O206" i="14"/>
  <c r="Q206" i="14"/>
  <c r="V206" i="14"/>
  <c r="G207" i="14"/>
  <c r="M207" i="14" s="1"/>
  <c r="I207" i="14"/>
  <c r="K207" i="14"/>
  <c r="O207" i="14"/>
  <c r="Q207" i="14"/>
  <c r="V207" i="14"/>
  <c r="G208" i="14"/>
  <c r="M208" i="14" s="1"/>
  <c r="I208" i="14"/>
  <c r="K208" i="14"/>
  <c r="O208" i="14"/>
  <c r="Q208" i="14"/>
  <c r="V208" i="14"/>
  <c r="G209" i="14"/>
  <c r="I209" i="14"/>
  <c r="K209" i="14"/>
  <c r="M209" i="14"/>
  <c r="O209" i="14"/>
  <c r="Q209" i="14"/>
  <c r="V209" i="14"/>
  <c r="G210" i="14"/>
  <c r="M210" i="14" s="1"/>
  <c r="I210" i="14"/>
  <c r="K210" i="14"/>
  <c r="O210" i="14"/>
  <c r="Q210" i="14"/>
  <c r="V210" i="14"/>
  <c r="G211" i="14"/>
  <c r="M211" i="14" s="1"/>
  <c r="I211" i="14"/>
  <c r="K211" i="14"/>
  <c r="O211" i="14"/>
  <c r="Q211" i="14"/>
  <c r="V211" i="14"/>
  <c r="G212" i="14"/>
  <c r="I212" i="14"/>
  <c r="K212" i="14"/>
  <c r="M212" i="14"/>
  <c r="O212" i="14"/>
  <c r="Q212" i="14"/>
  <c r="V212" i="14"/>
  <c r="G214" i="14"/>
  <c r="M214" i="14" s="1"/>
  <c r="I214" i="14"/>
  <c r="K214" i="14"/>
  <c r="O214" i="14"/>
  <c r="Q214" i="14"/>
  <c r="V214" i="14"/>
  <c r="G215" i="14"/>
  <c r="M215" i="14" s="1"/>
  <c r="I215" i="14"/>
  <c r="K215" i="14"/>
  <c r="O215" i="14"/>
  <c r="Q215" i="14"/>
  <c r="V215" i="14"/>
  <c r="G216" i="14"/>
  <c r="I216" i="14"/>
  <c r="K216" i="14"/>
  <c r="M216" i="14"/>
  <c r="O216" i="14"/>
  <c r="Q216" i="14"/>
  <c r="V216" i="14"/>
  <c r="G217" i="14"/>
  <c r="I217" i="14"/>
  <c r="K217" i="14"/>
  <c r="M217" i="14"/>
  <c r="O217" i="14"/>
  <c r="Q217" i="14"/>
  <c r="V217" i="14"/>
  <c r="G218" i="14"/>
  <c r="I218" i="14"/>
  <c r="K218" i="14"/>
  <c r="M218" i="14"/>
  <c r="O218" i="14"/>
  <c r="Q218" i="14"/>
  <c r="V218" i="14"/>
  <c r="G219" i="14"/>
  <c r="M219" i="14" s="1"/>
  <c r="I219" i="14"/>
  <c r="K219" i="14"/>
  <c r="O219" i="14"/>
  <c r="Q219" i="14"/>
  <c r="V219" i="14"/>
  <c r="G227" i="14"/>
  <c r="I227" i="14"/>
  <c r="K227" i="14"/>
  <c r="M227" i="14"/>
  <c r="O227" i="14"/>
  <c r="Q227" i="14"/>
  <c r="V227" i="14"/>
  <c r="G230" i="14"/>
  <c r="M230" i="14" s="1"/>
  <c r="I230" i="14"/>
  <c r="K230" i="14"/>
  <c r="O230" i="14"/>
  <c r="Q230" i="14"/>
  <c r="V230" i="14"/>
  <c r="G239" i="14"/>
  <c r="M239" i="14" s="1"/>
  <c r="I239" i="14"/>
  <c r="K239" i="14"/>
  <c r="O239" i="14"/>
  <c r="Q239" i="14"/>
  <c r="V239" i="14"/>
  <c r="G240" i="14"/>
  <c r="I240" i="14"/>
  <c r="K240" i="14"/>
  <c r="M240" i="14"/>
  <c r="O240" i="14"/>
  <c r="Q240" i="14"/>
  <c r="V240" i="14"/>
  <c r="G241" i="14"/>
  <c r="I241" i="14"/>
  <c r="K241" i="14"/>
  <c r="M241" i="14"/>
  <c r="O241" i="14"/>
  <c r="Q241" i="14"/>
  <c r="V241" i="14"/>
  <c r="G242" i="14"/>
  <c r="M242" i="14" s="1"/>
  <c r="I242" i="14"/>
  <c r="K242" i="14"/>
  <c r="O242" i="14"/>
  <c r="Q242" i="14"/>
  <c r="V242" i="14"/>
  <c r="G243" i="14"/>
  <c r="M243" i="14" s="1"/>
  <c r="I243" i="14"/>
  <c r="K243" i="14"/>
  <c r="O243" i="14"/>
  <c r="Q243" i="14"/>
  <c r="V243" i="14"/>
  <c r="G248" i="14"/>
  <c r="I248" i="14"/>
  <c r="K248" i="14"/>
  <c r="M248" i="14"/>
  <c r="O248" i="14"/>
  <c r="Q248" i="14"/>
  <c r="V248" i="14"/>
  <c r="G251" i="14"/>
  <c r="I251" i="14"/>
  <c r="K251" i="14"/>
  <c r="M251" i="14"/>
  <c r="O251" i="14"/>
  <c r="Q251" i="14"/>
  <c r="V251" i="14"/>
  <c r="G252" i="14"/>
  <c r="I252" i="14"/>
  <c r="K252" i="14"/>
  <c r="M252" i="14"/>
  <c r="O252" i="14"/>
  <c r="Q252" i="14"/>
  <c r="V252" i="14"/>
  <c r="G256" i="14"/>
  <c r="I256" i="14"/>
  <c r="K256" i="14"/>
  <c r="M256" i="14"/>
  <c r="O256" i="14"/>
  <c r="Q256" i="14"/>
  <c r="V256" i="14"/>
  <c r="G257" i="14"/>
  <c r="M257" i="14" s="1"/>
  <c r="I257" i="14"/>
  <c r="K257" i="14"/>
  <c r="O257" i="14"/>
  <c r="Q257" i="14"/>
  <c r="V257" i="14"/>
  <c r="G258" i="14"/>
  <c r="I258" i="14"/>
  <c r="K258" i="14"/>
  <c r="M258" i="14"/>
  <c r="O258" i="14"/>
  <c r="Q258" i="14"/>
  <c r="V258" i="14"/>
  <c r="G259" i="14"/>
  <c r="I259" i="14"/>
  <c r="K259" i="14"/>
  <c r="M259" i="14"/>
  <c r="O259" i="14"/>
  <c r="Q259" i="14"/>
  <c r="V259" i="14"/>
  <c r="G260" i="14"/>
  <c r="I260" i="14"/>
  <c r="K260" i="14"/>
  <c r="M260" i="14"/>
  <c r="O260" i="14"/>
  <c r="Q260" i="14"/>
  <c r="V260" i="14"/>
  <c r="G261" i="14"/>
  <c r="M261" i="14" s="1"/>
  <c r="I261" i="14"/>
  <c r="K261" i="14"/>
  <c r="O261" i="14"/>
  <c r="Q261" i="14"/>
  <c r="V261" i="14"/>
  <c r="G262" i="14"/>
  <c r="I262" i="14"/>
  <c r="K262" i="14"/>
  <c r="M262" i="14"/>
  <c r="O262" i="14"/>
  <c r="Q262" i="14"/>
  <c r="V262" i="14"/>
  <c r="G263" i="14"/>
  <c r="M263" i="14" s="1"/>
  <c r="I263" i="14"/>
  <c r="K263" i="14"/>
  <c r="O263" i="14"/>
  <c r="Q263" i="14"/>
  <c r="V263" i="14"/>
  <c r="G264" i="14"/>
  <c r="M264" i="14" s="1"/>
  <c r="I264" i="14"/>
  <c r="K264" i="14"/>
  <c r="O264" i="14"/>
  <c r="Q264" i="14"/>
  <c r="V264" i="14"/>
  <c r="G265" i="14"/>
  <c r="I265" i="14"/>
  <c r="K265" i="14"/>
  <c r="M265" i="14"/>
  <c r="O265" i="14"/>
  <c r="Q265" i="14"/>
  <c r="V265" i="14"/>
  <c r="G266" i="14"/>
  <c r="I266" i="14"/>
  <c r="K266" i="14"/>
  <c r="M266" i="14"/>
  <c r="O266" i="14"/>
  <c r="Q266" i="14"/>
  <c r="V266" i="14"/>
  <c r="G267" i="14"/>
  <c r="M267" i="14" s="1"/>
  <c r="I267" i="14"/>
  <c r="K267" i="14"/>
  <c r="O267" i="14"/>
  <c r="Q267" i="14"/>
  <c r="V267" i="14"/>
  <c r="G270" i="14"/>
  <c r="I270" i="14"/>
  <c r="I269" i="14" s="1"/>
  <c r="K270" i="14"/>
  <c r="O270" i="14"/>
  <c r="O269" i="14" s="1"/>
  <c r="Q270" i="14"/>
  <c r="Q269" i="14" s="1"/>
  <c r="V270" i="14"/>
  <c r="G272" i="14"/>
  <c r="M272" i="14" s="1"/>
  <c r="I272" i="14"/>
  <c r="K272" i="14"/>
  <c r="O272" i="14"/>
  <c r="Q272" i="14"/>
  <c r="V272" i="14"/>
  <c r="G273" i="14"/>
  <c r="I273" i="14"/>
  <c r="K273" i="14"/>
  <c r="M273" i="14"/>
  <c r="O273" i="14"/>
  <c r="Q273" i="14"/>
  <c r="V273" i="14"/>
  <c r="G276" i="14"/>
  <c r="I276" i="14"/>
  <c r="K276" i="14"/>
  <c r="O276" i="14"/>
  <c r="O275" i="14" s="1"/>
  <c r="Q276" i="14"/>
  <c r="V276" i="14"/>
  <c r="G279" i="14"/>
  <c r="I279" i="14"/>
  <c r="K279" i="14"/>
  <c r="M279" i="14"/>
  <c r="O279" i="14"/>
  <c r="Q279" i="14"/>
  <c r="V279" i="14"/>
  <c r="G282" i="14"/>
  <c r="I282" i="14"/>
  <c r="K282" i="14"/>
  <c r="M282" i="14"/>
  <c r="O282" i="14"/>
  <c r="Q282" i="14"/>
  <c r="V282" i="14"/>
  <c r="G285" i="14"/>
  <c r="I285" i="14"/>
  <c r="K285" i="14"/>
  <c r="M285" i="14"/>
  <c r="O285" i="14"/>
  <c r="Q285" i="14"/>
  <c r="V285" i="14"/>
  <c r="G288" i="14"/>
  <c r="M288" i="14" s="1"/>
  <c r="I288" i="14"/>
  <c r="K288" i="14"/>
  <c r="O288" i="14"/>
  <c r="Q288" i="14"/>
  <c r="V288" i="14"/>
  <c r="G298" i="14"/>
  <c r="I298" i="14"/>
  <c r="K298" i="14"/>
  <c r="M298" i="14"/>
  <c r="O298" i="14"/>
  <c r="Q298" i="14"/>
  <c r="V298" i="14"/>
  <c r="G299" i="14"/>
  <c r="I299" i="14"/>
  <c r="K299" i="14"/>
  <c r="M299" i="14"/>
  <c r="O299" i="14"/>
  <c r="Q299" i="14"/>
  <c r="V299" i="14"/>
  <c r="G301" i="14"/>
  <c r="M301" i="14" s="1"/>
  <c r="I301" i="14"/>
  <c r="K301" i="14"/>
  <c r="O301" i="14"/>
  <c r="Q301" i="14"/>
  <c r="V301" i="14"/>
  <c r="G304" i="14"/>
  <c r="I304" i="14"/>
  <c r="K304" i="14"/>
  <c r="K303" i="14" s="1"/>
  <c r="M304" i="14"/>
  <c r="O304" i="14"/>
  <c r="Q304" i="14"/>
  <c r="V304" i="14"/>
  <c r="G306" i="14"/>
  <c r="I306" i="14"/>
  <c r="K306" i="14"/>
  <c r="M306" i="14"/>
  <c r="O306" i="14"/>
  <c r="Q306" i="14"/>
  <c r="V306" i="14"/>
  <c r="G307" i="14"/>
  <c r="M307" i="14" s="1"/>
  <c r="I307" i="14"/>
  <c r="K307" i="14"/>
  <c r="O307" i="14"/>
  <c r="Q307" i="14"/>
  <c r="V307" i="14"/>
  <c r="G309" i="14"/>
  <c r="M309" i="14" s="1"/>
  <c r="I309" i="14"/>
  <c r="K309" i="14"/>
  <c r="O309" i="14"/>
  <c r="Q309" i="14"/>
  <c r="V309" i="14"/>
  <c r="G310" i="14"/>
  <c r="M310" i="14" s="1"/>
  <c r="I310" i="14"/>
  <c r="K310" i="14"/>
  <c r="O310" i="14"/>
  <c r="Q310" i="14"/>
  <c r="V310" i="14"/>
  <c r="G311" i="14"/>
  <c r="M311" i="14" s="1"/>
  <c r="I311" i="14"/>
  <c r="K311" i="14"/>
  <c r="O311" i="14"/>
  <c r="Q311" i="14"/>
  <c r="V311" i="14"/>
  <c r="G312" i="14"/>
  <c r="M312" i="14" s="1"/>
  <c r="I312" i="14"/>
  <c r="K312" i="14"/>
  <c r="O312" i="14"/>
  <c r="Q312" i="14"/>
  <c r="V312" i="14"/>
  <c r="G314" i="14"/>
  <c r="M314" i="14" s="1"/>
  <c r="I314" i="14"/>
  <c r="K314" i="14"/>
  <c r="O314" i="14"/>
  <c r="Q314" i="14"/>
  <c r="V314" i="14"/>
  <c r="AE317" i="14"/>
  <c r="F45" i="1" s="1"/>
  <c r="BA346" i="13"/>
  <c r="BA187" i="13"/>
  <c r="BA159" i="13"/>
  <c r="BA153" i="13"/>
  <c r="BA133" i="13"/>
  <c r="G9" i="13"/>
  <c r="I9" i="13"/>
  <c r="K9" i="13"/>
  <c r="O9" i="13"/>
  <c r="Q9" i="13"/>
  <c r="V9" i="13"/>
  <c r="G12" i="13"/>
  <c r="I12" i="13"/>
  <c r="K12" i="13"/>
  <c r="O12" i="13"/>
  <c r="Q12" i="13"/>
  <c r="V12" i="13"/>
  <c r="G15" i="13"/>
  <c r="M15" i="13" s="1"/>
  <c r="I15" i="13"/>
  <c r="K15" i="13"/>
  <c r="O15" i="13"/>
  <c r="Q15" i="13"/>
  <c r="V15" i="13"/>
  <c r="G18" i="13"/>
  <c r="M18" i="13" s="1"/>
  <c r="I18" i="13"/>
  <c r="K18" i="13"/>
  <c r="O18" i="13"/>
  <c r="Q18" i="13"/>
  <c r="V18" i="13"/>
  <c r="G21" i="13"/>
  <c r="I21" i="13"/>
  <c r="K21" i="13"/>
  <c r="M21" i="13"/>
  <c r="O21" i="13"/>
  <c r="Q21" i="13"/>
  <c r="V21" i="13"/>
  <c r="G23" i="13"/>
  <c r="M23" i="13" s="1"/>
  <c r="I23" i="13"/>
  <c r="K23" i="13"/>
  <c r="O23" i="13"/>
  <c r="Q23" i="13"/>
  <c r="V23" i="13"/>
  <c r="G30" i="13"/>
  <c r="M30" i="13" s="1"/>
  <c r="I30" i="13"/>
  <c r="K30" i="13"/>
  <c r="O30" i="13"/>
  <c r="Q30" i="13"/>
  <c r="V30" i="13"/>
  <c r="G34" i="13"/>
  <c r="I34" i="13"/>
  <c r="K34" i="13"/>
  <c r="M34" i="13"/>
  <c r="O34" i="13"/>
  <c r="Q34" i="13"/>
  <c r="V34" i="13"/>
  <c r="G35" i="13"/>
  <c r="I35" i="13"/>
  <c r="K35" i="13"/>
  <c r="M35" i="13"/>
  <c r="O35" i="13"/>
  <c r="Q35" i="13"/>
  <c r="V35" i="13"/>
  <c r="G41" i="13"/>
  <c r="M41" i="13" s="1"/>
  <c r="I41" i="13"/>
  <c r="K41" i="13"/>
  <c r="O41" i="13"/>
  <c r="Q41" i="13"/>
  <c r="V41" i="13"/>
  <c r="G44" i="13"/>
  <c r="M44" i="13" s="1"/>
  <c r="I44" i="13"/>
  <c r="K44" i="13"/>
  <c r="O44" i="13"/>
  <c r="Q44" i="13"/>
  <c r="Q33" i="13" s="1"/>
  <c r="V44" i="13"/>
  <c r="G47" i="13"/>
  <c r="M47" i="13" s="1"/>
  <c r="I47" i="13"/>
  <c r="K47" i="13"/>
  <c r="O47" i="13"/>
  <c r="Q47" i="13"/>
  <c r="V47" i="13"/>
  <c r="G49" i="13"/>
  <c r="I49" i="13"/>
  <c r="K49" i="13"/>
  <c r="M49" i="13"/>
  <c r="O49" i="13"/>
  <c r="Q49" i="13"/>
  <c r="V49" i="13"/>
  <c r="G51" i="13"/>
  <c r="M51" i="13" s="1"/>
  <c r="I51" i="13"/>
  <c r="I50" i="13" s="1"/>
  <c r="K51" i="13"/>
  <c r="O51" i="13"/>
  <c r="Q51" i="13"/>
  <c r="Q50" i="13" s="1"/>
  <c r="V51" i="13"/>
  <c r="V50" i="13" s="1"/>
  <c r="G55" i="13"/>
  <c r="I55" i="13"/>
  <c r="K55" i="13"/>
  <c r="M55" i="13"/>
  <c r="O55" i="13"/>
  <c r="Q55" i="13"/>
  <c r="V55" i="13"/>
  <c r="G61" i="13"/>
  <c r="M61" i="13" s="1"/>
  <c r="I61" i="13"/>
  <c r="K61" i="13"/>
  <c r="O61" i="13"/>
  <c r="O50" i="13" s="1"/>
  <c r="Q61" i="13"/>
  <c r="V61" i="13"/>
  <c r="G73" i="13"/>
  <c r="M73" i="13" s="1"/>
  <c r="I73" i="13"/>
  <c r="K73" i="13"/>
  <c r="O73" i="13"/>
  <c r="Q73" i="13"/>
  <c r="V73" i="13"/>
  <c r="G75" i="13"/>
  <c r="M75" i="13" s="1"/>
  <c r="I75" i="13"/>
  <c r="K75" i="13"/>
  <c r="O75" i="13"/>
  <c r="Q75" i="13"/>
  <c r="Q72" i="13" s="1"/>
  <c r="V75" i="13"/>
  <c r="G78" i="13"/>
  <c r="M78" i="13" s="1"/>
  <c r="I78" i="13"/>
  <c r="K78" i="13"/>
  <c r="O78" i="13"/>
  <c r="Q78" i="13"/>
  <c r="V78" i="13"/>
  <c r="G96" i="13"/>
  <c r="M96" i="13" s="1"/>
  <c r="I96" i="13"/>
  <c r="K96" i="13"/>
  <c r="O96" i="13"/>
  <c r="Q96" i="13"/>
  <c r="V96" i="13"/>
  <c r="G110" i="13"/>
  <c r="M110" i="13" s="1"/>
  <c r="I110" i="13"/>
  <c r="K110" i="13"/>
  <c r="O110" i="13"/>
  <c r="Q110" i="13"/>
  <c r="V110" i="13"/>
  <c r="G113" i="13"/>
  <c r="M113" i="13" s="1"/>
  <c r="I113" i="13"/>
  <c r="K113" i="13"/>
  <c r="O113" i="13"/>
  <c r="Q113" i="13"/>
  <c r="V113" i="13"/>
  <c r="G118" i="13"/>
  <c r="I118" i="13"/>
  <c r="K118" i="13"/>
  <c r="M118" i="13"/>
  <c r="O118" i="13"/>
  <c r="Q118" i="13"/>
  <c r="V118" i="13"/>
  <c r="G122" i="13"/>
  <c r="G121" i="13" s="1"/>
  <c r="I122" i="13"/>
  <c r="K122" i="13"/>
  <c r="O122" i="13"/>
  <c r="O121" i="13" s="1"/>
  <c r="Q122" i="13"/>
  <c r="V122" i="13"/>
  <c r="G126" i="13"/>
  <c r="M126" i="13" s="1"/>
  <c r="I126" i="13"/>
  <c r="K126" i="13"/>
  <c r="O126" i="13"/>
  <c r="Q126" i="13"/>
  <c r="V126" i="13"/>
  <c r="G129" i="13"/>
  <c r="M129" i="13" s="1"/>
  <c r="I129" i="13"/>
  <c r="K129" i="13"/>
  <c r="O129" i="13"/>
  <c r="Q129" i="13"/>
  <c r="V129" i="13"/>
  <c r="G132" i="13"/>
  <c r="G131" i="13" s="1"/>
  <c r="I76" i="1" s="1"/>
  <c r="I132" i="13"/>
  <c r="K132" i="13"/>
  <c r="O132" i="13"/>
  <c r="O131" i="13" s="1"/>
  <c r="Q132" i="13"/>
  <c r="V132" i="13"/>
  <c r="G134" i="13"/>
  <c r="M134" i="13" s="1"/>
  <c r="I134" i="13"/>
  <c r="K134" i="13"/>
  <c r="O134" i="13"/>
  <c r="Q134" i="13"/>
  <c r="V134" i="13"/>
  <c r="G137" i="13"/>
  <c r="G136" i="13" s="1"/>
  <c r="I78" i="1" s="1"/>
  <c r="I137" i="13"/>
  <c r="I136" i="13" s="1"/>
  <c r="K137" i="13"/>
  <c r="K136" i="13" s="1"/>
  <c r="O137" i="13"/>
  <c r="O136" i="13" s="1"/>
  <c r="Q137" i="13"/>
  <c r="Q136" i="13" s="1"/>
  <c r="V137" i="13"/>
  <c r="V136" i="13" s="1"/>
  <c r="K140" i="13"/>
  <c r="V140" i="13"/>
  <c r="G141" i="13"/>
  <c r="G140" i="13" s="1"/>
  <c r="I141" i="13"/>
  <c r="K141" i="13"/>
  <c r="O141" i="13"/>
  <c r="O140" i="13" s="1"/>
  <c r="Q141" i="13"/>
  <c r="V141" i="13"/>
  <c r="G143" i="13"/>
  <c r="M143" i="13" s="1"/>
  <c r="I143" i="13"/>
  <c r="I140" i="13" s="1"/>
  <c r="K143" i="13"/>
  <c r="O143" i="13"/>
  <c r="Q143" i="13"/>
  <c r="Q140" i="13" s="1"/>
  <c r="V143" i="13"/>
  <c r="G146" i="13"/>
  <c r="M146" i="13" s="1"/>
  <c r="I146" i="13"/>
  <c r="K146" i="13"/>
  <c r="O146" i="13"/>
  <c r="Q146" i="13"/>
  <c r="V146" i="13"/>
  <c r="G152" i="13"/>
  <c r="M152" i="13" s="1"/>
  <c r="I152" i="13"/>
  <c r="K152" i="13"/>
  <c r="O152" i="13"/>
  <c r="Q152" i="13"/>
  <c r="V152" i="13"/>
  <c r="G158" i="13"/>
  <c r="M158" i="13" s="1"/>
  <c r="I158" i="13"/>
  <c r="K158" i="13"/>
  <c r="O158" i="13"/>
  <c r="Q158" i="13"/>
  <c r="V158" i="13"/>
  <c r="G166" i="13"/>
  <c r="M166" i="13" s="1"/>
  <c r="I166" i="13"/>
  <c r="K166" i="13"/>
  <c r="O166" i="13"/>
  <c r="Q166" i="13"/>
  <c r="V166" i="13"/>
  <c r="G174" i="13"/>
  <c r="I174" i="13"/>
  <c r="K174" i="13"/>
  <c r="M174" i="13"/>
  <c r="O174" i="13"/>
  <c r="Q174" i="13"/>
  <c r="V174" i="13"/>
  <c r="G178" i="13"/>
  <c r="M178" i="13" s="1"/>
  <c r="I178" i="13"/>
  <c r="K178" i="13"/>
  <c r="O178" i="13"/>
  <c r="Q178" i="13"/>
  <c r="V178" i="13"/>
  <c r="G180" i="13"/>
  <c r="M180" i="13" s="1"/>
  <c r="I180" i="13"/>
  <c r="K180" i="13"/>
  <c r="O180" i="13"/>
  <c r="Q180" i="13"/>
  <c r="V180" i="13"/>
  <c r="G186" i="13"/>
  <c r="M186" i="13" s="1"/>
  <c r="I186" i="13"/>
  <c r="K186" i="13"/>
  <c r="O186" i="13"/>
  <c r="Q186" i="13"/>
  <c r="V186" i="13"/>
  <c r="G189" i="13"/>
  <c r="M189" i="13" s="1"/>
  <c r="I189" i="13"/>
  <c r="K189" i="13"/>
  <c r="O189" i="13"/>
  <c r="Q189" i="13"/>
  <c r="V189" i="13"/>
  <c r="G191" i="13"/>
  <c r="M191" i="13" s="1"/>
  <c r="I191" i="13"/>
  <c r="K191" i="13"/>
  <c r="O191" i="13"/>
  <c r="Q191" i="13"/>
  <c r="V191" i="13"/>
  <c r="G193" i="13"/>
  <c r="M193" i="13" s="1"/>
  <c r="I193" i="13"/>
  <c r="K193" i="13"/>
  <c r="O193" i="13"/>
  <c r="Q193" i="13"/>
  <c r="V193" i="13"/>
  <c r="G196" i="13"/>
  <c r="I196" i="13"/>
  <c r="K196" i="13"/>
  <c r="M196" i="13"/>
  <c r="O196" i="13"/>
  <c r="Q196" i="13"/>
  <c r="V196" i="13"/>
  <c r="G198" i="13"/>
  <c r="M198" i="13" s="1"/>
  <c r="I198" i="13"/>
  <c r="K198" i="13"/>
  <c r="O198" i="13"/>
  <c r="Q198" i="13"/>
  <c r="V198" i="13"/>
  <c r="G202" i="13"/>
  <c r="M202" i="13" s="1"/>
  <c r="I202" i="13"/>
  <c r="K202" i="13"/>
  <c r="O202" i="13"/>
  <c r="Q202" i="13"/>
  <c r="V202" i="13"/>
  <c r="G218" i="13"/>
  <c r="G217" i="13" s="1"/>
  <c r="I81" i="1" s="1"/>
  <c r="I218" i="13"/>
  <c r="I217" i="13" s="1"/>
  <c r="K218" i="13"/>
  <c r="K217" i="13" s="1"/>
  <c r="O218" i="13"/>
  <c r="O217" i="13" s="1"/>
  <c r="Q218" i="13"/>
  <c r="Q217" i="13" s="1"/>
  <c r="V218" i="13"/>
  <c r="V217" i="13" s="1"/>
  <c r="Q220" i="13"/>
  <c r="V220" i="13"/>
  <c r="G221" i="13"/>
  <c r="I221" i="13"/>
  <c r="K221" i="13"/>
  <c r="K220" i="13" s="1"/>
  <c r="M221" i="13"/>
  <c r="O221" i="13"/>
  <c r="O220" i="13" s="1"/>
  <c r="Q221" i="13"/>
  <c r="V221" i="13"/>
  <c r="G222" i="13"/>
  <c r="M222" i="13" s="1"/>
  <c r="I222" i="13"/>
  <c r="K222" i="13"/>
  <c r="O222" i="13"/>
  <c r="Q222" i="13"/>
  <c r="V222" i="13"/>
  <c r="G224" i="13"/>
  <c r="I224" i="13"/>
  <c r="K224" i="13"/>
  <c r="O224" i="13"/>
  <c r="Q224" i="13"/>
  <c r="Q223" i="13" s="1"/>
  <c r="V224" i="13"/>
  <c r="G227" i="13"/>
  <c r="I227" i="13"/>
  <c r="K227" i="13"/>
  <c r="M227" i="13"/>
  <c r="O227" i="13"/>
  <c r="Q227" i="13"/>
  <c r="V227" i="13"/>
  <c r="G231" i="13"/>
  <c r="I231" i="13"/>
  <c r="K231" i="13"/>
  <c r="M231" i="13"/>
  <c r="O231" i="13"/>
  <c r="Q231" i="13"/>
  <c r="V231" i="13"/>
  <c r="G233" i="13"/>
  <c r="M233" i="13" s="1"/>
  <c r="I233" i="13"/>
  <c r="K233" i="13"/>
  <c r="O233" i="13"/>
  <c r="Q233" i="13"/>
  <c r="V233" i="13"/>
  <c r="G236" i="13"/>
  <c r="M236" i="13" s="1"/>
  <c r="I236" i="13"/>
  <c r="K236" i="13"/>
  <c r="O236" i="13"/>
  <c r="Q236" i="13"/>
  <c r="V236" i="13"/>
  <c r="G238" i="13"/>
  <c r="I238" i="13"/>
  <c r="K238" i="13"/>
  <c r="M238" i="13"/>
  <c r="O238" i="13"/>
  <c r="Q238" i="13"/>
  <c r="V238" i="13"/>
  <c r="V240" i="13"/>
  <c r="G241" i="13"/>
  <c r="I241" i="13"/>
  <c r="K241" i="13"/>
  <c r="K240" i="13" s="1"/>
  <c r="M241" i="13"/>
  <c r="O241" i="13"/>
  <c r="Q241" i="13"/>
  <c r="V241" i="13"/>
  <c r="G242" i="13"/>
  <c r="M242" i="13" s="1"/>
  <c r="I242" i="13"/>
  <c r="K242" i="13"/>
  <c r="O242" i="13"/>
  <c r="Q242" i="13"/>
  <c r="V242" i="13"/>
  <c r="G244" i="13"/>
  <c r="M244" i="13" s="1"/>
  <c r="I244" i="13"/>
  <c r="K244" i="13"/>
  <c r="O244" i="13"/>
  <c r="Q244" i="13"/>
  <c r="V244" i="13"/>
  <c r="G245" i="13"/>
  <c r="M245" i="13" s="1"/>
  <c r="I245" i="13"/>
  <c r="K245" i="13"/>
  <c r="O245" i="13"/>
  <c r="Q245" i="13"/>
  <c r="V245" i="13"/>
  <c r="G246" i="13"/>
  <c r="M246" i="13" s="1"/>
  <c r="I246" i="13"/>
  <c r="K246" i="13"/>
  <c r="O246" i="13"/>
  <c r="Q246" i="13"/>
  <c r="V246" i="13"/>
  <c r="G248" i="13"/>
  <c r="M248" i="13" s="1"/>
  <c r="I248" i="13"/>
  <c r="K248" i="13"/>
  <c r="O248" i="13"/>
  <c r="Q248" i="13"/>
  <c r="V248" i="13"/>
  <c r="G250" i="13"/>
  <c r="M250" i="13" s="1"/>
  <c r="I250" i="13"/>
  <c r="K250" i="13"/>
  <c r="O250" i="13"/>
  <c r="O249" i="13" s="1"/>
  <c r="Q250" i="13"/>
  <c r="V250" i="13"/>
  <c r="G253" i="13"/>
  <c r="I253" i="13"/>
  <c r="K253" i="13"/>
  <c r="M253" i="13"/>
  <c r="O253" i="13"/>
  <c r="Q253" i="13"/>
  <c r="V253" i="13"/>
  <c r="G255" i="13"/>
  <c r="I255" i="13"/>
  <c r="K255" i="13"/>
  <c r="M255" i="13"/>
  <c r="O255" i="13"/>
  <c r="Q255" i="13"/>
  <c r="V255" i="13"/>
  <c r="G257" i="13"/>
  <c r="M257" i="13" s="1"/>
  <c r="I257" i="13"/>
  <c r="K257" i="13"/>
  <c r="O257" i="13"/>
  <c r="Q257" i="13"/>
  <c r="V257" i="13"/>
  <c r="G259" i="13"/>
  <c r="I259" i="13"/>
  <c r="K259" i="13"/>
  <c r="M259" i="13"/>
  <c r="O259" i="13"/>
  <c r="Q259" i="13"/>
  <c r="V259" i="13"/>
  <c r="G261" i="13"/>
  <c r="I261" i="13"/>
  <c r="K261" i="13"/>
  <c r="M261" i="13"/>
  <c r="O261" i="13"/>
  <c r="Q261" i="13"/>
  <c r="V261" i="13"/>
  <c r="G263" i="13"/>
  <c r="M263" i="13" s="1"/>
  <c r="I263" i="13"/>
  <c r="K263" i="13"/>
  <c r="O263" i="13"/>
  <c r="Q263" i="13"/>
  <c r="V263" i="13"/>
  <c r="G265" i="13"/>
  <c r="M265" i="13" s="1"/>
  <c r="I265" i="13"/>
  <c r="K265" i="13"/>
  <c r="O265" i="13"/>
  <c r="Q265" i="13"/>
  <c r="V265" i="13"/>
  <c r="G268" i="13"/>
  <c r="I268" i="13"/>
  <c r="I267" i="13" s="1"/>
  <c r="K268" i="13"/>
  <c r="K267" i="13" s="1"/>
  <c r="M268" i="13"/>
  <c r="O268" i="13"/>
  <c r="Q268" i="13"/>
  <c r="Q267" i="13" s="1"/>
  <c r="V268" i="13"/>
  <c r="V267" i="13" s="1"/>
  <c r="G273" i="13"/>
  <c r="I273" i="13"/>
  <c r="K273" i="13"/>
  <c r="M273" i="13"/>
  <c r="O273" i="13"/>
  <c r="Q273" i="13"/>
  <c r="V273" i="13"/>
  <c r="G276" i="13"/>
  <c r="M276" i="13" s="1"/>
  <c r="I276" i="13"/>
  <c r="K276" i="13"/>
  <c r="O276" i="13"/>
  <c r="Q276" i="13"/>
  <c r="V276" i="13"/>
  <c r="G279" i="13"/>
  <c r="M279" i="13" s="1"/>
  <c r="I279" i="13"/>
  <c r="K279" i="13"/>
  <c r="O279" i="13"/>
  <c r="Q279" i="13"/>
  <c r="V279" i="13"/>
  <c r="G281" i="13"/>
  <c r="I281" i="13"/>
  <c r="K281" i="13"/>
  <c r="M281" i="13"/>
  <c r="O281" i="13"/>
  <c r="Q281" i="13"/>
  <c r="V281" i="13"/>
  <c r="G282" i="13"/>
  <c r="M282" i="13" s="1"/>
  <c r="I282" i="13"/>
  <c r="K282" i="13"/>
  <c r="O282" i="13"/>
  <c r="Q282" i="13"/>
  <c r="V282" i="13"/>
  <c r="G284" i="13"/>
  <c r="M284" i="13" s="1"/>
  <c r="I284" i="13"/>
  <c r="K284" i="13"/>
  <c r="O284" i="13"/>
  <c r="Q284" i="13"/>
  <c r="Q278" i="13" s="1"/>
  <c r="V284" i="13"/>
  <c r="G286" i="13"/>
  <c r="M286" i="13" s="1"/>
  <c r="I286" i="13"/>
  <c r="K286" i="13"/>
  <c r="O286" i="13"/>
  <c r="Q286" i="13"/>
  <c r="V286" i="13"/>
  <c r="G289" i="13"/>
  <c r="I289" i="13"/>
  <c r="K289" i="13"/>
  <c r="M289" i="13"/>
  <c r="O289" i="13"/>
  <c r="Q289" i="13"/>
  <c r="V289" i="13"/>
  <c r="G293" i="13"/>
  <c r="M293" i="13" s="1"/>
  <c r="I293" i="13"/>
  <c r="K293" i="13"/>
  <c r="O293" i="13"/>
  <c r="Q293" i="13"/>
  <c r="V293" i="13"/>
  <c r="G295" i="13"/>
  <c r="M295" i="13" s="1"/>
  <c r="I295" i="13"/>
  <c r="K295" i="13"/>
  <c r="O295" i="13"/>
  <c r="Q295" i="13"/>
  <c r="V295" i="13"/>
  <c r="G299" i="13"/>
  <c r="I299" i="13"/>
  <c r="K299" i="13"/>
  <c r="M299" i="13"/>
  <c r="O299" i="13"/>
  <c r="Q299" i="13"/>
  <c r="V299" i="13"/>
  <c r="G301" i="13"/>
  <c r="M301" i="13" s="1"/>
  <c r="I301" i="13"/>
  <c r="K301" i="13"/>
  <c r="O301" i="13"/>
  <c r="Q301" i="13"/>
  <c r="V301" i="13"/>
  <c r="G304" i="13"/>
  <c r="M304" i="13" s="1"/>
  <c r="I304" i="13"/>
  <c r="K304" i="13"/>
  <c r="O304" i="13"/>
  <c r="O303" i="13" s="1"/>
  <c r="Q304" i="13"/>
  <c r="V304" i="13"/>
  <c r="G312" i="13"/>
  <c r="M312" i="13" s="1"/>
  <c r="I312" i="13"/>
  <c r="K312" i="13"/>
  <c r="O312" i="13"/>
  <c r="Q312" i="13"/>
  <c r="V312" i="13"/>
  <c r="G314" i="13"/>
  <c r="I314" i="13"/>
  <c r="K314" i="13"/>
  <c r="M314" i="13"/>
  <c r="O314" i="13"/>
  <c r="Q314" i="13"/>
  <c r="V314" i="13"/>
  <c r="G321" i="13"/>
  <c r="M321" i="13" s="1"/>
  <c r="I321" i="13"/>
  <c r="K321" i="13"/>
  <c r="O321" i="13"/>
  <c r="Q321" i="13"/>
  <c r="V321" i="13"/>
  <c r="G327" i="13"/>
  <c r="M327" i="13" s="1"/>
  <c r="I327" i="13"/>
  <c r="K327" i="13"/>
  <c r="O327" i="13"/>
  <c r="Q327" i="13"/>
  <c r="V327" i="13"/>
  <c r="G329" i="13"/>
  <c r="I329" i="13"/>
  <c r="K329" i="13"/>
  <c r="M329" i="13"/>
  <c r="O329" i="13"/>
  <c r="Q329" i="13"/>
  <c r="V329" i="13"/>
  <c r="G331" i="13"/>
  <c r="I331" i="13"/>
  <c r="K331" i="13"/>
  <c r="M331" i="13"/>
  <c r="O331" i="13"/>
  <c r="Q331" i="13"/>
  <c r="V331" i="13"/>
  <c r="G334" i="13"/>
  <c r="M334" i="13" s="1"/>
  <c r="I334" i="13"/>
  <c r="K334" i="13"/>
  <c r="O334" i="13"/>
  <c r="Q334" i="13"/>
  <c r="V334" i="13"/>
  <c r="G341" i="13"/>
  <c r="M341" i="13" s="1"/>
  <c r="I341" i="13"/>
  <c r="K341" i="13"/>
  <c r="O341" i="13"/>
  <c r="Q341" i="13"/>
  <c r="V341" i="13"/>
  <c r="G345" i="13"/>
  <c r="M345" i="13" s="1"/>
  <c r="I345" i="13"/>
  <c r="K345" i="13"/>
  <c r="O345" i="13"/>
  <c r="Q345" i="13"/>
  <c r="V345" i="13"/>
  <c r="G349" i="13"/>
  <c r="I349" i="13"/>
  <c r="K349" i="13"/>
  <c r="M349" i="13"/>
  <c r="O349" i="13"/>
  <c r="Q349" i="13"/>
  <c r="V349" i="13"/>
  <c r="G351" i="13"/>
  <c r="M351" i="13" s="1"/>
  <c r="I351" i="13"/>
  <c r="K351" i="13"/>
  <c r="O351" i="13"/>
  <c r="Q351" i="13"/>
  <c r="V351" i="13"/>
  <c r="G353" i="13"/>
  <c r="M353" i="13" s="1"/>
  <c r="I353" i="13"/>
  <c r="K353" i="13"/>
  <c r="O353" i="13"/>
  <c r="Q353" i="13"/>
  <c r="V353" i="13"/>
  <c r="G356" i="13"/>
  <c r="M356" i="13" s="1"/>
  <c r="I356" i="13"/>
  <c r="K356" i="13"/>
  <c r="K355" i="13" s="1"/>
  <c r="O356" i="13"/>
  <c r="Q356" i="13"/>
  <c r="V356" i="13"/>
  <c r="G359" i="13"/>
  <c r="I359" i="13"/>
  <c r="K359" i="13"/>
  <c r="M359" i="13"/>
  <c r="O359" i="13"/>
  <c r="Q359" i="13"/>
  <c r="V359" i="13"/>
  <c r="G362" i="13"/>
  <c r="I362" i="13"/>
  <c r="K362" i="13"/>
  <c r="M362" i="13"/>
  <c r="O362" i="13"/>
  <c r="Q362" i="13"/>
  <c r="V362" i="13"/>
  <c r="G365" i="13"/>
  <c r="M365" i="13" s="1"/>
  <c r="I365" i="13"/>
  <c r="K365" i="13"/>
  <c r="O365" i="13"/>
  <c r="Q365" i="13"/>
  <c r="V365" i="13"/>
  <c r="G377" i="13"/>
  <c r="M377" i="13" s="1"/>
  <c r="I377" i="13"/>
  <c r="K377" i="13"/>
  <c r="O377" i="13"/>
  <c r="Q377" i="13"/>
  <c r="V377" i="13"/>
  <c r="G380" i="13"/>
  <c r="I380" i="13"/>
  <c r="K380" i="13"/>
  <c r="M380" i="13"/>
  <c r="O380" i="13"/>
  <c r="Q380" i="13"/>
  <c r="V380" i="13"/>
  <c r="G382" i="13"/>
  <c r="M382" i="13" s="1"/>
  <c r="I382" i="13"/>
  <c r="K382" i="13"/>
  <c r="O382" i="13"/>
  <c r="Q382" i="13"/>
  <c r="V382" i="13"/>
  <c r="G385" i="13"/>
  <c r="M385" i="13" s="1"/>
  <c r="I385" i="13"/>
  <c r="K385" i="13"/>
  <c r="O385" i="13"/>
  <c r="Q385" i="13"/>
  <c r="V385" i="13"/>
  <c r="V386" i="13"/>
  <c r="G387" i="13"/>
  <c r="G386" i="13" s="1"/>
  <c r="I387" i="13"/>
  <c r="K387" i="13"/>
  <c r="O387" i="13"/>
  <c r="O386" i="13" s="1"/>
  <c r="Q387" i="13"/>
  <c r="Q386" i="13" s="1"/>
  <c r="V387" i="13"/>
  <c r="G391" i="13"/>
  <c r="M391" i="13" s="1"/>
  <c r="I391" i="13"/>
  <c r="K391" i="13"/>
  <c r="O391" i="13"/>
  <c r="Q391" i="13"/>
  <c r="V391" i="13"/>
  <c r="G394" i="13"/>
  <c r="I394" i="13"/>
  <c r="K394" i="13"/>
  <c r="M394" i="13"/>
  <c r="O394" i="13"/>
  <c r="Q394" i="13"/>
  <c r="V394" i="13"/>
  <c r="G396" i="13"/>
  <c r="M396" i="13" s="1"/>
  <c r="I396" i="13"/>
  <c r="K396" i="13"/>
  <c r="O396" i="13"/>
  <c r="Q396" i="13"/>
  <c r="V396" i="13"/>
  <c r="G399" i="13"/>
  <c r="M399" i="13" s="1"/>
  <c r="I399" i="13"/>
  <c r="K399" i="13"/>
  <c r="O399" i="13"/>
  <c r="Q399" i="13"/>
  <c r="V399" i="13"/>
  <c r="G402" i="13"/>
  <c r="M402" i="13" s="1"/>
  <c r="I402" i="13"/>
  <c r="K402" i="13"/>
  <c r="O402" i="13"/>
  <c r="Q402" i="13"/>
  <c r="V402" i="13"/>
  <c r="G426" i="13"/>
  <c r="I426" i="13"/>
  <c r="K426" i="13"/>
  <c r="M426" i="13"/>
  <c r="O426" i="13"/>
  <c r="Q426" i="13"/>
  <c r="V426" i="13"/>
  <c r="G429" i="13"/>
  <c r="G428" i="13" s="1"/>
  <c r="I98" i="1" s="1"/>
  <c r="I429" i="13"/>
  <c r="K429" i="13"/>
  <c r="O429" i="13"/>
  <c r="Q429" i="13"/>
  <c r="V429" i="13"/>
  <c r="G431" i="13"/>
  <c r="M431" i="13" s="1"/>
  <c r="I431" i="13"/>
  <c r="K431" i="13"/>
  <c r="O431" i="13"/>
  <c r="Q431" i="13"/>
  <c r="V431" i="13"/>
  <c r="G433" i="13"/>
  <c r="M433" i="13" s="1"/>
  <c r="I433" i="13"/>
  <c r="K433" i="13"/>
  <c r="O433" i="13"/>
  <c r="Q433" i="13"/>
  <c r="V433" i="13"/>
  <c r="G435" i="13"/>
  <c r="I435" i="13"/>
  <c r="K435" i="13"/>
  <c r="M435" i="13"/>
  <c r="O435" i="13"/>
  <c r="Q435" i="13"/>
  <c r="V435" i="13"/>
  <c r="G437" i="13"/>
  <c r="M437" i="13" s="1"/>
  <c r="I437" i="13"/>
  <c r="K437" i="13"/>
  <c r="O437" i="13"/>
  <c r="Q437" i="13"/>
  <c r="V437" i="13"/>
  <c r="G439" i="13"/>
  <c r="M439" i="13" s="1"/>
  <c r="I439" i="13"/>
  <c r="K439" i="13"/>
  <c r="O439" i="13"/>
  <c r="Q439" i="13"/>
  <c r="V439" i="13"/>
  <c r="G443" i="13"/>
  <c r="I443" i="13"/>
  <c r="K443" i="13"/>
  <c r="M443" i="13"/>
  <c r="O443" i="13"/>
  <c r="Q443" i="13"/>
  <c r="V443" i="13"/>
  <c r="G444" i="13"/>
  <c r="M444" i="13" s="1"/>
  <c r="I444" i="13"/>
  <c r="K444" i="13"/>
  <c r="O444" i="13"/>
  <c r="Q444" i="13"/>
  <c r="V444" i="13"/>
  <c r="G445" i="13"/>
  <c r="M445" i="13" s="1"/>
  <c r="I445" i="13"/>
  <c r="K445" i="13"/>
  <c r="O445" i="13"/>
  <c r="Q445" i="13"/>
  <c r="V445" i="13"/>
  <c r="G446" i="13"/>
  <c r="M446" i="13" s="1"/>
  <c r="I446" i="13"/>
  <c r="K446" i="13"/>
  <c r="O446" i="13"/>
  <c r="Q446" i="13"/>
  <c r="V446" i="13"/>
  <c r="G447" i="13"/>
  <c r="I447" i="13"/>
  <c r="K447" i="13"/>
  <c r="M447" i="13"/>
  <c r="O447" i="13"/>
  <c r="Q447" i="13"/>
  <c r="V447" i="13"/>
  <c r="G458" i="13"/>
  <c r="M458" i="13" s="1"/>
  <c r="I458" i="13"/>
  <c r="K458" i="13"/>
  <c r="O458" i="13"/>
  <c r="Q458" i="13"/>
  <c r="V458" i="13"/>
  <c r="G468" i="13"/>
  <c r="M468" i="13" s="1"/>
  <c r="I468" i="13"/>
  <c r="K468" i="13"/>
  <c r="O468" i="13"/>
  <c r="Q468" i="13"/>
  <c r="V468" i="13"/>
  <c r="G471" i="13"/>
  <c r="I471" i="13"/>
  <c r="K471" i="13"/>
  <c r="M471" i="13"/>
  <c r="O471" i="13"/>
  <c r="Q471" i="13"/>
  <c r="V471" i="13"/>
  <c r="G472" i="13"/>
  <c r="M472" i="13" s="1"/>
  <c r="I472" i="13"/>
  <c r="K472" i="13"/>
  <c r="O472" i="13"/>
  <c r="Q472" i="13"/>
  <c r="V472" i="13"/>
  <c r="G474" i="13"/>
  <c r="M474" i="13" s="1"/>
  <c r="I474" i="13"/>
  <c r="K474" i="13"/>
  <c r="O474" i="13"/>
  <c r="Q474" i="13"/>
  <c r="V474" i="13"/>
  <c r="G475" i="13"/>
  <c r="I475" i="13"/>
  <c r="K475" i="13"/>
  <c r="M475" i="13"/>
  <c r="O475" i="13"/>
  <c r="Q475" i="13"/>
  <c r="V475" i="13"/>
  <c r="G476" i="13"/>
  <c r="I476" i="13"/>
  <c r="K476" i="13"/>
  <c r="M476" i="13"/>
  <c r="O476" i="13"/>
  <c r="Q476" i="13"/>
  <c r="V476" i="13"/>
  <c r="G477" i="13"/>
  <c r="M477" i="13" s="1"/>
  <c r="I477" i="13"/>
  <c r="K477" i="13"/>
  <c r="O477" i="13"/>
  <c r="Q477" i="13"/>
  <c r="V477" i="13"/>
  <c r="G479" i="13"/>
  <c r="I479" i="13"/>
  <c r="K479" i="13"/>
  <c r="M479" i="13"/>
  <c r="O479" i="13"/>
  <c r="Q479" i="13"/>
  <c r="V479" i="13"/>
  <c r="AE482" i="13"/>
  <c r="F43" i="1" s="1"/>
  <c r="BA41" i="12"/>
  <c r="BA39" i="12"/>
  <c r="BA35" i="12"/>
  <c r="BA33" i="12"/>
  <c r="BA28" i="12"/>
  <c r="BA20" i="12"/>
  <c r="G9" i="12"/>
  <c r="I9" i="12"/>
  <c r="I8" i="12" s="1"/>
  <c r="K9" i="12"/>
  <c r="K8" i="12" s="1"/>
  <c r="M9" i="12"/>
  <c r="O9" i="12"/>
  <c r="Q9" i="12"/>
  <c r="Q8" i="12" s="1"/>
  <c r="V9" i="12"/>
  <c r="V8" i="12" s="1"/>
  <c r="G12" i="12"/>
  <c r="G8" i="12" s="1"/>
  <c r="I12" i="12"/>
  <c r="K12" i="12"/>
  <c r="M12" i="12"/>
  <c r="O12" i="12"/>
  <c r="Q12" i="12"/>
  <c r="V12" i="12"/>
  <c r="G16" i="12"/>
  <c r="G15" i="12" s="1"/>
  <c r="I102" i="1" s="1"/>
  <c r="I20" i="1" s="1"/>
  <c r="I16" i="12"/>
  <c r="K16" i="12"/>
  <c r="O16" i="12"/>
  <c r="Q16" i="12"/>
  <c r="V16" i="12"/>
  <c r="G19" i="12"/>
  <c r="M19" i="12" s="1"/>
  <c r="I19" i="12"/>
  <c r="K19" i="12"/>
  <c r="O19" i="12"/>
  <c r="Q19" i="12"/>
  <c r="V19" i="12"/>
  <c r="G21" i="12"/>
  <c r="I21" i="12"/>
  <c r="K21" i="12"/>
  <c r="M21" i="12"/>
  <c r="O21" i="12"/>
  <c r="Q21" i="12"/>
  <c r="V21" i="12"/>
  <c r="G23" i="12"/>
  <c r="I23" i="12"/>
  <c r="K23" i="12"/>
  <c r="M23" i="12"/>
  <c r="O23" i="12"/>
  <c r="Q23" i="12"/>
  <c r="V23" i="12"/>
  <c r="G25" i="12"/>
  <c r="M25" i="12" s="1"/>
  <c r="I25" i="12"/>
  <c r="K25" i="12"/>
  <c r="O25" i="12"/>
  <c r="Q25" i="12"/>
  <c r="V25" i="12"/>
  <c r="G27" i="12"/>
  <c r="I27" i="12"/>
  <c r="K27" i="12"/>
  <c r="M27" i="12"/>
  <c r="O27" i="12"/>
  <c r="Q27" i="12"/>
  <c r="V27" i="12"/>
  <c r="G30" i="12"/>
  <c r="G26" i="12" s="1"/>
  <c r="I30" i="12"/>
  <c r="K30" i="12"/>
  <c r="O30" i="12"/>
  <c r="Q30" i="12"/>
  <c r="V30" i="12"/>
  <c r="G32" i="12"/>
  <c r="M32" i="12" s="1"/>
  <c r="I32" i="12"/>
  <c r="K32" i="12"/>
  <c r="O32" i="12"/>
  <c r="Q32" i="12"/>
  <c r="V32" i="12"/>
  <c r="G34" i="12"/>
  <c r="I34" i="12"/>
  <c r="K34" i="12"/>
  <c r="K26" i="12" s="1"/>
  <c r="M34" i="12"/>
  <c r="O34" i="12"/>
  <c r="Q34" i="12"/>
  <c r="V34" i="12"/>
  <c r="G36" i="12"/>
  <c r="I36" i="12"/>
  <c r="K36" i="12"/>
  <c r="M36" i="12"/>
  <c r="O36" i="12"/>
  <c r="Q36" i="12"/>
  <c r="V36" i="12"/>
  <c r="G38" i="12"/>
  <c r="M38" i="12" s="1"/>
  <c r="I38" i="12"/>
  <c r="K38" i="12"/>
  <c r="O38" i="12"/>
  <c r="Q38" i="12"/>
  <c r="V38" i="12"/>
  <c r="G40" i="12"/>
  <c r="M40" i="12" s="1"/>
  <c r="I40" i="12"/>
  <c r="I26" i="12" s="1"/>
  <c r="K40" i="12"/>
  <c r="O40" i="12"/>
  <c r="Q40" i="12"/>
  <c r="V40" i="12"/>
  <c r="AE44" i="12"/>
  <c r="F39" i="1" s="1"/>
  <c r="H50" i="1"/>
  <c r="J28" i="1"/>
  <c r="J26" i="1"/>
  <c r="G38" i="1"/>
  <c r="F38" i="1"/>
  <c r="J23" i="1"/>
  <c r="J24" i="1"/>
  <c r="J25" i="1"/>
  <c r="J27" i="1"/>
  <c r="E24" i="1"/>
  <c r="G24" i="1"/>
  <c r="E26" i="1"/>
  <c r="G26" i="1"/>
  <c r="I96" i="1" l="1"/>
  <c r="F50" i="1"/>
  <c r="G23" i="1" s="1"/>
  <c r="I101" i="1"/>
  <c r="I19" i="1" s="1"/>
  <c r="G44" i="12"/>
  <c r="O15" i="12"/>
  <c r="V393" i="13"/>
  <c r="K393" i="13"/>
  <c r="Q355" i="13"/>
  <c r="M249" i="13"/>
  <c r="Q249" i="13"/>
  <c r="Q243" i="13"/>
  <c r="M240" i="13"/>
  <c r="I223" i="13"/>
  <c r="M220" i="13"/>
  <c r="Q44" i="15"/>
  <c r="Q43" i="16"/>
  <c r="M30" i="12"/>
  <c r="M26" i="12" s="1"/>
  <c r="V26" i="12"/>
  <c r="V470" i="13"/>
  <c r="M429" i="13"/>
  <c r="M428" i="13" s="1"/>
  <c r="I393" i="13"/>
  <c r="M387" i="13"/>
  <c r="M386" i="13" s="1"/>
  <c r="O243" i="13"/>
  <c r="G223" i="13"/>
  <c r="I83" i="1" s="1"/>
  <c r="M122" i="13"/>
  <c r="M121" i="13" s="1"/>
  <c r="M50" i="13"/>
  <c r="O33" i="13"/>
  <c r="G8" i="13"/>
  <c r="I303" i="14"/>
  <c r="G250" i="14"/>
  <c r="M157" i="14"/>
  <c r="V62" i="14"/>
  <c r="K62" i="14"/>
  <c r="O35" i="15"/>
  <c r="G66" i="16"/>
  <c r="M67" i="16"/>
  <c r="M66" i="16" s="1"/>
  <c r="G63" i="16"/>
  <c r="M64" i="16"/>
  <c r="M63" i="16" s="1"/>
  <c r="M61" i="16"/>
  <c r="M60" i="16" s="1"/>
  <c r="Q26" i="12"/>
  <c r="V15" i="12"/>
  <c r="K15" i="12"/>
  <c r="O8" i="12"/>
  <c r="AF44" i="12"/>
  <c r="Q470" i="13"/>
  <c r="I470" i="13"/>
  <c r="V428" i="13"/>
  <c r="K428" i="13"/>
  <c r="O393" i="13"/>
  <c r="G393" i="13"/>
  <c r="K386" i="13"/>
  <c r="I355" i="13"/>
  <c r="I303" i="13"/>
  <c r="V303" i="13"/>
  <c r="V278" i="13"/>
  <c r="O267" i="13"/>
  <c r="G267" i="13"/>
  <c r="I92" i="1" s="1"/>
  <c r="K249" i="13"/>
  <c r="Q240" i="13"/>
  <c r="I240" i="13"/>
  <c r="M224" i="13"/>
  <c r="M223" i="13" s="1"/>
  <c r="I220" i="13"/>
  <c r="M218" i="13"/>
  <c r="M217" i="13" s="1"/>
  <c r="O145" i="13"/>
  <c r="V131" i="13"/>
  <c r="K131" i="13"/>
  <c r="V121" i="13"/>
  <c r="K121" i="13"/>
  <c r="I72" i="13"/>
  <c r="V72" i="13"/>
  <c r="G33" i="13"/>
  <c r="I72" i="1" s="1"/>
  <c r="AF482" i="13"/>
  <c r="M12" i="13"/>
  <c r="M8" i="13" s="1"/>
  <c r="M9" i="13"/>
  <c r="I275" i="14"/>
  <c r="G269" i="14"/>
  <c r="I88" i="1" s="1"/>
  <c r="M270" i="14"/>
  <c r="M269" i="14" s="1"/>
  <c r="V250" i="14"/>
  <c r="K250" i="14"/>
  <c r="V156" i="14"/>
  <c r="Q97" i="14"/>
  <c r="O8" i="14"/>
  <c r="G8" i="14"/>
  <c r="K44" i="15"/>
  <c r="M19" i="15"/>
  <c r="I11" i="15"/>
  <c r="Q137" i="16"/>
  <c r="G137" i="16"/>
  <c r="M138" i="16"/>
  <c r="M137" i="16" s="1"/>
  <c r="V127" i="16"/>
  <c r="G121" i="16"/>
  <c r="M122" i="16"/>
  <c r="M121" i="16" s="1"/>
  <c r="K85" i="16"/>
  <c r="Q41" i="17"/>
  <c r="G41" i="17"/>
  <c r="M42" i="17"/>
  <c r="M41" i="17" s="1"/>
  <c r="G32" i="17"/>
  <c r="I86" i="1" s="1"/>
  <c r="M33" i="17"/>
  <c r="M32" i="17" s="1"/>
  <c r="O428" i="13"/>
  <c r="I278" i="13"/>
  <c r="I243" i="13"/>
  <c r="K145" i="13"/>
  <c r="K33" i="13"/>
  <c r="Q8" i="13"/>
  <c r="I8" i="13"/>
  <c r="V303" i="14"/>
  <c r="O156" i="14"/>
  <c r="K97" i="14"/>
  <c r="I97" i="14"/>
  <c r="Q35" i="15"/>
  <c r="G8" i="15"/>
  <c r="M9" i="15"/>
  <c r="M8" i="15" s="1"/>
  <c r="G39" i="16"/>
  <c r="I79" i="1" s="1"/>
  <c r="M40" i="16"/>
  <c r="M39" i="16" s="1"/>
  <c r="K19" i="17"/>
  <c r="M16" i="12"/>
  <c r="M15" i="12" s="1"/>
  <c r="K470" i="13"/>
  <c r="Q393" i="13"/>
  <c r="O355" i="13"/>
  <c r="K303" i="13"/>
  <c r="O278" i="13"/>
  <c r="G243" i="13"/>
  <c r="I90" i="1" s="1"/>
  <c r="O223" i="13"/>
  <c r="Q145" i="13"/>
  <c r="I145" i="13"/>
  <c r="M141" i="13"/>
  <c r="M140" i="13" s="1"/>
  <c r="M132" i="13"/>
  <c r="M131" i="13" s="1"/>
  <c r="K72" i="13"/>
  <c r="I33" i="13"/>
  <c r="O8" i="13"/>
  <c r="Q303" i="14"/>
  <c r="G37" i="14"/>
  <c r="M61" i="15"/>
  <c r="M60" i="15" s="1"/>
  <c r="I137" i="16"/>
  <c r="O106" i="16"/>
  <c r="G83" i="16"/>
  <c r="M84" i="16"/>
  <c r="M83" i="16" s="1"/>
  <c r="F40" i="1"/>
  <c r="F41" i="1"/>
  <c r="O26" i="12"/>
  <c r="Q15" i="12"/>
  <c r="I15" i="12"/>
  <c r="M8" i="12"/>
  <c r="O470" i="13"/>
  <c r="G470" i="13"/>
  <c r="I100" i="1" s="1"/>
  <c r="Q428" i="13"/>
  <c r="I428" i="13"/>
  <c r="I386" i="13"/>
  <c r="V355" i="13"/>
  <c r="M303" i="13"/>
  <c r="Q303" i="13"/>
  <c r="K278" i="13"/>
  <c r="M267" i="13"/>
  <c r="I249" i="13"/>
  <c r="V249" i="13"/>
  <c r="V243" i="13"/>
  <c r="K243" i="13"/>
  <c r="O240" i="13"/>
  <c r="G240" i="13"/>
  <c r="V223" i="13"/>
  <c r="K223" i="13"/>
  <c r="G220" i="13"/>
  <c r="V145" i="13"/>
  <c r="M137" i="13"/>
  <c r="M136" i="13" s="1"/>
  <c r="Q131" i="13"/>
  <c r="I131" i="13"/>
  <c r="Q121" i="13"/>
  <c r="I121" i="13"/>
  <c r="O72" i="13"/>
  <c r="M72" i="13"/>
  <c r="K50" i="13"/>
  <c r="V33" i="13"/>
  <c r="M33" i="13"/>
  <c r="G275" i="14"/>
  <c r="M276" i="14"/>
  <c r="Q250" i="14"/>
  <c r="I250" i="14"/>
  <c r="V37" i="14"/>
  <c r="K37" i="14"/>
  <c r="V44" i="15"/>
  <c r="M11" i="15"/>
  <c r="V8" i="15"/>
  <c r="O137" i="16"/>
  <c r="V43" i="16"/>
  <c r="I43" i="16"/>
  <c r="Q27" i="16"/>
  <c r="AF149" i="16"/>
  <c r="M22" i="16"/>
  <c r="M16" i="16" s="1"/>
  <c r="I16" i="16"/>
  <c r="G59" i="17"/>
  <c r="M60" i="17"/>
  <c r="M59" i="17" s="1"/>
  <c r="O41" i="17"/>
  <c r="I19" i="17"/>
  <c r="K8" i="17"/>
  <c r="V8" i="13"/>
  <c r="K8" i="13"/>
  <c r="O303" i="14"/>
  <c r="G303" i="14"/>
  <c r="V275" i="14"/>
  <c r="O250" i="14"/>
  <c r="K156" i="14"/>
  <c r="O97" i="14"/>
  <c r="Q62" i="14"/>
  <c r="I62" i="14"/>
  <c r="Q37" i="14"/>
  <c r="V8" i="14"/>
  <c r="K8" i="14"/>
  <c r="V60" i="15"/>
  <c r="K60" i="15"/>
  <c r="I44" i="15"/>
  <c r="K35" i="15"/>
  <c r="V19" i="15"/>
  <c r="K19" i="15"/>
  <c r="Q11" i="15"/>
  <c r="F47" i="1"/>
  <c r="I127" i="16"/>
  <c r="O121" i="16"/>
  <c r="I106" i="16"/>
  <c r="I85" i="16"/>
  <c r="K27" i="16"/>
  <c r="Q16" i="16"/>
  <c r="G19" i="17"/>
  <c r="V8" i="17"/>
  <c r="I8" i="17"/>
  <c r="Q275" i="14"/>
  <c r="K275" i="14"/>
  <c r="V269" i="14"/>
  <c r="K269" i="14"/>
  <c r="Q156" i="14"/>
  <c r="I156" i="14"/>
  <c r="V97" i="14"/>
  <c r="O62" i="14"/>
  <c r="G62" i="14"/>
  <c r="I84" i="1" s="1"/>
  <c r="O37" i="14"/>
  <c r="Q8" i="14"/>
  <c r="I8" i="14"/>
  <c r="Q60" i="15"/>
  <c r="I60" i="15"/>
  <c r="O44" i="15"/>
  <c r="G44" i="15"/>
  <c r="I68" i="1" s="1"/>
  <c r="V35" i="15"/>
  <c r="Q19" i="15"/>
  <c r="I19" i="15"/>
  <c r="K8" i="15"/>
  <c r="K106" i="16"/>
  <c r="Q106" i="16"/>
  <c r="M106" i="16"/>
  <c r="Q85" i="16"/>
  <c r="M80" i="16"/>
  <c r="K43" i="16"/>
  <c r="I27" i="16"/>
  <c r="M8" i="16"/>
  <c r="I41" i="17"/>
  <c r="Q8" i="17"/>
  <c r="M85" i="16"/>
  <c r="V66" i="16"/>
  <c r="K66" i="16"/>
  <c r="O43" i="16"/>
  <c r="O27" i="16"/>
  <c r="G27" i="16"/>
  <c r="I75" i="1" s="1"/>
  <c r="O16" i="16"/>
  <c r="V59" i="17"/>
  <c r="K59" i="17"/>
  <c r="Q32" i="17"/>
  <c r="K32" i="17"/>
  <c r="Q19" i="17"/>
  <c r="O8" i="17"/>
  <c r="G8" i="17"/>
  <c r="G73" i="17" s="1"/>
  <c r="I35" i="15"/>
  <c r="O19" i="15"/>
  <c r="G19" i="15"/>
  <c r="I99" i="1" s="1"/>
  <c r="I18" i="1" s="1"/>
  <c r="O11" i="15"/>
  <c r="V137" i="16"/>
  <c r="K137" i="16"/>
  <c r="G127" i="16"/>
  <c r="Q127" i="16"/>
  <c r="V121" i="16"/>
  <c r="K121" i="16"/>
  <c r="V106" i="16"/>
  <c r="V85" i="16"/>
  <c r="O80" i="16"/>
  <c r="G80" i="16"/>
  <c r="Q66" i="16"/>
  <c r="I66" i="16"/>
  <c r="V63" i="16"/>
  <c r="K63" i="16"/>
  <c r="M44" i="16"/>
  <c r="M43" i="16" s="1"/>
  <c r="V39" i="16"/>
  <c r="K39" i="16"/>
  <c r="M28" i="16"/>
  <c r="O8" i="16"/>
  <c r="G8" i="16"/>
  <c r="G149" i="16" s="1"/>
  <c r="Q59" i="17"/>
  <c r="I59" i="17"/>
  <c r="V41" i="17"/>
  <c r="K41" i="17"/>
  <c r="O32" i="17"/>
  <c r="I32" i="17"/>
  <c r="O19" i="17"/>
  <c r="M9" i="17"/>
  <c r="M8" i="17" s="1"/>
  <c r="M29" i="17"/>
  <c r="M19" i="17" s="1"/>
  <c r="AF73" i="17"/>
  <c r="G49" i="1" s="1"/>
  <c r="I49" i="1" s="1"/>
  <c r="M27" i="16"/>
  <c r="G85" i="16"/>
  <c r="M135" i="16"/>
  <c r="M127" i="16" s="1"/>
  <c r="M44" i="15"/>
  <c r="AF72" i="15"/>
  <c r="G46" i="1" s="1"/>
  <c r="I46" i="1" s="1"/>
  <c r="G11" i="15"/>
  <c r="I70" i="1" s="1"/>
  <c r="M42" i="15"/>
  <c r="M35" i="15" s="1"/>
  <c r="M156" i="14"/>
  <c r="M97" i="14"/>
  <c r="M275" i="14"/>
  <c r="M62" i="14"/>
  <c r="M8" i="14"/>
  <c r="M303" i="14"/>
  <c r="M250" i="14"/>
  <c r="G97" i="14"/>
  <c r="I85" i="1" s="1"/>
  <c r="M61" i="14"/>
  <c r="M37" i="14" s="1"/>
  <c r="AF317" i="14"/>
  <c r="G45" i="1" s="1"/>
  <c r="I45" i="1" s="1"/>
  <c r="M145" i="13"/>
  <c r="M470" i="13"/>
  <c r="M355" i="13"/>
  <c r="M243" i="13"/>
  <c r="M278" i="13"/>
  <c r="M393" i="13"/>
  <c r="G303" i="13"/>
  <c r="I94" i="1" s="1"/>
  <c r="G355" i="13"/>
  <c r="I95" i="1" s="1"/>
  <c r="G72" i="13"/>
  <c r="I74" i="1" s="1"/>
  <c r="G145" i="13"/>
  <c r="G50" i="13"/>
  <c r="G249" i="13"/>
  <c r="I91" i="1" s="1"/>
  <c r="G278" i="13"/>
  <c r="I93" i="1" s="1"/>
  <c r="G40" i="1" l="1"/>
  <c r="G41" i="1"/>
  <c r="I41" i="1" s="1"/>
  <c r="G39" i="1"/>
  <c r="I73" i="1"/>
  <c r="G47" i="1"/>
  <c r="I47" i="1" s="1"/>
  <c r="G48" i="1"/>
  <c r="I48" i="1" s="1"/>
  <c r="I89" i="1"/>
  <c r="G72" i="15"/>
  <c r="I67" i="1"/>
  <c r="I77" i="1"/>
  <c r="G317" i="14"/>
  <c r="G43" i="1"/>
  <c r="I43" i="1" s="1"/>
  <c r="G44" i="1"/>
  <c r="I44" i="1" s="1"/>
  <c r="G482" i="13"/>
  <c r="I71" i="1"/>
  <c r="I80" i="1"/>
  <c r="I82" i="1"/>
  <c r="I40" i="1"/>
  <c r="I97" i="1"/>
  <c r="I87" i="1"/>
  <c r="I17" i="1" s="1"/>
  <c r="I103" i="1" l="1"/>
  <c r="I16" i="1"/>
  <c r="I21" i="1" s="1"/>
  <c r="G50" i="1"/>
  <c r="G25" i="1" s="1"/>
  <c r="A27" i="1" s="1"/>
  <c r="I39" i="1"/>
  <c r="I50" i="1" s="1"/>
  <c r="J48" i="1" l="1"/>
  <c r="J49" i="1"/>
  <c r="J41" i="1"/>
  <c r="J45" i="1"/>
  <c r="J47" i="1"/>
  <c r="J40" i="1"/>
  <c r="J43" i="1"/>
  <c r="J46" i="1"/>
  <c r="J39" i="1"/>
  <c r="J50" i="1" s="1"/>
  <c r="J44" i="1"/>
  <c r="G28" i="1"/>
  <c r="G27" i="1" s="1"/>
  <c r="G29" i="1" s="1"/>
  <c r="A28" i="1"/>
  <c r="J97" i="1"/>
  <c r="J96" i="1"/>
  <c r="J70" i="1"/>
  <c r="J71" i="1"/>
  <c r="J91" i="1"/>
  <c r="J75" i="1"/>
  <c r="J77" i="1"/>
  <c r="J73" i="1"/>
  <c r="J68" i="1"/>
  <c r="J81" i="1"/>
  <c r="J92" i="1"/>
  <c r="J93" i="1"/>
  <c r="J89" i="1"/>
  <c r="J69" i="1"/>
  <c r="J102" i="1"/>
  <c r="J72" i="1"/>
  <c r="J84" i="1"/>
  <c r="J94" i="1"/>
  <c r="J74" i="1"/>
  <c r="J99" i="1"/>
  <c r="J67" i="1"/>
  <c r="J82" i="1"/>
  <c r="J78" i="1"/>
  <c r="J90" i="1"/>
  <c r="J88" i="1"/>
  <c r="J86" i="1"/>
  <c r="J100" i="1"/>
  <c r="J83" i="1"/>
  <c r="J80" i="1"/>
  <c r="J76" i="1"/>
  <c r="J85" i="1"/>
  <c r="J79" i="1"/>
  <c r="J95" i="1"/>
  <c r="J87" i="1"/>
  <c r="J98" i="1"/>
  <c r="J101" i="1"/>
  <c r="J10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Patrik Hanáček</author>
  </authors>
  <commentList>
    <comment ref="S6" authorId="0" shapeId="0" xr:uid="{18EA415D-594F-402C-A96E-5E73F5A75CA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7F45B1B-2ED1-4D4A-9F2B-8F541A7852A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Patrik Hanáček</author>
  </authors>
  <commentList>
    <comment ref="S6" authorId="0" shapeId="0" xr:uid="{D34DB8B3-E8C8-41D2-B0B2-2BB4E184AB3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E38A368-F0C9-434B-8859-11FC034A516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Patrik Hanáček</author>
  </authors>
  <commentList>
    <comment ref="S6" authorId="0" shapeId="0" xr:uid="{930929B6-8F32-497A-877B-639F8A592E1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80459E3-D564-4240-8A80-A6A1A764E1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Patrik Hanáček</author>
  </authors>
  <commentList>
    <comment ref="S6" authorId="0" shapeId="0" xr:uid="{99AA48DF-3685-476F-B217-E893AB43B22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8E59D15-97AB-4DA2-B87B-0BDC13F979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Patrik Hanáček</author>
  </authors>
  <commentList>
    <comment ref="S6" authorId="0" shapeId="0" xr:uid="{5E5589F2-3E9B-453F-8283-04E444B1B23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867CF07-999B-4CC5-AE70-E40CAF601C8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Patrik Hanáček</author>
  </authors>
  <commentList>
    <comment ref="S6" authorId="0" shapeId="0" xr:uid="{B5374D32-7638-449A-B4F1-1BC12884C29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D0FB1FA-ADA7-4EE2-BBCC-51624EFA1E0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<sst xmlns="http://schemas.openxmlformats.org/spreadsheetml/2006/main" count="5560" uniqueCount="1270">
  <si>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</si>
  <si>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</si>
  <si>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</si>
  <si>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</si>
  <si>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</si>
  <si>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</si>
  <si>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</si>
  <si>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</si>
  <si>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</si>
  <si>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</si>
  <si>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</si>
  <si>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</si>
  <si>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</si>
  <si>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</si>
  <si>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</si>
  <si>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</si>
  <si>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</si>
  <si>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</si>
  <si>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</si>
  <si>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</si>
  <si>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</si>
  <si>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</si>
  <si>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</si>
  <si>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</si>
  <si>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</si>
  <si>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</si>
  <si>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</si>
  <si>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</si>
  <si>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</si>
  <si>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</si>
  <si>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</si>
  <si>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</si>
  <si>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</si>
  <si>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</si>
  <si>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</si>
  <si>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</si>
  <si>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</si>
  <si>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</si>
  <si>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</si>
  <si>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</si>
  <si>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</si>
  <si>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</si>
  <si>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</si>
  <si>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255Z003</t>
  </si>
  <si>
    <t>CSS Tišnov - objekt B, částečná rekonstrukce</t>
  </si>
  <si>
    <t>Stavba</t>
  </si>
  <si>
    <t>Ostatní a vedlejší náklady</t>
  </si>
  <si>
    <t>VRN1</t>
  </si>
  <si>
    <t>Stavební objekt</t>
  </si>
  <si>
    <t>SO03</t>
  </si>
  <si>
    <t>Objekt B</t>
  </si>
  <si>
    <t>D.1.1</t>
  </si>
  <si>
    <t>Stavební část</t>
  </si>
  <si>
    <t>D.1.2.2</t>
  </si>
  <si>
    <t>ZTI</t>
  </si>
  <si>
    <t>D.1.2.5</t>
  </si>
  <si>
    <t>Elektromontáže</t>
  </si>
  <si>
    <t>SO03_1</t>
  </si>
  <si>
    <t>Objekt B - hyg. zázemí kaple</t>
  </si>
  <si>
    <t>Celkem za stavbu</t>
  </si>
  <si>
    <t>CZK</t>
  </si>
  <si>
    <t>#POPS</t>
  </si>
  <si>
    <t>Popis stavby: 255Z003 - CSS Tišnov - objekt B, částečná rekonstrukce</t>
  </si>
  <si>
    <t>#POPO</t>
  </si>
  <si>
    <t>Popis objektu: SO03 - Objekt B</t>
  </si>
  <si>
    <t>#POPR</t>
  </si>
  <si>
    <t>Popis rozpočtu: D.1.1 - Stavební část</t>
  </si>
  <si>
    <t>Popis rozpočtu: D.1.2.2 - ZTI</t>
  </si>
  <si>
    <t>Popis rozpočtu: D.1.2.5 - Elektromontáže</t>
  </si>
  <si>
    <t>Popis objektu: SO03_1 - Objekt B - hyg. zázemí kaple</t>
  </si>
  <si>
    <t>Popis objektu: VRN - Ostatní a vedlejší náklady_neuznatelné náklady</t>
  </si>
  <si>
    <t>Popis rozpočtu: VRN1 - Ostatní a vedlejší náklady</t>
  </si>
  <si>
    <t>Rekapitulace dílů</t>
  </si>
  <si>
    <t>Typ dílu</t>
  </si>
  <si>
    <t>_1</t>
  </si>
  <si>
    <t>Kabeláže D+M</t>
  </si>
  <si>
    <t>_2</t>
  </si>
  <si>
    <t>Domovní přístroje: položky obsahují kompletní sestavu vč. doplňků a rámečků</t>
  </si>
  <si>
    <t>_3</t>
  </si>
  <si>
    <t>Svítidla bez DPH</t>
  </si>
  <si>
    <t>_4</t>
  </si>
  <si>
    <t>Specifikace Rozvaděč RB</t>
  </si>
  <si>
    <t>3</t>
  </si>
  <si>
    <t>Svislé a kompletní konstrukce</t>
  </si>
  <si>
    <t>416</t>
  </si>
  <si>
    <t>Podhledy a mezistropy montované lehké</t>
  </si>
  <si>
    <t>6</t>
  </si>
  <si>
    <t>Úpravy povrchu, podlahy</t>
  </si>
  <si>
    <t>61</t>
  </si>
  <si>
    <t>Úpravy povrchů vnitřní</t>
  </si>
  <si>
    <t>63</t>
  </si>
  <si>
    <t>Podlahy a podlahové konstrukce</t>
  </si>
  <si>
    <t>64</t>
  </si>
  <si>
    <t>Výplně otvorů</t>
  </si>
  <si>
    <t>700B</t>
  </si>
  <si>
    <t>Demontáže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</si>
  <si>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</si>
  <si>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</si>
  <si>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</si>
  <si>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</si>
  <si>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</si>
  <si>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</si>
  <si>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</si>
  <si>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</si>
  <si>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9D</t>
  </si>
  <si>
    <t>Ostatní konstrukce, demontáže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</si>
  <si>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</si>
  <si>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</si>
  <si>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</si>
  <si>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</si>
  <si>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</si>
  <si>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</si>
  <si>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</si>
  <si>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</si>
  <si>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</si>
  <si>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</si>
  <si>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726</t>
  </si>
  <si>
    <t>Předstěnové systémy</t>
  </si>
  <si>
    <t>728.1</t>
  </si>
  <si>
    <t>Vzduchotechnika - stavební přípomoci</t>
  </si>
  <si>
    <t>735</t>
  </si>
  <si>
    <t>Otopná tělesa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</si>
  <si>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</si>
  <si>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</si>
  <si>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</si>
  <si>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</si>
  <si>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</si>
  <si>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</si>
  <si>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</si>
  <si>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</si>
  <si>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</si>
  <si>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</si>
  <si>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</si>
  <si>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</si>
  <si>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</si>
  <si>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</si>
  <si>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M21</t>
  </si>
  <si>
    <t>Elektromontáže 1NP</t>
  </si>
  <si>
    <t>M64.7</t>
  </si>
  <si>
    <t>Elektroinstalace - vedlejší náklady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</si>
  <si>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</si>
  <si>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</si>
  <si>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</si>
  <si>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</si>
  <si>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</si>
  <si>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</si>
  <si>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</si>
  <si>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</si>
  <si>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VRN</t>
  </si>
  <si>
    <t>Ostatní a vedlejší náklady_neuznatelné náklady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</si>
  <si>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</si>
  <si>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</si>
  <si>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</si>
  <si>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</si>
  <si>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</si>
  <si>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</si>
  <si>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</si>
  <si>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</si>
  <si>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</si>
  <si>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</si>
  <si>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</si>
  <si>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</si>
  <si>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</si>
  <si>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</si>
  <si>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</si>
  <si>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</si>
  <si>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</si>
  <si>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</si>
  <si>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</si>
  <si>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</si>
  <si>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</si>
  <si>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</si>
  <si>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</si>
  <si>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</si>
  <si>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</si>
  <si>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</si>
  <si>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</si>
  <si>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766111820R00</t>
  </si>
  <si>
    <t>Demontáž dřevěných stěn plných</t>
  </si>
  <si>
    <t>m2</t>
  </si>
  <si>
    <t>Vlastní</t>
  </si>
  <si>
    <t>Indiv</t>
  </si>
  <si>
    <t>Práce</t>
  </si>
  <si>
    <t>Běžná</t>
  </si>
  <si>
    <t>POL1_</t>
  </si>
  <si>
    <t>včetně demontáže lišt a vysklení,</t>
  </si>
  <si>
    <t>POP</t>
  </si>
  <si>
    <t>Odkaz na mn. položky pořadí 2 : 54,56000</t>
  </si>
  <si>
    <t>VV</t>
  </si>
  <si>
    <t>762991121R001.</t>
  </si>
  <si>
    <t>Provizorní uzavřená příčka proti prachu z OSB desek a geotextilie vč. dveří (D+M)</t>
  </si>
  <si>
    <t>Agregovaná položka</t>
  </si>
  <si>
    <t>POL2_</t>
  </si>
  <si>
    <t>1NP : (3,25+4,5)*3,22</t>
  </si>
  <si>
    <t>2NP : (3,25+4,5)*3,82</t>
  </si>
  <si>
    <t>00524 R</t>
  </si>
  <si>
    <t>Předání a převzetí díla</t>
  </si>
  <si>
    <t>soubor</t>
  </si>
  <si>
    <t>-          zajištění atestů a dokladů o požadovaných vlastnostech výrobků; revizí :</t>
  </si>
  <si>
    <t>-          zajištění všech ostatních nezbytných atestů a revizí podle relevantních ČSN :</t>
  </si>
  <si>
    <t>00526 R3</t>
  </si>
  <si>
    <t>00526 R5</t>
  </si>
  <si>
    <t>Fotodokumentace realizace stavby</t>
  </si>
  <si>
    <t>Zvláště rozvodů, které se stanou nepřístupnými.</t>
  </si>
  <si>
    <t>00526 R6</t>
  </si>
  <si>
    <t>Fotodokumentace stavu vnitřních prostor bytu / objektu</t>
  </si>
  <si>
    <t>ON1</t>
  </si>
  <si>
    <t>Dokumentace skutečného provedení stavby</t>
  </si>
  <si>
    <t>kpl</t>
  </si>
  <si>
    <t>00411 R</t>
  </si>
  <si>
    <t>Přípravné a průzkumné služby či práce</t>
  </si>
  <si>
    <t>Soubor</t>
  </si>
  <si>
    <t>POL99_8</t>
  </si>
  <si>
    <t>Náklady dodavatele vyplývající z povinností dodavatele stanovených obchodními podmínkami před zahájením stavebních prací. Tato skupina zahrnuje zejména náklady na přípravné činnosti.</t>
  </si>
  <si>
    <t>ověření místa a polohy stáv.sítí pro napojení : 1</t>
  </si>
  <si>
    <t>005121 R</t>
  </si>
  <si>
    <t>Zařízení staveniště</t>
  </si>
  <si>
    <t>POL99_2</t>
  </si>
  <si>
    <t>Veškeré náklady spojené s vybudováním, provozem a odstraněním zařízení staveniště.</t>
  </si>
  <si>
    <t>005122 R</t>
  </si>
  <si>
    <t>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</si>
  <si>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</si>
  <si>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005122010R</t>
  </si>
  <si>
    <t>Provoz objednatele</t>
  </si>
  <si>
    <t>Náklady na ztížené provádění stavebních prací v důsledku nepřerušeného provozu na staveništi nebo v případech nepřerušeného provozu v objektech v nichž se stavební práce provádí.</t>
  </si>
  <si>
    <t>005124010R</t>
  </si>
  <si>
    <t>Koordinační činnost</t>
  </si>
  <si>
    <t>Koordinace stavebních a technologických dodávek stavby.</t>
  </si>
  <si>
    <t>005211080R</t>
  </si>
  <si>
    <t>Bezpečnostní a hygienická opatření na staveništi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</si>
  <si>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</si>
  <si>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</si>
  <si>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</si>
  <si>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</si>
  <si>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hygienický rozbor vody celkový : 1</t>
  </si>
  <si>
    <t>SUM</t>
  </si>
  <si>
    <t>END</t>
  </si>
  <si>
    <t>Položkový soupis prací a dodávek</t>
  </si>
  <si>
    <t>310237251RT1</t>
  </si>
  <si>
    <t>Zazdívka otvorů o ploše přes 0,09 m2 do 0,25 m2 ve zdivu nadzákladovém cihlami pálenými o tloušťce zdi přes 300 do 450 mm</t>
  </si>
  <si>
    <t>kus</t>
  </si>
  <si>
    <t>801-4</t>
  </si>
  <si>
    <t>RTS 25/ II</t>
  </si>
  <si>
    <t>RTS 25/ I</t>
  </si>
  <si>
    <t>včetně pomocného pracovního lešení</t>
  </si>
  <si>
    <t>SPI</t>
  </si>
  <si>
    <t>2.15 : 1</t>
  </si>
  <si>
    <t>310238211R00</t>
  </si>
  <si>
    <t>Zazdívka otvorů o ploše přes 0,25 m2 do 1 m2 ve zdivu nadzákladovém cihlami pálenými pro jakoukoliv maltu vápenocementovou</t>
  </si>
  <si>
    <t>m3</t>
  </si>
  <si>
    <t>dozdívky hydrantů : (0,65+0,65)*2*0,2*3</t>
  </si>
  <si>
    <t>342254511R00</t>
  </si>
  <si>
    <t>Příčky z cihel a tvárnic nepálených příčky z příčkovek pórobetonových tloušťky 75 mm</t>
  </si>
  <si>
    <t>801-1</t>
  </si>
  <si>
    <t>včetně pomocného lešení</t>
  </si>
  <si>
    <t>Odkaz na mn. položky pořadí 33 : 7,68400</t>
  </si>
  <si>
    <t>342254611R00</t>
  </si>
  <si>
    <t>Příčky z cihel a tvárnic nepálených příčky z příčkovek pórobetonových tloušťky 100 mm</t>
  </si>
  <si>
    <t>Odkaz na mn. položky pořadí 34 : 19,09800</t>
  </si>
  <si>
    <t>346244315R00</t>
  </si>
  <si>
    <t>Obezdívka van a WC modulů z pórobetonu tloušťky 150 mm</t>
  </si>
  <si>
    <t>2.17 : 0,65*3,82</t>
  </si>
  <si>
    <t>342668111R00</t>
  </si>
  <si>
    <t>Těsnění styku příčky se stávající stěnou PU pěnou</t>
  </si>
  <si>
    <t>m</t>
  </si>
  <si>
    <t>2.13 : 3,82*2</t>
  </si>
  <si>
    <t>2.14 : 3,82*2</t>
  </si>
  <si>
    <t>2.19 : 3,82*2</t>
  </si>
  <si>
    <t>1.21 : 3,22*2</t>
  </si>
  <si>
    <t>1.22 : 3,22*2</t>
  </si>
  <si>
    <t>1.24 : 3,22*2</t>
  </si>
  <si>
    <t>342948111R00</t>
  </si>
  <si>
    <t>Kotvení příček ke konstrukci kotvami na hmoždinky</t>
  </si>
  <si>
    <t>Včetně dodávky kotev a spojovacího materiálu.</t>
  </si>
  <si>
    <t>Odkaz na mn. položky pořadí 6 : 42,24000</t>
  </si>
  <si>
    <t>342264516RT4</t>
  </si>
  <si>
    <t>Montáž revizních protipožárních dvířek do SDK podhledů rozměr 600x600 mm, požární odolnost EI 60</t>
  </si>
  <si>
    <t>416021121R00</t>
  </si>
  <si>
    <t>Podhledy na kovové konstrukci opláštěné deskami sádrokartonovými nosná konstrukce z profilů CD s přímým uchycením 1x deska, tloušťky 12,5 mm, standard, bez izolace</t>
  </si>
  <si>
    <t>s úpravou rohů, koutů a hran konstrukcí, přebroušení a tmelení spár,</t>
  </si>
  <si>
    <t>1.11 : 3,9</t>
  </si>
  <si>
    <t>1.14 : 7,5</t>
  </si>
  <si>
    <t>1.18 : 5</t>
  </si>
  <si>
    <t>2.32 : 9,15</t>
  </si>
  <si>
    <t>342264102R00</t>
  </si>
  <si>
    <t xml:space="preserve">Doplňkové práce osazení revizních dvířek do sádrokartonového podhledu, do 0,50 m2,  ,  </t>
  </si>
  <si>
    <t>s vyřezáním otvoru, osazením rámu s dvířky, prošroubováním a úpravou parotěsné zábrany,</t>
  </si>
  <si>
    <t>Odkaz na mn. položky pořadí 13 : 2,00000</t>
  </si>
  <si>
    <t>416093121R00</t>
  </si>
  <si>
    <t>Doplňkové práce čelo podhledu SDK výšky od 200 do 500 mm, z desek standard, tloušťky 12,5 mm</t>
  </si>
  <si>
    <t>bez dodávky izolace</t>
  </si>
  <si>
    <t>1NP : (3,5+6,5+1,15+1,625+3)*0,35</t>
  </si>
  <si>
    <t>416091211R00</t>
  </si>
  <si>
    <t>Úprava napojovací spáry SDK s jinou stavební konstrukcí akrylovým tmelem šířka spáry do 2 mm</t>
  </si>
  <si>
    <t>RTS 24/ II</t>
  </si>
  <si>
    <t>24,38+18,21+12,7+9,5+15,3+9,5</t>
  </si>
  <si>
    <t>553476598R</t>
  </si>
  <si>
    <t>Dvířka revizní použití: sádrokarton; funkce: klasické; šířka = 600 mm; výška = 600 mm; materiál: hliník; počet křídel: 1</t>
  </si>
  <si>
    <t>SPCM</t>
  </si>
  <si>
    <t>Specifikace</t>
  </si>
  <si>
    <t>POL3_</t>
  </si>
  <si>
    <t>601015191R00</t>
  </si>
  <si>
    <t>Omítková vrstva na stropech nebo podhledech doplňkové práce podkladní nátěr stropů pod tenkovrstvé omítky</t>
  </si>
  <si>
    <t>Odkaz na mn. položky pořadí 16 : 22,71600</t>
  </si>
  <si>
    <t>Odkaz na mn. položky pořadí 15 : 19,68000</t>
  </si>
  <si>
    <t>Odkaz na mn. položky pořadí 23 : 114,01950</t>
  </si>
  <si>
    <t>602011141RT1</t>
  </si>
  <si>
    <t xml:space="preserve">Omítka stěn z hotových směsí vrstva štuková, vápenná,  , tloušťka vrstvy 2 mm,  </t>
  </si>
  <si>
    <t>po jednotlivých vrstvách</t>
  </si>
  <si>
    <t>1.11 : 2*6,85</t>
  </si>
  <si>
    <t>1.35 : 1,5*6,6</t>
  </si>
  <si>
    <t>2.7 : -1,4*1,4</t>
  </si>
  <si>
    <t>2.8 : -1,4*1,4</t>
  </si>
  <si>
    <t>602011141RT3</t>
  </si>
  <si>
    <t xml:space="preserve">Omítka stěn z hotových směsí vrstva štuková, vápenná,  , tloušťka vrstvy 4 mm,  </t>
  </si>
  <si>
    <t>1.14 : (0,2+0,65)*3,22</t>
  </si>
  <si>
    <t>1.18 : (1+2,05*2)*0,3</t>
  </si>
  <si>
    <t>1.21 : (0,35+0,85)*(3,22-1,4)</t>
  </si>
  <si>
    <t>1.22 : (0,35+1)*(3,22-1,4)</t>
  </si>
  <si>
    <t>1.24 : (0,2*2+0,3)*3,22</t>
  </si>
  <si>
    <t>2.8 : (0,2+0,65)*3,82</t>
  </si>
  <si>
    <t>2.13 : (0,35+1)*(3,82-1,4)</t>
  </si>
  <si>
    <t>2.14 : (0,35+1,15)*(3,82-1,4)</t>
  </si>
  <si>
    <t>2.19 : (0,25+0,25)*2,82</t>
  </si>
  <si>
    <t>612403386RT1</t>
  </si>
  <si>
    <t>Hrubá výplň rýh ve stěnách, jakoukoliv maltou maltou ze suchých směsí  100 x 100 mm</t>
  </si>
  <si>
    <t>jakékoliv šířky rýhy,</t>
  </si>
  <si>
    <t>612403388RT1</t>
  </si>
  <si>
    <t>Hrubá výplň rýh ve stěnách, jakoukoliv maltou maltou ze suchých směsí  150 x 150 mm</t>
  </si>
  <si>
    <t>17+6+42</t>
  </si>
  <si>
    <t>612409991RT2</t>
  </si>
  <si>
    <t>Začištění omítek kolem oken, dveří a obkladů apod. s použitím suché maltové směsi</t>
  </si>
  <si>
    <t>1.11 : 3,22*2+(1,97*2+0,9)*2</t>
  </si>
  <si>
    <t>1.14 : 3,22*2+(1,97*2+0,9)*2</t>
  </si>
  <si>
    <t>1.19 : 0,65*4+(2,02*2+1)*2</t>
  </si>
  <si>
    <t>1.20 : 1,4*2+1,8</t>
  </si>
  <si>
    <t>1.21 : 0,825+0,75+1,4+3,22</t>
  </si>
  <si>
    <t>1.22 : 1+0,9+1,4+3,22</t>
  </si>
  <si>
    <t>1.18 : 0,65*4+(2,02*2+1)*2</t>
  </si>
  <si>
    <t>2.7 : 1,4*3</t>
  </si>
  <si>
    <t>2.8 : 1,4*3+3,22*2</t>
  </si>
  <si>
    <t>2.10 : (2,02*2+1)*2</t>
  </si>
  <si>
    <t>2.12 : (2,02*2+0,9)</t>
  </si>
  <si>
    <t>2.13 : 0,75+1,4+3,82</t>
  </si>
  <si>
    <t>2.14 : 0,925+1,4+3,82</t>
  </si>
  <si>
    <t>2.15 : (2,02*2+1)+(1,2+2,1)*2</t>
  </si>
  <si>
    <t>2.17 : 2,02*2+0,9</t>
  </si>
  <si>
    <t>612421331RT2</t>
  </si>
  <si>
    <t>Oprava vnitřních vápenných omítek stěn v množství opravované plochy přes 10 do 30 %,  štukových</t>
  </si>
  <si>
    <t>Včetně pomocného pracovního lešení o výšce podlahy do 1900 mm a pro zatížení do 1,5 kPa.</t>
  </si>
  <si>
    <t>2.7 : 20,57*3,82-(1,2*2,4*3+1*2,05)</t>
  </si>
  <si>
    <t>2.8 : 29,1*3,82-(1,2*2,4+3,3*2,8+1*2,05*2)</t>
  </si>
  <si>
    <t>2.10 : 9,25*3,82-1*2,05</t>
  </si>
  <si>
    <t>2.11 : 18*3,82-(1,2*2,1*2+1*2,05*3)</t>
  </si>
  <si>
    <t>2.12 : 7,3*3,82-(1*2,05)</t>
  </si>
  <si>
    <t>2.13 : 17,76*3,82-(3*1*2,05+1,2*2,1*2)</t>
  </si>
  <si>
    <t>2.14 : 17,68*3,82-(2*1*2,05+1,2*2,1*2)</t>
  </si>
  <si>
    <t>2.15 : 26,6*3,82-(1*2,05+1,2*2,1)</t>
  </si>
  <si>
    <t>2.17 : 6,6*3,82-(1*2,05)</t>
  </si>
  <si>
    <t>2.19 : 11,7*3,82-(1*2,05)</t>
  </si>
  <si>
    <t>2.20 : 10,59*3,82-1*2,05</t>
  </si>
  <si>
    <t>2.21 : 34,13*3,82-(1*2,05*8+0,65*0,65)</t>
  </si>
  <si>
    <t>612423631R00</t>
  </si>
  <si>
    <t xml:space="preserve">Omítka rýh ve stěnách maltou vápennou štuková, šířky rýhy přes 150 do 300 mm,  </t>
  </si>
  <si>
    <t>z pomocného pracovního lešení o výšce podlahy do 1900 mm a pro zatížení do 1,5 kPa,</t>
  </si>
  <si>
    <t>1NP : (3,75+2+2)*0,3</t>
  </si>
  <si>
    <t>612481113R00</t>
  </si>
  <si>
    <t>Potažení vnitřních stěn pletivem sklotextilním , s vypnutím</t>
  </si>
  <si>
    <t>v ploše nebo pruzích na plném podkladu nebo na podkladu s dutinami (pod omítku)</t>
  </si>
  <si>
    <t>Odkaz na mn. položky pořadí 5 : 2,48300</t>
  </si>
  <si>
    <t>Odkaz na mn. položky pořadí 4 : 19,09800</t>
  </si>
  <si>
    <t>Odkaz na mn. položky pořadí 3 : 7,68400</t>
  </si>
  <si>
    <t>612421626R00</t>
  </si>
  <si>
    <t>Omítky vnitřní stěn vápenné nebo vápenocementové v podlaží i ve schodišti hladké</t>
  </si>
  <si>
    <t xml:space="preserve">Podrovnání pod obklady : </t>
  </si>
  <si>
    <t>Odkaz na mn. položky pořadí 45 : 114,01950</t>
  </si>
  <si>
    <t>631319151R00</t>
  </si>
  <si>
    <t xml:space="preserve">Příplatek za přehlazení povrchu tloušťka mazaniny do 80 mm </t>
  </si>
  <si>
    <t>betonové mazaniny min. B 10 ocelovým hladítkem</t>
  </si>
  <si>
    <t>Odkaz na mn. položky pořadí 36 : 0,52500</t>
  </si>
  <si>
    <t>Odkaz na mn. položky pořadí 37 : 1,75000</t>
  </si>
  <si>
    <t>632413160RT6</t>
  </si>
  <si>
    <t>Potěr ze suchých směsí cementový rychletuhnoucí, tloušťky 60 mm, bez penetrace</t>
  </si>
  <si>
    <t>s rozprostřením a uhlazením</t>
  </si>
  <si>
    <t>Odkaz na mn. položky pořadí 38 : 32,20000</t>
  </si>
  <si>
    <t>713191100RT9</t>
  </si>
  <si>
    <t>Izolace tepelné běžných konstrukcí - doplňky položení separační fólie, včetně dodávky PE fólie</t>
  </si>
  <si>
    <t>800-713</t>
  </si>
  <si>
    <t>Odkaz na mn. položky pořadí 25 : 32,20000</t>
  </si>
  <si>
    <t>642945121R00</t>
  </si>
  <si>
    <t>Osazení ocelových zárubní protipožárních jednokřídlových, zazděním, nebo zalitím betonovou zálivkou</t>
  </si>
  <si>
    <t>a protiplynových dveří bez nebo včetně dveřních křídel do vynechaného otvoru, s obetonováním , včetně manipulační dopravy, kotvení zárubně do zdiva  např. s uklínováním, s případným přivařením k obnažené výztuži, se zalitím, resp. zabetonováním, včetně bednění.</t>
  </si>
  <si>
    <t>5533301336R</t>
  </si>
  <si>
    <t>Zárubeň kovová - polodrážková (klasická); pro přesné zdění; H' = 1 970 mm; B' = 900 mm; t = 150 mm;, počet křídel: 1; materiál těsnění: PVC; typ závěsů: stavitelné; požární odolnost: E, I, W; 30</t>
  </si>
  <si>
    <t>T01 : 6</t>
  </si>
  <si>
    <t>941955001R00</t>
  </si>
  <si>
    <t>Lešení lehké pracovní pomocné pomocné, o výšce lešeňové podlahy do 1,2 m</t>
  </si>
  <si>
    <t>1-4.NP. : 6,0*8+2,0*7,5*4</t>
  </si>
  <si>
    <t>-15,00000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</si>
  <si>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</si>
  <si>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</si>
  <si>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214+241</t>
  </si>
  <si>
    <t>952902110R00</t>
  </si>
  <si>
    <t>Čištění budov zametáním v místnostech, chodbách, na schodišti a na půdě</t>
  </si>
  <si>
    <t>Odkaz na mn. položky pořadí 30 : 455,00000</t>
  </si>
  <si>
    <t>289902111R00</t>
  </si>
  <si>
    <t xml:space="preserve">Otlučení omítek nebo odsekání vrstev betonu otlučení nebo odsekání omítek, stěny,  </t>
  </si>
  <si>
    <t>800-2</t>
  </si>
  <si>
    <t>Včetně:</t>
  </si>
  <si>
    <t>- otlučení staré malty ze zdiva a vyčištění spár,</t>
  </si>
  <si>
    <t>- odstranění zbytků malty z líce zdiva ocelovým kartáčem,</t>
  </si>
  <si>
    <t>- shrabání a smetení otlučené suti.</t>
  </si>
  <si>
    <t>962031113R00</t>
  </si>
  <si>
    <t>Bourání příček z cihel pálených plných, tloušťky 65 mm</t>
  </si>
  <si>
    <t>801-3</t>
  </si>
  <si>
    <t>nebo vybourání otvorů průřezové plochy přes 4 m2 v příčkách, včetně pomocného lešení o výšce podlahy do 1900 mm a pro zatížení do 1,5 kPa  (150 kg/m2),</t>
  </si>
  <si>
    <t>1.14 : 0,5*3,22</t>
  </si>
  <si>
    <t>1.24 : 0,7*3,22</t>
  </si>
  <si>
    <t>2.19 : 0,5*3,82</t>
  </si>
  <si>
    <t>0,5*3,82</t>
  </si>
  <si>
    <t>962031125R00</t>
  </si>
  <si>
    <t>Bourání příček z cihel pálených děrovaných, tloušťky 140 mm</t>
  </si>
  <si>
    <t xml:space="preserve">1NP : </t>
  </si>
  <si>
    <t>SÚ03 : 1,35*3,22</t>
  </si>
  <si>
    <t>SÚ04 : (0,85+0,35)*3,22</t>
  </si>
  <si>
    <t xml:space="preserve">2NP : </t>
  </si>
  <si>
    <t>SÚ04 : (0,35+1,15)*3,82</t>
  </si>
  <si>
    <t>SÚ05 : (0,35+1)*3,82</t>
  </si>
  <si>
    <t>963016111R00</t>
  </si>
  <si>
    <t>Demontáž sádrokartonových a sádrovláknitých podhledů z desek bez minerální izolace, na jednoduché ocelové konstrukci, 1x opláštěné tl. 12,5 mm</t>
  </si>
  <si>
    <t>2NP-SÚ10 : 9,15</t>
  </si>
  <si>
    <t>1NP-SÚ01, m.č. 1.23 : 18,33</t>
  </si>
  <si>
    <t>1NP-SÚ01, m.č. 1.26 : 8,13</t>
  </si>
  <si>
    <t>1NP-SÚ01, m.č. 1.19 : 15,3</t>
  </si>
  <si>
    <t>1NP-SÚ01, m.č. 1.18 : 5,05</t>
  </si>
  <si>
    <t>1NP-SÚ01, m.č. 1.14 : 5,87+0,3*6</t>
  </si>
  <si>
    <t>1NP-SÚ01, m.č. 1.11 : 3,82</t>
  </si>
  <si>
    <t>965043331RT1</t>
  </si>
  <si>
    <t>Bourání podkladů pod dlažby nebo litých celistvých dlažeb a mazanin  betonových s potěrem nebo teracem, tloušťky do 100 mm, plochy do 4 m2</t>
  </si>
  <si>
    <t>1NP-SÚ02 : 2,5*0,07</t>
  </si>
  <si>
    <t>2NP-SÚ06 : 2,5*0,07</t>
  </si>
  <si>
    <t>2NP-SÚ08 : 2,5*0,07</t>
  </si>
  <si>
    <t>965043341RT3</t>
  </si>
  <si>
    <t>Bourání podkladů pod dlažby nebo litých celistvých dlažeb a mazanin  betonových s potěrem nebo teracem, tloušťky do 100 mm, plochy přes 4 m2</t>
  </si>
  <si>
    <t>2NP-SÚ03 : 25*0,07</t>
  </si>
  <si>
    <t>965081713RT2</t>
  </si>
  <si>
    <t>Bourání podlah z keramických dlaždic, tloušťky do 10 mm, plochy přes 1 m2</t>
  </si>
  <si>
    <t>bez podkladního lože, s jakoukoliv výplní spár</t>
  </si>
  <si>
    <t>SÚ02-1NP : 2,5</t>
  </si>
  <si>
    <t>SÚ08-2NP : 2,5</t>
  </si>
  <si>
    <t>SÚ06-2NP : 2,2</t>
  </si>
  <si>
    <t>SÚ03-2NP : 25</t>
  </si>
  <si>
    <t>967031142R00</t>
  </si>
  <si>
    <t>Přisekání rovných ostění ve zdivu cihelném na maltu cementovou</t>
  </si>
  <si>
    <t>bez odstupu, po hrubém vybourání otvorů v jakémkoliv zdivu cihelném, včetně pomocného lešení o výšce podlahy do 1900 mm a pro zatížení do 1,5 kPa  (150 kg/m2),</t>
  </si>
  <si>
    <t>Odkaz na mn. položky pořadí 43 : 6,88000*0,2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</si>
  <si>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</si>
  <si>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</si>
  <si>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</si>
  <si>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</si>
  <si>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</si>
  <si>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6*1*2,05</t>
  </si>
  <si>
    <t>969021111R00</t>
  </si>
  <si>
    <t>Vybourání kanalizačního potrubí do DN 100</t>
  </si>
  <si>
    <t>včetně pomocného lešení o výšce podlahy do 1900 mm a pro zatížení do 1,5 kPa  (150 kg/m2),</t>
  </si>
  <si>
    <t>7,42*4</t>
  </si>
  <si>
    <t>970231100R00</t>
  </si>
  <si>
    <t>Řezání cihelného zdiva hloubka řezu 100 mm</t>
  </si>
  <si>
    <t>2NP - SÚ11 : (2,15*2+1,2*2,15)</t>
  </si>
  <si>
    <t>971038591R00</t>
  </si>
  <si>
    <t>Vybourání otvorů ve zdivu cihelném z dutých tvárnic nebo příčkovek  plochy do 1 m2, tloušťky přes 150 mm</t>
  </si>
  <si>
    <t>základovém nebo nadzákladovém,</t>
  </si>
  <si>
    <t>Včetně pomocného lešení o výšce podlahy do 1900 mm a pro zatížení do 1,5 kPa  (150 kg/m2).</t>
  </si>
  <si>
    <t>Odkaz na mn. položky pořadí 2 : 1,56000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</si>
  <si>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</si>
  <si>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</si>
  <si>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</si>
  <si>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SÚ02 : (6,6-0,9)*1,5</t>
  </si>
  <si>
    <t>SÚ03 : 1,9*1,5</t>
  </si>
  <si>
    <t>SÚ04 : (0,825+0,75)*1,5</t>
  </si>
  <si>
    <t>SÚ05 : 1,85*1,5</t>
  </si>
  <si>
    <t>SÚ07 : 6,85*2</t>
  </si>
  <si>
    <t>SÚ03 : (26,6-1)*2,15</t>
  </si>
  <si>
    <t>SÚ04 : (0,925+1,15)*1,5</t>
  </si>
  <si>
    <t>SÚ05 : (0,75+0,975)*1,5</t>
  </si>
  <si>
    <t>SÚ06 : (7,3-0,9)*2</t>
  </si>
  <si>
    <t>SÚ08 : (6,6-0,9)*1,5</t>
  </si>
  <si>
    <t>Výměna dveří 2NP : 0,3*2,32*2+1*0,3</t>
  </si>
  <si>
    <t>999281105R00</t>
  </si>
  <si>
    <t xml:space="preserve">Přesun hmot pro opravy a údržbu objektů pro opravy a údržbu dosavadních objektů včetně vnějších plášťů  výšky do 6 m,  </t>
  </si>
  <si>
    <t>t</t>
  </si>
  <si>
    <t>Přesun hmot</t>
  </si>
  <si>
    <t>POL7_</t>
  </si>
  <si>
    <t>oborů 801, 803, 811 a 812</t>
  </si>
  <si>
    <t>9D-001</t>
  </si>
  <si>
    <t>Demontáž vybavení stavby - držáky na toaletní papír, zrcadla, ....</t>
  </si>
  <si>
    <t>hod</t>
  </si>
  <si>
    <t>9D-002</t>
  </si>
  <si>
    <t>Vyklízení/stěhování nábytku a vybavení učeben, kabinetů, šaten - šatní skříně, lavičky, věšáky, ....</t>
  </si>
  <si>
    <t>711212000RU1</t>
  </si>
  <si>
    <t>Izolace proti vodě nátěr podkladní pod hydroizolační stěrky</t>
  </si>
  <si>
    <t>800-711</t>
  </si>
  <si>
    <t xml:space="preserve">SÚ04, SÚ07 : </t>
  </si>
  <si>
    <t>Odkaz na mn. položky pořadí 50 : 42,09000</t>
  </si>
  <si>
    <t>711212001RT2</t>
  </si>
  <si>
    <t>Izolace proti vodě nátěr hydroizolační proti vlhkosti</t>
  </si>
  <si>
    <t>SÚ04 : 24,8+26,3*0,3</t>
  </si>
  <si>
    <t>SÚ07 : 2,2+4*1,8</t>
  </si>
  <si>
    <t>711212601RT2</t>
  </si>
  <si>
    <t>Izolace proti vodě doplňky  těsnicí pás š.100 mm do spoje podlaha-stěna</t>
  </si>
  <si>
    <t>SÚ04, SÚ07 : 7,3+26,3</t>
  </si>
  <si>
    <t>711212602RT2</t>
  </si>
  <si>
    <t>Izolace proti vodě doplňky  těsnicí roh do spoje podlaha stěna</t>
  </si>
  <si>
    <t>16</t>
  </si>
  <si>
    <t>11</t>
  </si>
  <si>
    <t>711212611RT2</t>
  </si>
  <si>
    <t>Izolace proti vodě doplňky  těsnicí pás šířky 100 mm do svislých koutů</t>
  </si>
  <si>
    <t>4*1,8+0,2*6</t>
  </si>
  <si>
    <t>998711201R00</t>
  </si>
  <si>
    <t>Přesun hmot pro izolace proti vodě svisle do 6 m</t>
  </si>
  <si>
    <t>50 m vodorovně měřeno od těžiště půdorysné plochy skládky do těžiště půdorysné plochy objektu</t>
  </si>
  <si>
    <t>728614821R00</t>
  </si>
  <si>
    <t>Demontáž ventilátorů axiálních nízkotlakých potrubních, do průměru d 200 mm</t>
  </si>
  <si>
    <t>VZT.1.01</t>
  </si>
  <si>
    <t>Nástěnný axiáním ventilátor se zpětnou klapkou, průtok 90 m3/h při ex. tlak ztrátě 30 Pa, napětí, 230V, příkon 0,02 kW, D+M</t>
  </si>
  <si>
    <t>ks</t>
  </si>
  <si>
    <t>POL3_0</t>
  </si>
  <si>
    <t>735151822R00</t>
  </si>
  <si>
    <t>Demontáž otopných těles panelových dvouřadých, stavební délky přes 1500 do 2820  mm</t>
  </si>
  <si>
    <t>800-731</t>
  </si>
  <si>
    <t>735192924R00</t>
  </si>
  <si>
    <t>Ostatní opravy otopných těles zpětná montáž otopných těles panelových  dvouřadých, přes 1500 do 2820 mm</t>
  </si>
  <si>
    <t>735494811R00</t>
  </si>
  <si>
    <t>Vypuštění vody z otopných soustav bez kotlů, ohříváků, zásobníků a nádrží</t>
  </si>
  <si>
    <t>( bez kotlů, ohříváků, zásobníků a nádrží )</t>
  </si>
  <si>
    <t>998735201R00</t>
  </si>
  <si>
    <t>Přesun hmot pro otopná tělesa v objektech výšky do 6 m</t>
  </si>
  <si>
    <t>766661422R00</t>
  </si>
  <si>
    <t>Montáž dveřních křídel kompletizovaných otevíravých , protipožárních, do ocelové nebo fošnové zárubně, jednokřídlových, šířky přes 800 mm</t>
  </si>
  <si>
    <t>800-766</t>
  </si>
  <si>
    <t>Dveře s protipožární odolností do 30 minut.</t>
  </si>
  <si>
    <t>Odkaz na mn. položky pořadí 67 : 6,00000</t>
  </si>
  <si>
    <t>766662811R00</t>
  </si>
  <si>
    <t>Demontáž dveřních křídel prahů dveří  jednokřídlových</t>
  </si>
  <si>
    <t>Odkaz na mn. položky pořadí 40 : 6,00000</t>
  </si>
  <si>
    <t>767649197R00</t>
  </si>
  <si>
    <t>Montáž dveří montáž doplňků dveří vložky zámku</t>
  </si>
  <si>
    <t>800-767</t>
  </si>
  <si>
    <t>Odkaz na mn. položky pořadí 66 : 6,00000</t>
  </si>
  <si>
    <t>767649198R00</t>
  </si>
  <si>
    <t xml:space="preserve">Montáž dveřního zámku </t>
  </si>
  <si>
    <t>54914597R</t>
  </si>
  <si>
    <t>kování stavební - prvek: klika a knoflík se štíty pro cylindrickou vložku; provedení Cr; pro vchodové dveře</t>
  </si>
  <si>
    <t>54926046R</t>
  </si>
  <si>
    <t>zámek zadlabací; vložkový; s převodem; dvouzápadový; levopravý; hl = 80 mm; h = 170 mm; rozteč 90 mm; čelo zúžené o 2 mm</t>
  </si>
  <si>
    <t>61165612R1</t>
  </si>
  <si>
    <t>Dveře protipožární EW30, DP3, S200 plné 90x197 cm CPL 0,2</t>
  </si>
  <si>
    <t>T01 : 2*2+2</t>
  </si>
  <si>
    <t>998766201R00</t>
  </si>
  <si>
    <t>Přesun hmot pro konstrukce truhlářské v objektech výšky do 6 m</t>
  </si>
  <si>
    <t>50 m vodorovně</t>
  </si>
  <si>
    <t>767586101RT1</t>
  </si>
  <si>
    <t xml:space="preserve">Montáž podhledů lamelových a kazetových Podhledy nosný rošt pro podhledy  rošt pro rovnou, částečně zapuštěnou a poloskrytou hranu desek, v modulu 600 x 600 mm,  </t>
  </si>
  <si>
    <t>Dodávka a montáž hlavního profilu, příčných profilů, obvodového profilu a zavěšovacího prvku.</t>
  </si>
  <si>
    <t>1.19 : 15,3</t>
  </si>
  <si>
    <t>1.23 : 18,3</t>
  </si>
  <si>
    <t>1.26 : 8,15</t>
  </si>
  <si>
    <t>767586201R00</t>
  </si>
  <si>
    <t>Montáž podhledů lamelových a kazetových Podhledy podhled minerální, s rovnou hranou</t>
  </si>
  <si>
    <t>Dodávka a montáž kazet.</t>
  </si>
  <si>
    <t>Odkaz na mn. položky pořadí 69 : 41,75000</t>
  </si>
  <si>
    <t>998767101R00</t>
  </si>
  <si>
    <t>Přesun hmot pro kovové stavební doplňk. konstrukce v objektech výšky do 6 m</t>
  </si>
  <si>
    <t>771101210RT1</t>
  </si>
  <si>
    <t>Příprava podkladu pod dlažby penetrace podkladu pod dlažby</t>
  </si>
  <si>
    <t>800-771</t>
  </si>
  <si>
    <t>771475014RT2</t>
  </si>
  <si>
    <t>Montáž soklíků z dlaždic keramických výšky 100 mm, soklíků vodorovných, kladených do flexibilního tmele</t>
  </si>
  <si>
    <t>771479001R00</t>
  </si>
  <si>
    <t>Montáž soklíků z dlaždic keramických Řezání dlaždic pro soklíky</t>
  </si>
  <si>
    <t>Odkaz na mn. položky pořadí 73 : 26,60000</t>
  </si>
  <si>
    <t>771575107RT1</t>
  </si>
  <si>
    <t>Montáž podlah z dlaždic keramických 200 x 200 mm, režných nebo glazovaných, hladkých, kladených do flexibilního tmele</t>
  </si>
  <si>
    <t>771578011RT1</t>
  </si>
  <si>
    <t>Zvláštní úpravy spár spára podlaha-stěna silikonem</t>
  </si>
  <si>
    <t>vč. dodávky a montáže silikonu.</t>
  </si>
  <si>
    <t>Odkaz na mn. položky pořadí 51 : 33,60000</t>
  </si>
  <si>
    <t>771579791R00</t>
  </si>
  <si>
    <t>Příplatky k položkám montáže podlah keramických příplatek za plochu podlah keramických do 5 m2 jednotlivě</t>
  </si>
  <si>
    <t>1.35 : 2,5</t>
  </si>
  <si>
    <t>2.12 : 2,5</t>
  </si>
  <si>
    <t>2.17 : 2,5</t>
  </si>
  <si>
    <t>771579793RT2</t>
  </si>
  <si>
    <t>Příplatky k položkám montáže podlah keramických příplatek za spárovací hmotu - plošně</t>
  </si>
  <si>
    <t>Odkaz na mn. položky pořadí 75 : 32,20000</t>
  </si>
  <si>
    <t>597623142R1</t>
  </si>
  <si>
    <t>Dlaždice 20x20cm, tmavě béžová, souč. smyku min. 0,5; R10</t>
  </si>
  <si>
    <t xml:space="preserve">+15% (předběžný typ, cena) : </t>
  </si>
  <si>
    <t>Odkaz na mn. položky pořadí 77 : 7,50000*1,15</t>
  </si>
  <si>
    <t>sokl v m.č. 1.35 : 0,57*1,15</t>
  </si>
  <si>
    <t>597643212R</t>
  </si>
  <si>
    <t>Dlažba keramická typ: čtvercový; bez glazury (UGL); dl = 198 mm; š = 198 mm; tl = 14,0 mm; nasákavost = 0,5 %; mrazuvzdorná; protiskluznost: R11</t>
  </si>
  <si>
    <t>2.15,2.16 : 26,6</t>
  </si>
  <si>
    <t>998771201R00</t>
  </si>
  <si>
    <t>Přesun hmot pro podlahy z dlaždic v objektech výšky do 6 m</t>
  </si>
  <si>
    <t>POL7_7</t>
  </si>
  <si>
    <t>776401800RT1</t>
  </si>
  <si>
    <t>Demontáž soklíků nebo lišt pryžových nebo PVC odstranění a uložení na hromady</t>
  </si>
  <si>
    <t>800-775</t>
  </si>
  <si>
    <t>2.11 : 18</t>
  </si>
  <si>
    <t>2.13 : 17,76</t>
  </si>
  <si>
    <t>2.14 : 17,71</t>
  </si>
  <si>
    <t>2.19 : 11,7</t>
  </si>
  <si>
    <t>2.20 : 10,57</t>
  </si>
  <si>
    <t>2.21 : 34,13</t>
  </si>
  <si>
    <t>dveře : -19</t>
  </si>
  <si>
    <t>776421100RU1</t>
  </si>
  <si>
    <t>Lepení soklíků PVC a napojení krytiny na stěnu lepení podlahových soklíků z PVC a vinylu včetně dodávky soklíku</t>
  </si>
  <si>
    <t>Odkaz na mn. položky pořadí 82 : 90,87000</t>
  </si>
  <si>
    <t>776511820R00</t>
  </si>
  <si>
    <t>Odstranění povlakových podlah z nášlapné plochy lepených, s podložkou, z ploch přes 20 m2</t>
  </si>
  <si>
    <t>2.11 : 16,9</t>
  </si>
  <si>
    <t>2.13 : 18</t>
  </si>
  <si>
    <t>2.14 : 18,2</t>
  </si>
  <si>
    <t>2.19 : 8,2</t>
  </si>
  <si>
    <t>2.20 : 6,1</t>
  </si>
  <si>
    <t>2.21 : 21,3</t>
  </si>
  <si>
    <t>776521230RT1</t>
  </si>
  <si>
    <t xml:space="preserve">Lepení povlakových podlah z plastů  vodivých z podlahovin ve formě čtverců, bez dodávky podlahoviny,  </t>
  </si>
  <si>
    <t>776981112RT2</t>
  </si>
  <si>
    <t>Přechodové, krycí a ukončující podlahové profily přechodová lišta, stejná výška podlahoviny, eloxovaný hliník, samolepicí profil,  , šířka profilu 35 mm</t>
  </si>
  <si>
    <t>0,9*11</t>
  </si>
  <si>
    <t>776994111R00</t>
  </si>
  <si>
    <t>Ostatní práce svařování povlakových podlah  z pásů nebo čtverců</t>
  </si>
  <si>
    <t>Odkaz na mn. položky pořadí 91 : 21,30000</t>
  </si>
  <si>
    <t>777101101R00</t>
  </si>
  <si>
    <t>Příprava podkladu vysávání podlah průmyslovým vysavačem</t>
  </si>
  <si>
    <t>800-773</t>
  </si>
  <si>
    <t>2,9+1,1+2,45</t>
  </si>
  <si>
    <t>16,9+2+18+18,2+18,4+6,3+2,3+8,2+6,1+21,3</t>
  </si>
  <si>
    <t>777561020R00</t>
  </si>
  <si>
    <t>Podlahy ze stěrky polyvinylacetátové Unirovnal Vyrovnání podlah stěrkou vinylacetátovou tloušťky 2 mm</t>
  </si>
  <si>
    <t>vyrovnání podlah betonových, dřevěných a sádrových stěrkou</t>
  </si>
  <si>
    <t>včetně penetračního nátěru.</t>
  </si>
  <si>
    <t xml:space="preserve">1-4.NP. - (2x4 = 8 předsíní) : </t>
  </si>
  <si>
    <t>SÚ2B : (0,85*0,55+1,95*1,2)*8</t>
  </si>
  <si>
    <t>kuchyňka : 1,4*2,4</t>
  </si>
  <si>
    <t>-8,97500</t>
  </si>
  <si>
    <t>P01</t>
  </si>
  <si>
    <t>Ochrana stávajících podlahovin proti poškození</t>
  </si>
  <si>
    <t xml:space="preserve">m2    </t>
  </si>
  <si>
    <t>1.11 : 25,13</t>
  </si>
  <si>
    <t>1.14 : 60,2</t>
  </si>
  <si>
    <t>1.20-1.23 : 19,35+18,04+18,37+20,98</t>
  </si>
  <si>
    <t>776520010RAC</t>
  </si>
  <si>
    <t>Podlahy povlakové z PVC podlahovina heterogenní, akustická, oblast použití 34-42, tl. 3,3 mm, z pásů, , včetně soklíku, bez vyrovnání podkladu, Lišta soklová</t>
  </si>
  <si>
    <t>lepení a dodávka podlahoviny z PVC, bez podkladu. Svaření podlahoviny. Dodávka a lepení podlahových soklíků z měkčeného PVC. Pastování a vyleštění podlah.</t>
  </si>
  <si>
    <t>bez vyrovnání podkladu</t>
  </si>
  <si>
    <t>28412325R</t>
  </si>
  <si>
    <t>Krytina podlahová vinylová homogenní; antistatická (disipativní); role; tl = 2,00 mm; povrchová úprava: PUR; zatížení: 34, 43; protiskluznost: R9; trvalá deformace do 0,10 mm; rozměrová stálost do 0,40 %; RtF: Bfl; - s1</t>
  </si>
  <si>
    <t>Odkaz na mn. položky pořadí 85 : 67,40000</t>
  </si>
  <si>
    <t>R-položka</t>
  </si>
  <si>
    <t>POL12_1</t>
  </si>
  <si>
    <t>Odkaz na mn. položky pořadí 220 : 16,84500</t>
  </si>
  <si>
    <t>998776201R00</t>
  </si>
  <si>
    <t>Přesun hmot pro podlahy povlakové v objektech výšky do 6 m</t>
  </si>
  <si>
    <t>vodorovně do 50 m</t>
  </si>
  <si>
    <t>781101210RT1</t>
  </si>
  <si>
    <t>Příprava podkladu pod obklady penetrace podkladu pod obklady</t>
  </si>
  <si>
    <t>včetně dodávky materiálu.</t>
  </si>
  <si>
    <t>Odkaz na mn. položky pořadí 98 : 91,20800</t>
  </si>
  <si>
    <t>781310121R00</t>
  </si>
  <si>
    <t>Obkládání ostění do tmele šířky přes 150 do 300 mm</t>
  </si>
  <si>
    <t>i nadpraží z obkladaček pórovinových, keramických, hutných i polohutných, do tmele,</t>
  </si>
  <si>
    <t>2.15 : 1,2*2</t>
  </si>
  <si>
    <t>781320121R00</t>
  </si>
  <si>
    <t>Obkládání parapetů do tmele šířky přes 150 do 300 mm</t>
  </si>
  <si>
    <t>z obkladaček pórovinových, keramických, hutných i polohutných, do tmele,</t>
  </si>
  <si>
    <t>2.15 : 1,2</t>
  </si>
  <si>
    <t>781415015RT1</t>
  </si>
  <si>
    <t>Montáž obkladů vnitřních z obkládaček pórovinových montáž obkladů vnitřních  z obkladaček pórovinových do tmele 200 x 200, nebo 300 x 150 mm, lepených do flexibilního tmele</t>
  </si>
  <si>
    <t>1.11 : 1,4*1,4</t>
  </si>
  <si>
    <t>1.20 : 1,4*1,8</t>
  </si>
  <si>
    <t>1.21 : (0,83+0,75)*1,4</t>
  </si>
  <si>
    <t>1.22 : 1,9*1,4</t>
  </si>
  <si>
    <t>2.7 : 1,4*1,4</t>
  </si>
  <si>
    <t>2.8 : 2*1,4</t>
  </si>
  <si>
    <t>2.12 : 7,3*2-(0,9*2,02)</t>
  </si>
  <si>
    <t>2.13 : (0,98+0,75)*1,4</t>
  </si>
  <si>
    <t>2.14 : (0,93+1,15)*1,4</t>
  </si>
  <si>
    <t>2.15, 2.16 : 26,6*2-1*2,02-1,2*1,2</t>
  </si>
  <si>
    <t>2.17 : 6,6*1,4</t>
  </si>
  <si>
    <t>781491001RT1</t>
  </si>
  <si>
    <t>Lišty k obkladům bez dodávky materiálu</t>
  </si>
  <si>
    <t>lišty rohové : 8*2+1,4*3+1,2*3</t>
  </si>
  <si>
    <t>lišty ukončovací : 1,8+1,4*2+(0,75+0,83)+1,4*2+1,9+1,4*2+1,4*2+1,4*2+1,4*3+2*2+0,75+1+1,4*2+0,93+1,15+1,4*2+1,4*2+6,6-0,9</t>
  </si>
  <si>
    <t>55343668R</t>
  </si>
  <si>
    <t>profil ukončovací obloučková otevřená; ochrana hran; přírodní hliník; barva stříbrná; h = 8,0 mm; l = 2,5 m</t>
  </si>
  <si>
    <t>Odkaz na mn. položky pořadí 99 : 69,21000*0,4</t>
  </si>
  <si>
    <t>597813700R1</t>
  </si>
  <si>
    <t>Obkládačka 20x20 cm, světle béžová mat</t>
  </si>
  <si>
    <t>Odkaz na mn. položky pořadí 98 : 91,20800*1,15</t>
  </si>
  <si>
    <t>998781201R00</t>
  </si>
  <si>
    <t>Přesun hmot pro obklady keramické v objektech výšky do 6 m</t>
  </si>
  <si>
    <t>783225600R00</t>
  </si>
  <si>
    <t xml:space="preserve">Nátěry kov.stavebních doplňk.konstrukcí syntetické 2x email,  </t>
  </si>
  <si>
    <t>800-783</t>
  </si>
  <si>
    <t>včetně pomocného lešení.</t>
  </si>
  <si>
    <t>zárubně : 0,25*((1+2*2,05)*6)</t>
  </si>
  <si>
    <t>0,25*((0,9+2*2,05)*4)</t>
  </si>
  <si>
    <t>783903811R00</t>
  </si>
  <si>
    <t>Ostatní práce odmaštění chemickými rozpuštědly</t>
  </si>
  <si>
    <t>Odkaz na mn. položky pořadí 103 : 12,65000</t>
  </si>
  <si>
    <t>784402801R00</t>
  </si>
  <si>
    <t>Odstranění maleb oškrabáním, v místnostech do 3,8 m</t>
  </si>
  <si>
    <t>800-784</t>
  </si>
  <si>
    <t>Odkaz na mn. položky pořadí 20 : 709,37710</t>
  </si>
  <si>
    <t>784191201R00</t>
  </si>
  <si>
    <t>Příprava povrchu Penetrace (napouštění) podkladu disperzní, jednonásobná</t>
  </si>
  <si>
    <t>Odkaz na mn. položky pořadí 108 : 1421,88555</t>
  </si>
  <si>
    <t>Odkaz na mn. položky pořadí 107 : 31,07125</t>
  </si>
  <si>
    <t>784115712R00</t>
  </si>
  <si>
    <t>Malby z malířských směsí omyvatelných, pro sádrokarton,  , bílé, dvojnásobné</t>
  </si>
  <si>
    <t>Odkaz na mn. položky pořadí 9 : 25,55000</t>
  </si>
  <si>
    <t>Odkaz na mn. položky pořadí 11 : 5,52125</t>
  </si>
  <si>
    <t>784195112R00</t>
  </si>
  <si>
    <t>Malby z malířských směsí hlinkových,  , bělost 77 %, dvojnásobné</t>
  </si>
  <si>
    <t>1.11 : 21,45*3,22+21,27-(2,1*3+1*2,05)</t>
  </si>
  <si>
    <t>1.14 : 34,14*3,22+52,92-(1,2*2,1*4+1*2,05*3+2,48*2)</t>
  </si>
  <si>
    <t>1.19 : 24,38*2,525-(1*2,05*6+0,65*0,65*2)</t>
  </si>
  <si>
    <t>1.20 : 19,35+18*3,22-(1,2*1,8*2+1*2,05)</t>
  </si>
  <si>
    <t>1.21 : 18,05+17,76*3,22-(1,2*1,8*2+1*2,05*2)</t>
  </si>
  <si>
    <t>1.22 : 18,37+17,76*3,22-(1,2*1,8*2+1*2,05*2)</t>
  </si>
  <si>
    <t>1.23 : 21+20,01*2,5-(1,2*1,8+1*2,05*2)</t>
  </si>
  <si>
    <t>1.24 : 3,69+8,4*3,22-1*2,05</t>
  </si>
  <si>
    <t>1.26 : 12,65*2,515-3*1*2,05</t>
  </si>
  <si>
    <t>1.35 : 2,5+6,6*3,2-1*2,05</t>
  </si>
  <si>
    <t>2.7 : 24,19+20,57*3,82-(1,2*2,4*3+1*2,05)</t>
  </si>
  <si>
    <t>2.8 : 44,11+29,1*3,82-(1,2*2,4+3,3*2,8+1*2,05*2)</t>
  </si>
  <si>
    <t>2.11 : 16,68+18*3,82-(1,2*2,1*2+1*2,05*3)</t>
  </si>
  <si>
    <t>2.12 : 2,19+7,3*3,82-(1*2,05)</t>
  </si>
  <si>
    <t>2.13 : 18+17,76*3,82-(3*1*2,05+1,2*2,1*2)</t>
  </si>
  <si>
    <t>2.14 : 18,1+17,68*3,82-(2*1*2,05+1,2*2,1*2)</t>
  </si>
  <si>
    <t>2.15 : 24,74+26,6*3,82-(1*2,05+1,2*2,1)</t>
  </si>
  <si>
    <t>2.17 : 2,35+6,6*3,82-(1*2,05)</t>
  </si>
  <si>
    <t>2.19 : 8,17+11,7*3,82-(1*2,05)</t>
  </si>
  <si>
    <t>2.20 : 6,12+10,59*3,82-1*2,05</t>
  </si>
  <si>
    <t>2.21 : 21,42+34,13*3,82-(1*2,05*8+0,65*0,65)</t>
  </si>
  <si>
    <t>Odkaz na mn. položky pořadí 98 : 91,20800*-1</t>
  </si>
  <si>
    <t>784011221RT2</t>
  </si>
  <si>
    <t>Ostatní práce zakrytí předmětů,  , včetně dodávky fólie tl. 0,04 mm</t>
  </si>
  <si>
    <t>odhad 25m2/místnost : 19*25</t>
  </si>
  <si>
    <t>650051131R00</t>
  </si>
  <si>
    <t xml:space="preserve">Montáž spínače nástěnného, řazení 5, do obyčejného prostředí,  </t>
  </si>
  <si>
    <t>M65</t>
  </si>
  <si>
    <t>Odkaz na mn. položky pořadí 120 : 26,00000</t>
  </si>
  <si>
    <t>650101511R00</t>
  </si>
  <si>
    <t>Montáž svítidla LED, stropního, vestavného</t>
  </si>
  <si>
    <t>Odkaz na mn. položky pořadí 115 : 13,00000</t>
  </si>
  <si>
    <t>650101571R00</t>
  </si>
  <si>
    <t>Montáž svítidla LED, nástěnného, přisazeného</t>
  </si>
  <si>
    <t>Odkaz na mn. položky pořadí 122 : 1,00000</t>
  </si>
  <si>
    <t>650801113R00</t>
  </si>
  <si>
    <t>Demontáž svítidla stropního, přisazeného</t>
  </si>
  <si>
    <t>650801153R00</t>
  </si>
  <si>
    <t>Demontáž svítidla nástěnného, přisazeného</t>
  </si>
  <si>
    <t>3475599.1</t>
  </si>
  <si>
    <t>Svítidlo LED stropní vsazené</t>
  </si>
  <si>
    <t>POL1_9</t>
  </si>
  <si>
    <t>1.19 : 7</t>
  </si>
  <si>
    <t>1.23 : 3</t>
  </si>
  <si>
    <t>1.26 : 3</t>
  </si>
  <si>
    <t>EL1</t>
  </si>
  <si>
    <t>Vodivé pospojení a uzemnění kovových prvků dle ČSN 33 2000-7-701</t>
  </si>
  <si>
    <t>EL2</t>
  </si>
  <si>
    <t>Demontáž vnitřních rozhlasových zařízení vč. ovladačů a reproduktorů, odvoz, likvidace</t>
  </si>
  <si>
    <t>R01</t>
  </si>
  <si>
    <t>Revize elektro</t>
  </si>
  <si>
    <t>R02</t>
  </si>
  <si>
    <t>Výrobní dokumentace elektro vč. výpočtu osvětlení</t>
  </si>
  <si>
    <t>345 35443.R</t>
  </si>
  <si>
    <t>Strojek spínače seriového Tango vč. rámečku a spínače bez rozlišení řazení</t>
  </si>
  <si>
    <t>1.14 : 7</t>
  </si>
  <si>
    <t>1.15 : 3</t>
  </si>
  <si>
    <t>1.17 : 2</t>
  </si>
  <si>
    <t>1.18 : 2</t>
  </si>
  <si>
    <t>1.19 : 2</t>
  </si>
  <si>
    <t>1.20 : 4</t>
  </si>
  <si>
    <t>1.23 : 2</t>
  </si>
  <si>
    <t>1.24 : 1</t>
  </si>
  <si>
    <t>1.26 : 2</t>
  </si>
  <si>
    <t>1.35 : 1</t>
  </si>
  <si>
    <t>345 51622.R</t>
  </si>
  <si>
    <t>Zásuvka dvojnásobná nebo jednonásobná</t>
  </si>
  <si>
    <t>1.14 : 3</t>
  </si>
  <si>
    <t>1.18 : 1</t>
  </si>
  <si>
    <t>1.19 : 1</t>
  </si>
  <si>
    <t>1.20 : 3</t>
  </si>
  <si>
    <t>1.26 : 1</t>
  </si>
  <si>
    <t>3475599</t>
  </si>
  <si>
    <t>Svítidlo LED stropní/nástěnné</t>
  </si>
  <si>
    <t>1.16 : 1</t>
  </si>
  <si>
    <t>979011211R00</t>
  </si>
  <si>
    <t>Svislá doprava suti a vybouraných hmot nošením za prvé podlaží nad základním podlažím</t>
  </si>
  <si>
    <t>Přesun suti</t>
  </si>
  <si>
    <t>POL8_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</si>
  <si>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</si>
  <si>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</si>
  <si>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</si>
  <si>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</si>
  <si>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</si>
  <si>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</si>
  <si>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</si>
  <si>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</si>
  <si>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</si>
  <si>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979990107R00</t>
  </si>
  <si>
    <t>Poplatek za uložení, směs betonu, cihel a dřeva,  , skupina 17 09 04 z Katalogu odpadů</t>
  </si>
  <si>
    <t>kategorie 17 09 04 smíšené stavební a demoliční odpady</t>
  </si>
  <si>
    <t>979093111R00</t>
  </si>
  <si>
    <t>Uložení suti na skládku bez zhutnění</t>
  </si>
  <si>
    <t>800-6</t>
  </si>
  <si>
    <t>s hrubým urovnáním,</t>
  </si>
  <si>
    <t>713400821R00</t>
  </si>
  <si>
    <t>Odstranění tepelné izolace potrubí pásy nebo foĺiemi  potrubí</t>
  </si>
  <si>
    <t>Odkaz na mn. položky pořadí 31 : 26,00000*0,314</t>
  </si>
  <si>
    <t>Odkaz na mn. položky pořadí 30 : 52,00000*0,314</t>
  </si>
  <si>
    <t>Odkaz na mn. položky pořadí 29 : 54,00000*0,314</t>
  </si>
  <si>
    <t>721140802R00</t>
  </si>
  <si>
    <t>Demontáž potrubí z litinových trub do DN 100</t>
  </si>
  <si>
    <t>800-721</t>
  </si>
  <si>
    <t>odpadního nebo dešťového,</t>
  </si>
  <si>
    <t>Odkaz na mn. položky pořadí 40 : 9,00000</t>
  </si>
  <si>
    <t>Odkaz na mn. položky pořadí 41 : 33,00000</t>
  </si>
  <si>
    <t>Odkaz na mn. položky pořadí 42 : 16,00000</t>
  </si>
  <si>
    <t>721210817R00</t>
  </si>
  <si>
    <t>Demontáž vpusti vanové, DN 70</t>
  </si>
  <si>
    <t>722130802R00</t>
  </si>
  <si>
    <t>Demontáž potrubí z ocelových trubek závitových přes DN 25 do DN 40</t>
  </si>
  <si>
    <t>Odkaz na mn. položky pořadí 62 : 26,00000</t>
  </si>
  <si>
    <t>Odkaz na mn. položky pořadí 61 : 52,00000</t>
  </si>
  <si>
    <t>Odkaz na mn. položky pořadí 60 : 54,00000</t>
  </si>
  <si>
    <t>Odkaz na mn. položky pořadí 59 : 187,00000</t>
  </si>
  <si>
    <t>722130803R00</t>
  </si>
  <si>
    <t>Demontáž potrubí z ocelových trubek závitových přes DN 40 do DN 50</t>
  </si>
  <si>
    <t>Odkaz na mn. položky pořadí 56 : 16,00000</t>
  </si>
  <si>
    <t>Odkaz na mn. položky pořadí 55 : 22,00000</t>
  </si>
  <si>
    <t>Odkaz na mn. položky pořadí 54 : 11,00000</t>
  </si>
  <si>
    <t>722220873R00</t>
  </si>
  <si>
    <t>Demontáž armatur závitových se závitem a šroubením, G 1"</t>
  </si>
  <si>
    <t>722254110R00</t>
  </si>
  <si>
    <t>Demontáž požárního příslušenství hydrantových skříní</t>
  </si>
  <si>
    <t>725210821R00</t>
  </si>
  <si>
    <t>Demontáž umyvadel umyvadel bez výtokových armatur</t>
  </si>
  <si>
    <t>725330820R00</t>
  </si>
  <si>
    <t>Demontáž výlevek diturvitových</t>
  </si>
  <si>
    <t>bez výtokových armatur a bez nádrže a splachovacího potrubí,</t>
  </si>
  <si>
    <t>725820801R00</t>
  </si>
  <si>
    <t>Demontáž baterií nástěnných do G 3/4"</t>
  </si>
  <si>
    <t>941955002R00</t>
  </si>
  <si>
    <t>Lešení lehké pracovní pomocné pomocné, o výšce lešeňové podlahy přes 1,2 do 1,9 m</t>
  </si>
  <si>
    <t>800-3</t>
  </si>
  <si>
    <t>50</t>
  </si>
  <si>
    <t>Vybourání kanalizačního potrubí DN do 100 mm</t>
  </si>
  <si>
    <t>971033331R00</t>
  </si>
  <si>
    <t>Vybourání otvorů ve zdivu cihelném z jakýchkoliv cihel pálených  na jakoukoliv maltu vápenou nebo vápenocementovou, plochy do 0,09 m2, tloušťky do 150 mm</t>
  </si>
  <si>
    <t>972054151R00</t>
  </si>
  <si>
    <t>Vybourání otvorů ve stropech nebo klenbách železobetonových plochy do 0,25 m2, tloušťky do 200 mm</t>
  </si>
  <si>
    <t>bez odstranění podlahy a násypu,</t>
  </si>
  <si>
    <t>974031142R00</t>
  </si>
  <si>
    <t>Vysekání rýh v jakémkoliv zdivu cihelném v ploše  do hloubky 70 mm, šířky do 70 mm</t>
  </si>
  <si>
    <t xml:space="preserve">kanalizace připojovací : </t>
  </si>
  <si>
    <t>1NP : 1,5+1+3,5+1+3</t>
  </si>
  <si>
    <t>2NP : 0,5+0,5+3</t>
  </si>
  <si>
    <t>974031144R00</t>
  </si>
  <si>
    <t>Vysekání rýh v jakémkoliv zdivu cihelném v ploše  do hloubky 70 mm, šířky do 150 mm</t>
  </si>
  <si>
    <t xml:space="preserve">vodovod : </t>
  </si>
  <si>
    <t>1NP : 3,5+0,5+0,5+5+0,5</t>
  </si>
  <si>
    <t>2NP : 2,5+1,5+2+1</t>
  </si>
  <si>
    <t>974031164R00</t>
  </si>
  <si>
    <t>Vysekání rýh v jakémkoliv zdivu cihelném v ploše  do hloubky 150 mm, šířky do 150 mm</t>
  </si>
  <si>
    <t xml:space="preserve">Potrubí odpadní : </t>
  </si>
  <si>
    <t>3+3</t>
  </si>
  <si>
    <t>909      R001</t>
  </si>
  <si>
    <t>Hzs-nezmeritelne stavebni prace a přípomoci</t>
  </si>
  <si>
    <t>h</t>
  </si>
  <si>
    <t>HZS</t>
  </si>
  <si>
    <t>POL10_</t>
  </si>
  <si>
    <t>713552111R00</t>
  </si>
  <si>
    <t>Protipožární kabelové přepážky Protipožární trubní ucpávky EI 120, do D 25 mm, stěna</t>
  </si>
  <si>
    <t>Otvor se utěsní minerální vlnou. Prostup i potrubí před a za prostupem je natřeno protipožární stěrkou. Cena obsahuje dodávku minerální vlny a pořární stěrky.</t>
  </si>
  <si>
    <t>Včetně pomocného lešení o výšce podlahy do 1900 mm a pro zatížení do 1,5 kPa.</t>
  </si>
  <si>
    <t>713552151R00</t>
  </si>
  <si>
    <t>Protipožární kabelové přepážky Protipožární trubní ucpávky EI 120, do D 108 mm, strop</t>
  </si>
  <si>
    <t>Otvor se utěsní minerální vlnou. Prostup i potrubí před a za prostupem je natřeno protipožární stěrkou. Cena obsahuje dodávku požární minerální vlny a požární stěrky.</t>
  </si>
  <si>
    <t>713571115R00</t>
  </si>
  <si>
    <t>Požárně ochranná manžeta EI 90, D 110 mm</t>
  </si>
  <si>
    <t>Montáž manžety ke stěně nebo stropu pomocí rozpěrné hmoždinky se šroubem. Cena obsahuje i dodávku manžety a spojovacích prostředků.</t>
  </si>
  <si>
    <t>722181212RZ6</t>
  </si>
  <si>
    <t>Izolace vodovodního potrubí návleková z trubic z pěnového polyetylenu, tloušťka stěny 9 mm, d 20 mm</t>
  </si>
  <si>
    <t>V položce je kalkulována dodávka izolační trubice, spon a lepicí pásky.</t>
  </si>
  <si>
    <t>Odkaz na mn. položky pořadí 28 : 107,00000*-1</t>
  </si>
  <si>
    <t>722182014R00</t>
  </si>
  <si>
    <t>Montáž tepelné izolace potrubí lepicí páska, sponky, přes DN 25 do DN 40</t>
  </si>
  <si>
    <t>Odkaz na mn. položky pořadí 31 : 26,00000</t>
  </si>
  <si>
    <t>Odkaz na mn. položky pořadí 30 : 52,00000</t>
  </si>
  <si>
    <t>Odkaz na mn. položky pořadí 29 : 54,00000</t>
  </si>
  <si>
    <t>Odkaz na mn. položky pořadí 28 : 107,00000</t>
  </si>
  <si>
    <t>Odkaz na mn. položky pořadí 22 : 80,00000</t>
  </si>
  <si>
    <t>722182094R00</t>
  </si>
  <si>
    <t>Montáž tepelné izolace potrubí příplatek za montáž izolačních tvarovek přes DN 25 do DN 40</t>
  </si>
  <si>
    <t>722182029RT1</t>
  </si>
  <si>
    <t>Montáž tepelné izolace skruží na potrubí přímé, DN 150 mm, lepidlo, lepidlo ve specifikaci</t>
  </si>
  <si>
    <t>Odkaz na mn. položky pořadí 27 : 18,00000</t>
  </si>
  <si>
    <t>24742550R</t>
  </si>
  <si>
    <t>lepidlo polychloroprenové; pro kaučukové izolace</t>
  </si>
  <si>
    <t>l</t>
  </si>
  <si>
    <t>27244481R</t>
  </si>
  <si>
    <t>Výrobek izolační pro instalace z elastomerní pěny (FEF) tvar: pouzdro; vnitřní d = 108 mm; tl = 13 mm</t>
  </si>
  <si>
    <t>D1-D3 : 6*3</t>
  </si>
  <si>
    <t>631547013R</t>
  </si>
  <si>
    <t>pouzdro potrubní řezané; minerální vlákno; povrchová úprava Al fólie se skelnou mřížkou; vnitřní průměr 22,0 mm; tl. izolace 20,0 mm; provozní teplota  do 250 °C; tepelná vodivost (10°C) 0,0330 W/mK; tepelná vodivost (50°C) 0,037 W/mK</t>
  </si>
  <si>
    <t>rozvody v podhledech : 41+11*2+8*2+4*4+2*2+4*2</t>
  </si>
  <si>
    <t>631547014R</t>
  </si>
  <si>
    <t>pouzdro potrubní řezané; minerální vlákno; povrchová úprava Al fólie se skelnou mřížkou; vnitřní průměr 28,0 mm; tl. izolace 20,0 mm; provozní teplota  do 250 °C; tepelná vodivost (10°C) 0,0330 W/mK; tepelná vodivost (50°C) 0,037 W/mK</t>
  </si>
  <si>
    <t>631547115R</t>
  </si>
  <si>
    <t>pouzdro potrubní řezané; minerální vlákno; povrchová úprava Al fólie se skelnou mřížkou; vnitřní průměr 35,0 mm; tl. izolace 30,0 mm; provozní teplota  do 250 °C; tepelná vodivost (10°C) 0,0330 W/mK; tepelná vodivost (50°C) 0,037 W/mK</t>
  </si>
  <si>
    <t>631547116R</t>
  </si>
  <si>
    <t>pouzdro potrubní řezané; minerální vlákno; povrchová úprava Al fólie se skelnou mřížkou; vnitřní průměr 42,0 mm; tl. izolace 30,0 mm; provozní teplota  do 250 °C; tepelná vodivost (10°C) 0,0330 W/mK; tepelná vodivost (50°C) 0,037 W/mK</t>
  </si>
  <si>
    <t>998713101R00</t>
  </si>
  <si>
    <t>Přesun hmot pro izolace tepelné v objektech výšky do 6 m</t>
  </si>
  <si>
    <t>721140913R00</t>
  </si>
  <si>
    <t>Opravy odpadního potrubí litinového propojení dosavadního potrubí , DN 70</t>
  </si>
  <si>
    <t>721140915R00</t>
  </si>
  <si>
    <t>Opravy odpadního potrubí litinového propojení dosavadního potrubí , DN 100</t>
  </si>
  <si>
    <t>721176101R00</t>
  </si>
  <si>
    <t>Potrubí HT připojovací vnější průměr D 32 mm, tloušťka stěny 1,8 mm, DN 30</t>
  </si>
  <si>
    <t>včetně tvarovek, objímek. Bez zednických výpomocí.</t>
  </si>
  <si>
    <t>721176102R00</t>
  </si>
  <si>
    <t>Potrubí HT připojovací vnější průměr D 40 mm, tloušťka stěny 1,8 mm, DN 40</t>
  </si>
  <si>
    <t>1NP : 1+0,5+0,5+1,5+1,5</t>
  </si>
  <si>
    <t>2NP : 0,5+0,5+4+0,5+0,5</t>
  </si>
  <si>
    <t>721176103R00</t>
  </si>
  <si>
    <t>Potrubí HT připojovací vnější průměr D 50 mm, tloušťka stěny 1,8 mm, DN 50</t>
  </si>
  <si>
    <t>1NP : 1</t>
  </si>
  <si>
    <t>2NP : 2+3+2+2+1</t>
  </si>
  <si>
    <t>721176104R00</t>
  </si>
  <si>
    <t>Potrubí HT připojovací vnější průměr D 75 mm, tloušťka stěny 1,9 mm, DN 70</t>
  </si>
  <si>
    <t xml:space="preserve">1np : </t>
  </si>
  <si>
    <t>2np : 0,5+0,5</t>
  </si>
  <si>
    <t>721176105R00</t>
  </si>
  <si>
    <t>Potrubí HT připojovací vnější průměr D 110 mm, tloušťka stěny 2,7 mm, DN 100</t>
  </si>
  <si>
    <t>721176114R00</t>
  </si>
  <si>
    <t>Potrubí HT odpadní svislé vnější průměr D 75 mm, tloušťka stěny 1,9 mm, DN 70</t>
  </si>
  <si>
    <t>Potrubí včetně tvarovek, objímek a vložek pro tlumení hluku.</t>
  </si>
  <si>
    <t>Včetně zřízení a demontáže pomocného lešení.</t>
  </si>
  <si>
    <t>S2 : 6</t>
  </si>
  <si>
    <t>S6 : 3</t>
  </si>
  <si>
    <t>721176115R00</t>
  </si>
  <si>
    <t>Potrubí HT odpadní svislé vnější průměr D 110 mm, tloušťka stěny 2,7 mm, DN 100</t>
  </si>
  <si>
    <t>S1 : 6</t>
  </si>
  <si>
    <t>S4 : 6</t>
  </si>
  <si>
    <t>S5 : 3</t>
  </si>
  <si>
    <t>721176134R00</t>
  </si>
  <si>
    <t>Potrubí svodné (ležaté) zavěšené vnější průměr D 75 mm, tloušťka stěny 1,9 mm, DN 70</t>
  </si>
  <si>
    <t>Potrubí včetně tvarovek, objímek a upevnění k podhledu.</t>
  </si>
  <si>
    <t>1np : 10+3+3</t>
  </si>
  <si>
    <t>721194104R00</t>
  </si>
  <si>
    <t>Zřízení přípojek na potrubí D 40 mm</t>
  </si>
  <si>
    <t>vyvedení a upevnění odpadních výpustek,</t>
  </si>
  <si>
    <t>721194105R00</t>
  </si>
  <si>
    <t>Zřízení přípojek na potrubí D 50 mm</t>
  </si>
  <si>
    <t>721194109R00</t>
  </si>
  <si>
    <t>Zřízení přípojek na potrubí D 110  mm</t>
  </si>
  <si>
    <t>721223423RT1</t>
  </si>
  <si>
    <t>Vpusť podlahová se zápachovou uzávěrkou průměr 50, 75 110 mm, se svislým odtokem,123x123mm/115x115mm, včetně dodávky materiálu</t>
  </si>
  <si>
    <t>721290111R00</t>
  </si>
  <si>
    <t>Zkouška těsnosti kanalizace v objektech vodou, DN 125</t>
  </si>
  <si>
    <t>Odkaz na mn. položky pořadí 39 : 1,00000</t>
  </si>
  <si>
    <t>Odkaz na mn. položky pořadí 38 : 1,00000</t>
  </si>
  <si>
    <t>Odkaz na mn. položky pořadí 37 : 11,00000</t>
  </si>
  <si>
    <t>Odkaz na mn. položky pořadí 36 : 11,00000</t>
  </si>
  <si>
    <t>Odkaz na mn. položky pořadí 35 : 1,00000</t>
  </si>
  <si>
    <t>721     T00</t>
  </si>
  <si>
    <t>Hzs - nezměřitelné práce a přípomoci při přepojování kanalizace</t>
  </si>
  <si>
    <t>28615442.AR</t>
  </si>
  <si>
    <t>Kus čisticí plastový pro vnitřní kanalizaci typ: přímý; spoj: hrdlový; potrubí: jednovrstvé; materiál: PP; povrch: hladký; DN/OD = 75</t>
  </si>
  <si>
    <t>28615443.AR</t>
  </si>
  <si>
    <t>Kus čisticí plastový pro vnitřní kanalizaci typ: přímý; spoj: hrdlový; potrubí: jednovrstvé; materiál: PP; povrch: hladký; DN/OD = 110</t>
  </si>
  <si>
    <t>998721101R00</t>
  </si>
  <si>
    <t>Přesun hmot pro vnitřní kanalizaci v objektech výšky do 6 m</t>
  </si>
  <si>
    <t>50 m vodorovně, měřeno od těžiště půdorysné plochy skládky do těžiště půdorysné plochy objektu</t>
  </si>
  <si>
    <t>722131933R00</t>
  </si>
  <si>
    <t>Opravy vodovodního potrubí závitového propojení dosavadního potrubí, DN 25</t>
  </si>
  <si>
    <t>722131936R00</t>
  </si>
  <si>
    <t>Opravy vodovodního potrubí závitového propojení dosavadního potrubí, DN 50</t>
  </si>
  <si>
    <t>722132215R00</t>
  </si>
  <si>
    <t>Potrubí pro sprinklery z trubek ocelových spojovaných lisováním D 28 mm, s 1,5 mm, vnitřní i vnější pozinkování</t>
  </si>
  <si>
    <t>včetně tvarovek, bez zednických výpomocí</t>
  </si>
  <si>
    <t>7+4</t>
  </si>
  <si>
    <t>722132216R00</t>
  </si>
  <si>
    <t>Potrubí pro sprinklery z trubek ocelových spojovaných lisováním D 35 mm, s 1,5 mm, vnitřní i vnější pozinkování</t>
  </si>
  <si>
    <t>722132218R00</t>
  </si>
  <si>
    <t>Potrubí pro sprinklery z trubek ocelových spojovaných lisováním D 54 mm, s 1,5 mm, vnitřní i vnější pozinkování</t>
  </si>
  <si>
    <t>PV : 8,5+3,5+4</t>
  </si>
  <si>
    <t>722172914R00</t>
  </si>
  <si>
    <t>Opravy vodovodního potrubí z plastových trubek propojení plastového potrubí polyfuzí, D 32 mm</t>
  </si>
  <si>
    <t>722172916R00</t>
  </si>
  <si>
    <t>Opravy vodovodního potrubí z plastových trubek propojení plastového potrubí polyfuzí, D 50 mm</t>
  </si>
  <si>
    <t>722178513R00</t>
  </si>
  <si>
    <t>Potrubí vodovodní vícevrstvé vnitřní trubka PE-Xc, hliníková vrstva, vnější plášť PE-Xc, D 20 mm, s 2,3 mm, PN 10, lisovaný spoj s nerezovými tvarovkami</t>
  </si>
  <si>
    <t>včetně tvarovek, bez zednických výpomocí,</t>
  </si>
  <si>
    <t>Bez zednických výpomocí.</t>
  </si>
  <si>
    <t>SV : 9+4*2+4+4+1+3+7+1+1+12</t>
  </si>
  <si>
    <t>TV : 9+4*2+4+4+1+3+7+1+1+12</t>
  </si>
  <si>
    <t>CV : 42</t>
  </si>
  <si>
    <t>SV : 3+1+4+2+2+2+2+2+2+2+1</t>
  </si>
  <si>
    <t>TV : 3+1+4+1+2+2+2+2+2+2+1</t>
  </si>
  <si>
    <t>722178514R00</t>
  </si>
  <si>
    <t>Potrubí vodovodní vícevrstvé vnitřní trubka PE-Xc, hliníková vrstva, vnější plášť PE-Xc, D 25 mm, s 2,8 mm, PN 10, lisovaný spoj s nerezovými tvarovkami</t>
  </si>
  <si>
    <t>SV : 2+1+6+11</t>
  </si>
  <si>
    <t>TV : 2+1+6+11</t>
  </si>
  <si>
    <t>CV : 14</t>
  </si>
  <si>
    <t>722178515R00</t>
  </si>
  <si>
    <t>Potrubí vodovodní vícevrstvé vnitřní trubka PE-Xc, hliníková vrstva, vnější plášť PE-Xc, D 32 mm, s 3,0 mm, PN 10, lisovaný spoj s nerezovými tvarovkami</t>
  </si>
  <si>
    <t>SV : 26</t>
  </si>
  <si>
    <t>TV : 26</t>
  </si>
  <si>
    <t>722178516R00</t>
  </si>
  <si>
    <t>Potrubí vodovodní vícevrstvé vnitřní trubka PE-Xc, hliníková vrstva, vnější plášť PE-Xc, D 40 mm, s 3,5 mm, PN 10, lisovaný spoj s nerezovými tvarovkami</t>
  </si>
  <si>
    <t>SV : 5+3,5+4,5</t>
  </si>
  <si>
    <t>TV : 5+3,5+4,5</t>
  </si>
  <si>
    <t>722190401R00</t>
  </si>
  <si>
    <t>Vyvedení a upevnění výpustek DN 15</t>
  </si>
  <si>
    <t>2*2+9*2+3+2*2+1</t>
  </si>
  <si>
    <t>722190901R00</t>
  </si>
  <si>
    <t>Uzavření nebo otevření vodovodního potrubí při opravě</t>
  </si>
  <si>
    <t>včetně vypuštění a napuštění,</t>
  </si>
  <si>
    <t>722238312R00</t>
  </si>
  <si>
    <t xml:space="preserve">Ventil </t>
  </si>
  <si>
    <t>722238313R00</t>
  </si>
  <si>
    <t>722238317R00</t>
  </si>
  <si>
    <t>722238331R00</t>
  </si>
  <si>
    <t>722238333R00</t>
  </si>
  <si>
    <t>722237122R00</t>
  </si>
  <si>
    <t>Kohout kulový, mosazný, vnitřní-vnitřní závit, DN 20, PN 42</t>
  </si>
  <si>
    <t>722237662R00</t>
  </si>
  <si>
    <t>Klapka vodovodní, zpětná, vodorovná, mosazná, vnitřní-vnitřní závit, DN 20, PN 16</t>
  </si>
  <si>
    <t>722239101R00</t>
  </si>
  <si>
    <t>Montáž armatury závitové se dvěma závity G 1/2"</t>
  </si>
  <si>
    <t>Odkaz na mn. položky pořadí 82 : 1,00000</t>
  </si>
  <si>
    <t>722254201RT3</t>
  </si>
  <si>
    <t>Požární příslušenství hydrantový systém D 25, box s plnými dveřmi, stálotvará hadice, průměr 25/30</t>
  </si>
  <si>
    <t>722264112R00</t>
  </si>
  <si>
    <t>Vodoměr bytový, závitový, jednovtokový, suchoběžný, DN 15, pro teplotu vody do 30°C, montáž horizontálně i vertikálně, jmenovitý průtok 1,5 m3/hod, PN 10, délka 110 mm</t>
  </si>
  <si>
    <t>722264116R00</t>
  </si>
  <si>
    <t>Vodoměr bytový, závitový, jednovtokový, suchoběžný, DN 15, pro teplotu vody do 90°C, montáž horizontálně i vertikálně, jmenovitý průtok 1,5 m3/hod, PN 10, délka 110 mm</t>
  </si>
  <si>
    <t>722264322R00</t>
  </si>
  <si>
    <t>Vodoměr bytový, závitový, jednovtokový, suchoběžný, DN 15, pro teplotu vody do 30°C, montáž horizontálně i vertikálně, jmenovitý průtok 2,5 m3/hod, PN 16, délka 110 mm</t>
  </si>
  <si>
    <t>722264326R00</t>
  </si>
  <si>
    <t>Vodoměr bytový, závitový, jednovtokový, suchoběžný, DN 15, pro teplotu vody do 90°C, montáž horizontálně i vertikálně, jmenovitý průtok 2,5 m3/hod, PN 10, délka 110 mm</t>
  </si>
  <si>
    <t>722280106R00</t>
  </si>
  <si>
    <t>Tlaková zkouška vodovodního potrubí do DN 32</t>
  </si>
  <si>
    <t>Včetně dodávky vody, uzavření a zabezpečení konců potrubí.</t>
  </si>
  <si>
    <t>722280108R00</t>
  </si>
  <si>
    <t>Tlaková zkouška vodovodního potrubí přes DN 40 do DN 50</t>
  </si>
  <si>
    <t>722290234R00</t>
  </si>
  <si>
    <t>Proplach a dezinfekce vodovodního potrubí do DN 80</t>
  </si>
  <si>
    <t>Včetně dodání desinfekčního prostředku.</t>
  </si>
  <si>
    <t>722     T00</t>
  </si>
  <si>
    <t>Hzs - nezměřitelné práce a přípomoci při přepojování vodovodu</t>
  </si>
  <si>
    <t>5513805001R</t>
  </si>
  <si>
    <t>ventil regulační, do cirkulace, pro TUV; šikmý; kvs 0,45; DN 15 mm; vnitřní závit</t>
  </si>
  <si>
    <t>VF1</t>
  </si>
  <si>
    <t>Vodní filtr pro studenou vodu 3/4", 90 mikron, proplachovatelný</t>
  </si>
  <si>
    <t>VF2</t>
  </si>
  <si>
    <t>Vodní filtr pro teplou vodu 3/4", 90 mikron, proplachovatelný</t>
  </si>
  <si>
    <t>VM1-2</t>
  </si>
  <si>
    <t>Přídavný modul radiový pro centrální odečet vodoměru</t>
  </si>
  <si>
    <t>Odkaz na mn. položky pořadí 77 : 2,00000</t>
  </si>
  <si>
    <t>Odkaz na mn. položky pořadí 76 : 2,00000</t>
  </si>
  <si>
    <t>Odkaz na mn. položky pořadí 75 : 5,00000</t>
  </si>
  <si>
    <t>Odkaz na mn. položky pořadí 74 : 5,00000</t>
  </si>
  <si>
    <t>998722101R00</t>
  </si>
  <si>
    <t>Přesun hmot pro vnitřní vodovod v objektech výšky do 6 m</t>
  </si>
  <si>
    <t>725017162R00</t>
  </si>
  <si>
    <t>Umyvadlo na šrouby, bílé, šířka 550 mm, hloubka 450 mm</t>
  </si>
  <si>
    <t>725299101R00</t>
  </si>
  <si>
    <t>Montáž koupelnových doplňků mýdelníků, držáků apod.</t>
  </si>
  <si>
    <t>Odkaz na mn. položky pořadí 97 : 8,00000</t>
  </si>
  <si>
    <t>Odkaz na mn. položky pořadí 98 : 8,00000</t>
  </si>
  <si>
    <t>Odkaz na mn. položky pořadí 96 : 8,00000</t>
  </si>
  <si>
    <t>725019103R00</t>
  </si>
  <si>
    <t>Výlevka diturvitová s plastovou mřížkou, závěsná</t>
  </si>
  <si>
    <t>725814106R00</t>
  </si>
  <si>
    <t>Ventil  rohový, mosazný, s filtrem, bez matky, DN 15 x DN 15, včetně dodávky materiálu</t>
  </si>
  <si>
    <t>725825111RT1</t>
  </si>
  <si>
    <t>Baterie umyvadlové a dřezové umyvadlová, nástěnná, ruční ovládání, standardní, včetně dodávky materiálu</t>
  </si>
  <si>
    <t>725825114RT1</t>
  </si>
  <si>
    <t>Baterie umyvadlové a dřezové dřezová, nástěnná, ruční ovládání, standardní, včetně dodávky materiálu</t>
  </si>
  <si>
    <t>725845111RT1</t>
  </si>
  <si>
    <t>Baterie sprchová nástěnná, ruční ovládání bez příslušentsví, standardní, včetně dodávky materiálu</t>
  </si>
  <si>
    <t>725989101R00</t>
  </si>
  <si>
    <t>Montáž dvířek kovových i plastových</t>
  </si>
  <si>
    <t>55145352R</t>
  </si>
  <si>
    <t>kombinace sprchová držák pevný; ruční sprcha d 68 mm; hadice 150 cm; povrch chrom</t>
  </si>
  <si>
    <t>55149011R</t>
  </si>
  <si>
    <t>zásobník na papírové ručníky; nerez</t>
  </si>
  <si>
    <t>55149021R</t>
  </si>
  <si>
    <t>dávkovač tekutého mýdla nerez; obsah 1,25 l</t>
  </si>
  <si>
    <t>55149061R</t>
  </si>
  <si>
    <t>zrcadlo nerez; š = 400 mm; h = 600,0 mm</t>
  </si>
  <si>
    <t>553476536R</t>
  </si>
  <si>
    <t>Dvířka revizní použití: stavební otvor, prostup, šachta; funkce: klasické; šířka = 200 mm; výška = 300 mm; materiál: nerez; počet křídel: 1</t>
  </si>
  <si>
    <t>998725101R00</t>
  </si>
  <si>
    <t>Přesun hmot pro zařizovací předměty v objektech výšky do 6 m</t>
  </si>
  <si>
    <t>726212367R00</t>
  </si>
  <si>
    <t>Předstěnový modul pro výlevku pro nástěnnou armaturu, pro instalaci suchým procesem do lehkých sádrokartonových příček nebo k instalaci před masivní stěnu, bez nástěnky pro připojení armatur, stavební výška 112 cm, včetně dodávky materiálu</t>
  </si>
  <si>
    <t>Včetně dodávky a připevnění montážního prvku vč. napojení na kanalizační popř. vodovodní potrubí.</t>
  </si>
  <si>
    <t>551070101R</t>
  </si>
  <si>
    <t>tlačítko ovládací plastové; ovládací síla do 20,0 N; dvoučinné mechanické splachování 3 l/6 l; 247x165x17,5 mm; barva bílá</t>
  </si>
  <si>
    <t>998726121R00</t>
  </si>
  <si>
    <t>Přesun hmot pro předstěnové systémy v objektech výšky do 6 m</t>
  </si>
  <si>
    <t>767885001R00</t>
  </si>
  <si>
    <t>Žlab podpůrný pozinkovaný, pro vedení plastového potrubí, D 20 mm</t>
  </si>
  <si>
    <t>Položky neobsahují montáž objímek a konzol.</t>
  </si>
  <si>
    <t>767885002R00</t>
  </si>
  <si>
    <t>Žlab podpůrný pozinkovaný, pro vedení plastového potrubí, D 25 mm</t>
  </si>
  <si>
    <t>767885003R00</t>
  </si>
  <si>
    <t>Žlab podpůrný pozinkovaný, pro vedení plastového potrubí, D 32 mm</t>
  </si>
  <si>
    <t>767885004R00</t>
  </si>
  <si>
    <t>Žlab podpůrný pozinkovaný, pro vedení plastového potrubí, D 40 mm</t>
  </si>
  <si>
    <t>767995101R00</t>
  </si>
  <si>
    <t>Výroba a montáž atypických kovovových doplňků staveb hmotnosti do 5 kg</t>
  </si>
  <si>
    <t>kg</t>
  </si>
  <si>
    <t xml:space="preserve">0,2 kg/m : </t>
  </si>
  <si>
    <t>Odkaz na mn. položky pořadí 62 : 26,00000*0,2</t>
  </si>
  <si>
    <t>Odkaz na mn. položky pořadí 61 : 52,00000*0,2</t>
  </si>
  <si>
    <t>Odkaz na mn. položky pořadí 60 : 54,00000*0,2</t>
  </si>
  <si>
    <t>Odkaz na mn. položky pořadí 59 : 187,00000*0,2</t>
  </si>
  <si>
    <t>Odkaz na mn. položky pořadí 55 : 22,00000*0,2</t>
  </si>
  <si>
    <t>Odkaz na mn. položky pořadí 54 : 11,00000*0,2</t>
  </si>
  <si>
    <t>Odkaz na mn. položky pořadí 56 : 16,00000*0,2</t>
  </si>
  <si>
    <t>Odkaz na mn. položky pořadí 42 : 16,00000*0,2</t>
  </si>
  <si>
    <t>31179125R</t>
  </si>
  <si>
    <t>tyč závitová M8; l = 1 000 mm; mat. ocel 4,8 - DIN 975; povrch pozink</t>
  </si>
  <si>
    <t>55399994R</t>
  </si>
  <si>
    <t>výrobek kovový zámečnický, atypický</t>
  </si>
  <si>
    <t>Odkaz na mn. položky pořadí 108 : 76,80000</t>
  </si>
  <si>
    <t>979990144R00</t>
  </si>
  <si>
    <t>Poplatek za uložení, minerální vata,  , skupina 17 06 04 z Katalogu odpadů</t>
  </si>
  <si>
    <t>kategorie 17 06 03 izolační materiály, které jsou, nebo obsahují nebezpečné látky</t>
  </si>
  <si>
    <t>vlastní</t>
  </si>
  <si>
    <t>Kabel 1-CXKH-R 2x1,5</t>
  </si>
  <si>
    <t>Kabel 1-CXKH-R 3x1,5</t>
  </si>
  <si>
    <t>POL12_0</t>
  </si>
  <si>
    <t>Chránič s nadproudou ochranou, 10kA 10/1N/0.03/B</t>
  </si>
  <si>
    <t>Chránič s nadproudou ochranou, 10kA 16/1N/003/C</t>
  </si>
  <si>
    <t>Vypínač 40A</t>
  </si>
  <si>
    <t>SPD typ T2 275 V4</t>
  </si>
  <si>
    <t>Rozvaděč - zapuštěný  IP 30 3x18 MODULŮ,  dle popisu na výkrese rozvaděče</t>
  </si>
  <si>
    <t>Podružný materiál a sestavení</t>
  </si>
  <si>
    <t>Pol__0008</t>
  </si>
  <si>
    <t>Ventilátor typu ELKO jako výměna za stávající</t>
  </si>
  <si>
    <t>POL1_1</t>
  </si>
  <si>
    <t>Výrobní dokumentace stavby objektu včetně dílenských a konstrukčních výkresů</t>
  </si>
  <si>
    <t>Přidružená činnost (Stavební přípomoci, vrtání, prostup, drážky, zatěsnění a podobně)  mimo uvedené, v ceně za bm</t>
  </si>
  <si>
    <t>Přidružená činnost (Stavební přípomoci, sekání drážek</t>
  </si>
  <si>
    <t>sada</t>
  </si>
  <si>
    <t>Montážní práce při osazování svítidel</t>
  </si>
  <si>
    <t>Koordinace s ostatními profesemi</t>
  </si>
  <si>
    <t>Označení kabelů a zařízení včetně montáže</t>
  </si>
  <si>
    <t>Ukončení kabelů do 5x16</t>
  </si>
  <si>
    <t>Revize</t>
  </si>
  <si>
    <t>Dokumentace skutečného stavu</t>
  </si>
  <si>
    <t>OPN</t>
  </si>
  <si>
    <t>POL13_0</t>
  </si>
  <si>
    <t>Provozní řád</t>
  </si>
  <si>
    <t>Nepředvídatelné práce koordinací na stavbě</t>
  </si>
  <si>
    <t>Zaškolení obsluhy</t>
  </si>
  <si>
    <t>Provozní zkoušky</t>
  </si>
  <si>
    <t>Demontáže stávajících elektrorozvodů</t>
  </si>
  <si>
    <t>Likvidace a odvoz demontovaného materiálu</t>
  </si>
  <si>
    <t>Kabel 1-CXKH-R 3x2,5</t>
  </si>
  <si>
    <t>Kabel 1-CXKH-R 5x1,5</t>
  </si>
  <si>
    <t>Kabel 1-CXKH-R 5x2,5</t>
  </si>
  <si>
    <t>HO7RN-F 3x1,5</t>
  </si>
  <si>
    <t>Trubka tp - pancéřová či obdobná plastová tp40  O40</t>
  </si>
  <si>
    <t>CY4(54)</t>
  </si>
  <si>
    <t>CY6(54)</t>
  </si>
  <si>
    <t>CY16(54)</t>
  </si>
  <si>
    <t>Spínač jednopólový pro vodiče 1,5-2,5mm2. Barva bílá. 10AX, 250V AC. Řazení 1</t>
  </si>
  <si>
    <t>Spínač jednopólový pro vodiče 1,5-2,5mm2. Barva bílá. 10AX, 250V AC. Řazení 5</t>
  </si>
  <si>
    <t>Spínač jednopólový pro vodiče 1,5-2,5mm2. Barva bílá. 10AX, 250V AC. Řazení 5B</t>
  </si>
  <si>
    <t>Spínač jednopólový pro vodiče 1,5-2,5mm2. Barva bílá. 10AX, 250V AC. Řazení 6</t>
  </si>
  <si>
    <t>Spínač jednopólový pro vodiče 1,5-2,5mm2. Barva bílá. 10AX, 250V AC. Řazení 7</t>
  </si>
  <si>
    <t>Spínač jednopólový pro vodiče 1,5-2,5mm2. Barva bílá. 10AX, 250V AC. Řaz. 1 IP44 zapuštěný</t>
  </si>
  <si>
    <t>Spínač dvoupólový pro vodiče 1,5-2,5mm2. Barva bílá. 10AX, 250V AC. Řaz. 2 IP44 zapuštěný</t>
  </si>
  <si>
    <t>Spínač jednopólový pro vodiče 1,5-2,5mm2. Barva bílá. 10AX, 250V AC. Řazení 5  IP44 zapuštěný</t>
  </si>
  <si>
    <t>Zásuvka jednonásobná s ochranným kolíkem, s clonkami vč. rámečku. Barva bílá. 16A, 250V AC. pro, vodiče 1,5-2,5mm2.  IP44 zapuštěné 2P+PE</t>
  </si>
  <si>
    <t>Zásuvka pro vyrovnání potenciálu či zemnicí bod v ordinacích</t>
  </si>
  <si>
    <t>Zásuvka dvojnásobná s ochrannými kolíky, s clonkami a natočenou dutinko. Barva bílá. 16A, 250V AC., pro vodiče 1,5-2,5mm2.   2P+PE</t>
  </si>
  <si>
    <t>Přístrojová krabice</t>
  </si>
  <si>
    <t>Krabice pro pospojování (MA) KO125E+EPS2</t>
  </si>
  <si>
    <t>Svorka typu Bečov pro připojení ochranného pospojování na topení, vodu aj.</t>
  </si>
  <si>
    <t>Instalační krabice se svorkovnicí</t>
  </si>
  <si>
    <t>Svítidlo nouzové, nástěnné, pro označení směru úniku, korpus PC, bílá  barva, difuzor opál, velikost, 35x95x260 mm, LED 3 W, 4000 K, 200 lm, netrvalé svícení, autonomie 3 h, vč. baterie NiCd, autotest</t>
  </si>
  <si>
    <t>- piktogram</t>
  </si>
  <si>
    <t>- recyklační příspěvek</t>
  </si>
  <si>
    <t>Svítidlo nouzové, stropní, korpus PC, bílá barva, optika široká rotačně symetrická, O 84 mm, otvor O, 70 mm, v=28 mm, LED 2,7W, 4000 K, 276 lm, netrvalé svícení, autonomie 3 h, vč. baterie NiCd,</t>
  </si>
  <si>
    <t>autotest</t>
  </si>
  <si>
    <t>SV. "B" LED 24W, 4000 K, 2000 lm, IP 44</t>
  </si>
  <si>
    <t>Sv. "U" difuzer PC opál, velikost 40x58x600 mm, LED 15W, 4000 K,  IP44</t>
  </si>
  <si>
    <t>Omítka stropů a podhledů z hotových směsí doplňkové práce podkladní nátěr stropů pod tenkovrstvé omítky</t>
  </si>
  <si>
    <t>Odkaz na mn. položky pořadí 2 : 13,70000</t>
  </si>
  <si>
    <t>Odkaz na mn. položky pořadí 6 : 19,52000</t>
  </si>
  <si>
    <t>1.16-17 : 2*6,85</t>
  </si>
  <si>
    <t>(0,7+2,05*2)*2</t>
  </si>
  <si>
    <t>Odkaz na mn. položky pořadí 17 : 19,52000</t>
  </si>
  <si>
    <t>Odkaz na mn. položky pořadí 14 : 0,27440</t>
  </si>
  <si>
    <t>Odkaz na mn. položky pořadí 15 : 3,92000</t>
  </si>
  <si>
    <t>Odkaz na mn. položky pořadí 8 : 3,92000</t>
  </si>
  <si>
    <t>1-4.NP. : 5</t>
  </si>
  <si>
    <t>Odkaz na mn. položky pořadí 11 : 77,00000</t>
  </si>
  <si>
    <t>3,92*0,07</t>
  </si>
  <si>
    <t>3,92</t>
  </si>
  <si>
    <t>z obkládaček vnitřních z jakýchkoliv materiálů, plochy přes 2 m2</t>
  </si>
  <si>
    <t>11,4*2-0,8*2*2,05</t>
  </si>
  <si>
    <t>3*1,8</t>
  </si>
  <si>
    <t>pod hydroizolační stěrky</t>
  </si>
  <si>
    <t>proti vlhkosti</t>
  </si>
  <si>
    <t>Odkaz na mn. položky pořadí 22 : 3,92000</t>
  </si>
  <si>
    <t>těsnicí pás š.100 mm do spoje podlaha-stěna</t>
  </si>
  <si>
    <t>SÚ04, SÚ07 : 11,4</t>
  </si>
  <si>
    <t>těsnicí roh do spoje podlaha stěna</t>
  </si>
  <si>
    <t>2</t>
  </si>
  <si>
    <t>Odkaz na mn. položky pořadí 30 : 3,92000</t>
  </si>
  <si>
    <t>Odkaz na mn. položky pořadí 29 : 3,92000</t>
  </si>
  <si>
    <t>příplatek za plochu podlah keramických do 5 m2 jednotlivě</t>
  </si>
  <si>
    <t>Odkaz na mn. položky pořadí 34 : 3,92000*1,15</t>
  </si>
  <si>
    <t>998771101R00</t>
  </si>
  <si>
    <t>0,8*2</t>
  </si>
  <si>
    <t>Odkaz na mn. položky pořadí 38 : 19,52000</t>
  </si>
  <si>
    <t>bez dodávky materiálu</t>
  </si>
  <si>
    <t>lišty rohové : 2*2</t>
  </si>
  <si>
    <t>lišty ukončovací : (2,02*2+0,8)*2</t>
  </si>
  <si>
    <t>Odkaz na mn. položky pořadí 39 : 13,68000*0,4</t>
  </si>
  <si>
    <t>Odkaz na mn. položky pořadí 38 : 19,52000*1,15</t>
  </si>
  <si>
    <t>998781101R00</t>
  </si>
  <si>
    <t>zárubně : 0,25*((0,8+2,05*2)*2)</t>
  </si>
  <si>
    <t>Odkaz na mn. položky pořadí 43 : 2,45000</t>
  </si>
  <si>
    <t>Odkaz na mn. položky pořadí 47 : 49,76960</t>
  </si>
  <si>
    <t>1.15 : 11,3*3,22-(1,8*2,1-0,8*2,05*2)</t>
  </si>
  <si>
    <t>1.16-1.17 : 11,38*1,22</t>
  </si>
  <si>
    <t>odhad 25m2/místnost : 25</t>
  </si>
  <si>
    <t>725110814R00</t>
  </si>
  <si>
    <t>Demontáž klozetů kombinovaných</t>
  </si>
  <si>
    <t>5</t>
  </si>
  <si>
    <t>725119305R00</t>
  </si>
  <si>
    <t>Klozetové mísy montáž  kombinované</t>
  </si>
  <si>
    <t>Odkaz na mn. položky pořadí 30 : 1,00000</t>
  </si>
  <si>
    <t>Odkaz na mn. položky pořadí 31 : 1,00000</t>
  </si>
  <si>
    <t>Odkaz na mn. položky pořadí 29 : 1,00000</t>
  </si>
  <si>
    <t>725814105R00</t>
  </si>
  <si>
    <t>Ventil  rohový, mosazný, s filtrem, s maticí, DN 15 x DN 10, včetně dodávky materiálu</t>
  </si>
  <si>
    <t>55110061R</t>
  </si>
  <si>
    <t>hadice sanitární PN 10; teplota do 90 °C; opletení nerez; F F 1/2"; l = 400 mm</t>
  </si>
  <si>
    <t>64233512R</t>
  </si>
  <si>
    <t>Mísa záchodová keramická kombinační; zabudování: stojící; tvar: oválný; splachování: hluboké; odpad: vodorovný; povrchová úprava: lesklá glazura</t>
  </si>
  <si>
    <t>Harmonogram</t>
  </si>
  <si>
    <t>Zpracování podrobného harmonogramu realizace Stavby (tj. vč. působení konkrétních stavebních profesí ) a jeho předložení Objednateli k seznámení;včetně zapracování případných připomínek</t>
  </si>
  <si>
    <t>Před převzetím staveniště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</si>
</sst>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0" fontId="17" fillId="0" borderId="0" xfId="0" applyFont="1" applyAlignment="1">
      <alignment horizontal="center" vertical="top" shrinkToFit="1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4" fontId="17" fillId="4" borderId="0" xfId="0" applyNumberFormat="1" applyFont="1" applyFill="1" applyAlignment="1" applyProtection="1">
      <alignment vertical="top" shrinkToFit="1"/>
      <protection locked="0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4" fontId="8" fillId="3" borderId="0" xfId="0" applyNumberFormat="1" applyFont="1" applyFill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20" fillId="0" borderId="0" xfId="0" applyFont="1" applyAlignment="1">
      <alignment wrapTex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7" fillId="4" borderId="0" xfId="0" applyNumberFormat="1" applyFont="1" applyFill="1" applyAlignment="1" applyProtection="1">
      <alignment vertical="top" shrinkToFit="1"/>
      <protection locked="0"/>
    </xf>
    <xf numFmtId="49" fontId="17" fillId="0" borderId="0" xfId="0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3.1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I27" sqref="I27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7" t="s">
        <v>39</v>
      </c>
      <c r="B2" s="197"/>
      <c r="C2" s="197"/>
      <c r="D2" s="197"/>
      <c r="E2" s="197"/>
      <c r="F2" s="197"/>
      <c r="G2" s="197"/>
    </row>
  </sheetData>
  <sheetProtection algorithmName="SHA-512" hashValue="ICcnwK4K08g9dfDhBUb4NUwxmV9O3PQ/dYv8iDRkmYhar4mms02bHSjhT7iNhPiWYj6bV1RWwbzshkc/iK86Ng==" saltValue="zxit9YptxMDtr43iPT8mn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6"/>
  <sheetViews>
    <sheetView showGridLines="0" topLeftCell="B1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198" t="s">
        <v>41</v>
      </c>
      <c r="C1" s="199"/>
      <c r="D1" s="199"/>
      <c r="E1" s="199"/>
      <c r="F1" s="199"/>
      <c r="G1" s="199"/>
      <c r="H1" s="199"/>
      <c r="I1" s="199"/>
      <c r="J1" s="200"/>
    </row>
    <row r="2" spans="1:15" ht="36" customHeight="1" x14ac:dyDescent="0.2">
      <c r="A2" s="2"/>
      <c r="B2" s="76" t="s">
        <v>22</v>
      </c>
      <c r="C2" s="77"/>
      <c r="D2" s="78" t="s">
        <v>43</v>
      </c>
      <c r="E2" s="207" t="s">
        <v>44</v>
      </c>
      <c r="F2" s="208"/>
      <c r="G2" s="208"/>
      <c r="H2" s="208"/>
      <c r="I2" s="208"/>
      <c r="J2" s="209"/>
      <c r="O2" s="1"/>
    </row>
    <row r="3" spans="1:15" ht="27" hidden="1" customHeight="1" x14ac:dyDescent="0.2">
      <c r="A3" s="2"/>
      <c r="B3" s="79"/>
      <c r="C3" s="77"/>
      <c r="D3" s="80"/>
      <c r="E3" s="210"/>
      <c r="F3" s="211"/>
      <c r="G3" s="211"/>
      <c r="H3" s="211"/>
      <c r="I3" s="211"/>
      <c r="J3" s="212"/>
    </row>
    <row r="4" spans="1:15" ht="23.25" customHeight="1" x14ac:dyDescent="0.2">
      <c r="A4" s="2"/>
      <c r="B4" s="81"/>
      <c r="C4" s="82"/>
      <c r="D4" s="83"/>
      <c r="E4" s="220"/>
      <c r="F4" s="220"/>
      <c r="G4" s="220"/>
      <c r="H4" s="220"/>
      <c r="I4" s="220"/>
      <c r="J4" s="221"/>
    </row>
    <row r="5" spans="1:15" ht="24" customHeight="1" x14ac:dyDescent="0.2">
      <c r="A5" s="2"/>
      <c r="B5" s="31" t="s">
        <v>42</v>
      </c>
      <c r="D5" s="224"/>
      <c r="E5" s="225"/>
      <c r="F5" s="225"/>
      <c r="G5" s="225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6"/>
      <c r="E6" s="227"/>
      <c r="F6" s="227"/>
      <c r="G6" s="227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28"/>
      <c r="F7" s="229"/>
      <c r="G7" s="229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14"/>
      <c r="E11" s="214"/>
      <c r="F11" s="214"/>
      <c r="G11" s="214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19"/>
      <c r="E12" s="219"/>
      <c r="F12" s="219"/>
      <c r="G12" s="219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22"/>
      <c r="F13" s="223"/>
      <c r="G13" s="223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13"/>
      <c r="F15" s="213"/>
      <c r="G15" s="215"/>
      <c r="H15" s="215"/>
      <c r="I15" s="215" t="s">
        <v>29</v>
      </c>
      <c r="J15" s="216"/>
    </row>
    <row r="16" spans="1:15" ht="23.25" customHeight="1" x14ac:dyDescent="0.2">
      <c r="A16" s="142" t="s">
        <v>24</v>
      </c>
      <c r="B16" s="38" t="s">
        <v>24</v>
      </c>
      <c r="C16" s="62"/>
      <c r="D16" s="63"/>
      <c r="E16" s="204"/>
      <c r="F16" s="205"/>
      <c r="G16" s="204"/>
      <c r="H16" s="205"/>
      <c r="I16" s="204">
        <f>SUMIF(F67:F102,A16,I67:I102)+SUMIF(F67:F102,"PSU",I67:I102)</f>
        <v>0</v>
      </c>
      <c r="J16" s="206"/>
    </row>
    <row r="17" spans="1:10" ht="23.25" customHeight="1" x14ac:dyDescent="0.2">
      <c r="A17" s="142" t="s">
        <v>25</v>
      </c>
      <c r="B17" s="38" t="s">
        <v>25</v>
      </c>
      <c r="C17" s="62"/>
      <c r="D17" s="63"/>
      <c r="E17" s="204"/>
      <c r="F17" s="205"/>
      <c r="G17" s="204"/>
      <c r="H17" s="205"/>
      <c r="I17" s="204">
        <f>SUMIF(F67:F102,A17,I67:I102)</f>
        <v>0</v>
      </c>
      <c r="J17" s="206"/>
    </row>
    <row r="18" spans="1:10" ht="23.25" customHeight="1" x14ac:dyDescent="0.2">
      <c r="A18" s="142" t="s">
        <v>26</v>
      </c>
      <c r="B18" s="38" t="s">
        <v>26</v>
      </c>
      <c r="C18" s="62"/>
      <c r="D18" s="63"/>
      <c r="E18" s="204"/>
      <c r="F18" s="205"/>
      <c r="G18" s="204"/>
      <c r="H18" s="205"/>
      <c r="I18" s="204">
        <f>SUMIF(F67:F102,A18,I67:I102)</f>
        <v>0</v>
      </c>
      <c r="J18" s="206"/>
    </row>
    <row r="19" spans="1:10" ht="23.25" customHeight="1" x14ac:dyDescent="0.2">
      <c r="A19" s="142" t="s">
        <v>143</v>
      </c>
      <c r="B19" s="38" t="s">
        <v>27</v>
      </c>
      <c r="C19" s="62"/>
      <c r="D19" s="63"/>
      <c r="E19" s="204"/>
      <c r="F19" s="205"/>
      <c r="G19" s="204"/>
      <c r="H19" s="205"/>
      <c r="I19" s="204">
        <f>SUMIF(F67:F102,A19,I67:I102)</f>
        <v>0</v>
      </c>
      <c r="J19" s="206"/>
    </row>
    <row r="20" spans="1:10" ht="23.25" customHeight="1" x14ac:dyDescent="0.2">
      <c r="A20" s="142" t="s">
        <v>144</v>
      </c>
      <c r="B20" s="38" t="s">
        <v>28</v>
      </c>
      <c r="C20" s="62"/>
      <c r="D20" s="63"/>
      <c r="E20" s="204"/>
      <c r="F20" s="205"/>
      <c r="G20" s="204"/>
      <c r="H20" s="205"/>
      <c r="I20" s="204">
        <f>SUMIF(F67:F102,A20,I67:I102)</f>
        <v>0</v>
      </c>
      <c r="J20" s="206"/>
    </row>
    <row r="21" spans="1:10" ht="23.25" customHeight="1" x14ac:dyDescent="0.2">
      <c r="A21" s="2"/>
      <c r="B21" s="48" t="s">
        <v>29</v>
      </c>
      <c r="C21" s="64"/>
      <c r="D21" s="65"/>
      <c r="E21" s="217"/>
      <c r="F21" s="218"/>
      <c r="G21" s="217"/>
      <c r="H21" s="218"/>
      <c r="I21" s="217">
        <f>SUM(I16:J20)</f>
        <v>0</v>
      </c>
      <c r="J21" s="235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12</v>
      </c>
      <c r="F23" s="39" t="s">
        <v>0</v>
      </c>
      <c r="G23" s="233">
        <f>ZakladDPHSniVypocet</f>
        <v>0</v>
      </c>
      <c r="H23" s="234"/>
      <c r="I23" s="234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231">
        <f>I23*E23/100</f>
        <v>0</v>
      </c>
      <c r="H24" s="232"/>
      <c r="I24" s="232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233">
        <f>ZakladDPHZaklVypocet</f>
        <v>0</v>
      </c>
      <c r="H25" s="234"/>
      <c r="I25" s="234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201">
        <f>I25*E25/100</f>
        <v>0</v>
      </c>
      <c r="H26" s="202"/>
      <c r="I26" s="202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203">
        <f>CenaCelkemBezDPH-(ZakladDPHSni+ZakladDPHZakl)</f>
        <v>0</v>
      </c>
      <c r="H27" s="203"/>
      <c r="I27" s="203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15" t="s">
        <v>23</v>
      </c>
      <c r="C28" s="116"/>
      <c r="D28" s="116"/>
      <c r="E28" s="117"/>
      <c r="F28" s="118"/>
      <c r="G28" s="237">
        <f>A27</f>
        <v>0</v>
      </c>
      <c r="H28" s="237"/>
      <c r="I28" s="237"/>
      <c r="J28" s="119" t="str">
        <f t="shared" si="0"/>
        <v>CZK</v>
      </c>
    </row>
    <row r="29" spans="1:10" ht="27.75" hidden="1" customHeight="1" thickBot="1" x14ac:dyDescent="0.25">
      <c r="A29" s="2"/>
      <c r="B29" s="115" t="s">
        <v>35</v>
      </c>
      <c r="C29" s="120"/>
      <c r="D29" s="120"/>
      <c r="E29" s="120"/>
      <c r="F29" s="121"/>
      <c r="G29" s="236">
        <f>ZakladDPHSni+DPHSni+ZakladDPHZakl+DPHZakl+Zaokrouhleni</f>
        <v>0</v>
      </c>
      <c r="H29" s="236"/>
      <c r="I29" s="236"/>
      <c r="J29" s="122" t="s">
        <v>60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38"/>
      <c r="E34" s="239"/>
      <c r="G34" s="240"/>
      <c r="H34" s="241"/>
      <c r="I34" s="241"/>
      <c r="J34" s="25"/>
    </row>
    <row r="35" spans="1:10" ht="12.75" customHeight="1" x14ac:dyDescent="0.2">
      <c r="A35" s="2"/>
      <c r="B35" s="2"/>
      <c r="D35" s="230" t="s">
        <v>2</v>
      </c>
      <c r="E35" s="230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6" t="s">
        <v>1</v>
      </c>
      <c r="J38" s="97" t="s">
        <v>0</v>
      </c>
    </row>
    <row r="39" spans="1:10" ht="25.5" hidden="1" customHeight="1" x14ac:dyDescent="0.2">
      <c r="A39" s="87">
        <v>1</v>
      </c>
      <c r="B39" s="98" t="s">
        <v>45</v>
      </c>
      <c r="C39" s="242"/>
      <c r="D39" s="242"/>
      <c r="E39" s="242"/>
      <c r="F39" s="99">
        <f>'VRN VRN1 Naklady'!AE44+'SO03 D.1.1 Pol'!AE482+'SO03 D.1.2.2 Pol'!AE317+'SO03 D.1.2.5 Pol'!AE72+'SO03_1 D.1.1 Pol'!AE149+'SO03_1 D.1.2.2 Pol'!AE73</f>
        <v>0</v>
      </c>
      <c r="G39" s="100">
        <f>'VRN VRN1 Naklady'!AF44+'SO03 D.1.1 Pol'!AF482+'SO03 D.1.2.2 Pol'!AF317+'SO03 D.1.2.5 Pol'!AF72+'SO03_1 D.1.1 Pol'!AF149+'SO03_1 D.1.2.2 Pol'!AF73</f>
        <v>0</v>
      </c>
      <c r="H39" s="101"/>
      <c r="I39" s="102">
        <f>F39+G39+H39</f>
        <v>0</v>
      </c>
      <c r="J39" s="103" t="str">
        <f>IF(CenaCelkemVypocet=0,"",I39/CenaCelkemVypocet*100)</f>
        <v/>
      </c>
    </row>
    <row r="40" spans="1:10" ht="25.5" customHeight="1" x14ac:dyDescent="0.2">
      <c r="A40" s="87">
        <v>2</v>
      </c>
      <c r="B40" s="104"/>
      <c r="C40" s="243" t="s">
        <v>46</v>
      </c>
      <c r="D40" s="243"/>
      <c r="E40" s="243"/>
      <c r="F40" s="105">
        <f>'VRN VRN1 Naklady'!AE44</f>
        <v>0</v>
      </c>
      <c r="G40" s="106">
        <f>'VRN VRN1 Naklady'!AF44</f>
        <v>0</v>
      </c>
      <c r="H40" s="106"/>
      <c r="I40" s="107">
        <f>F40+G40+H40</f>
        <v>0</v>
      </c>
      <c r="J40" s="108" t="str">
        <f>IF(CenaCelkemVypocet=0,"",I40/CenaCelkemVypocet*100)</f>
        <v/>
      </c>
    </row>
    <row r="41" spans="1:10" ht="25.5" customHeight="1" x14ac:dyDescent="0.2">
      <c r="A41" s="87">
        <v>3</v>
      </c>
      <c r="B41" s="109" t="s">
        <v>47</v>
      </c>
      <c r="C41" s="242" t="s">
        <v>46</v>
      </c>
      <c r="D41" s="242"/>
      <c r="E41" s="242"/>
      <c r="F41" s="110">
        <f>'VRN VRN1 Naklady'!AE44</f>
        <v>0</v>
      </c>
      <c r="G41" s="101">
        <f>'VRN VRN1 Naklady'!AF44</f>
        <v>0</v>
      </c>
      <c r="H41" s="101"/>
      <c r="I41" s="102">
        <f>F41+G41+H41</f>
        <v>0</v>
      </c>
      <c r="J41" s="103" t="str">
        <f>IF(CenaCelkemVypocet=0,"",I41/CenaCelkemVypocet*100)</f>
        <v/>
      </c>
    </row>
    <row r="42" spans="1:10" ht="25.5" customHeight="1" x14ac:dyDescent="0.2">
      <c r="A42" s="87">
        <v>2</v>
      </c>
      <c r="B42" s="104"/>
      <c r="C42" s="243" t="s">
        <v>48</v>
      </c>
      <c r="D42" s="243"/>
      <c r="E42" s="243"/>
      <c r="F42" s="105"/>
      <c r="G42" s="106"/>
      <c r="H42" s="106"/>
      <c r="I42" s="107"/>
      <c r="J42" s="108"/>
    </row>
    <row r="43" spans="1:10" ht="25.5" customHeight="1" x14ac:dyDescent="0.2">
      <c r="A43" s="87">
        <v>2</v>
      </c>
      <c r="B43" s="104" t="s">
        <v>49</v>
      </c>
      <c r="C43" s="243" t="s">
        <v>50</v>
      </c>
      <c r="D43" s="243"/>
      <c r="E43" s="243"/>
      <c r="F43" s="105">
        <f>'SO03 D.1.1 Pol'!AE482+'SO03 D.1.2.2 Pol'!AE317+'SO03 D.1.2.5 Pol'!AE72</f>
        <v>0</v>
      </c>
      <c r="G43" s="106">
        <f>'SO03 D.1.1 Pol'!AF482+'SO03 D.1.2.2 Pol'!AF317+'SO03 D.1.2.5 Pol'!AF72</f>
        <v>0</v>
      </c>
      <c r="H43" s="106"/>
      <c r="I43" s="107">
        <f t="shared" ref="I43:I49" si="1">F43+G43+H43</f>
        <v>0</v>
      </c>
      <c r="J43" s="108" t="str">
        <f t="shared" ref="J43:J49" si="2">IF(CenaCelkemVypocet=0,"",I43/CenaCelkemVypocet*100)</f>
        <v/>
      </c>
    </row>
    <row r="44" spans="1:10" ht="25.5" customHeight="1" x14ac:dyDescent="0.2">
      <c r="A44" s="87">
        <v>3</v>
      </c>
      <c r="B44" s="109" t="s">
        <v>51</v>
      </c>
      <c r="C44" s="242" t="s">
        <v>52</v>
      </c>
      <c r="D44" s="242"/>
      <c r="E44" s="242"/>
      <c r="F44" s="110">
        <f>'SO03 D.1.1 Pol'!AE482</f>
        <v>0</v>
      </c>
      <c r="G44" s="101">
        <f>'SO03 D.1.1 Pol'!AF482</f>
        <v>0</v>
      </c>
      <c r="H44" s="101"/>
      <c r="I44" s="102">
        <f t="shared" si="1"/>
        <v>0</v>
      </c>
      <c r="J44" s="103" t="str">
        <f t="shared" si="2"/>
        <v/>
      </c>
    </row>
    <row r="45" spans="1:10" ht="25.5" customHeight="1" x14ac:dyDescent="0.2">
      <c r="A45" s="87">
        <v>3</v>
      </c>
      <c r="B45" s="109" t="s">
        <v>53</v>
      </c>
      <c r="C45" s="242" t="s">
        <v>54</v>
      </c>
      <c r="D45" s="242"/>
      <c r="E45" s="242"/>
      <c r="F45" s="110">
        <f>'SO03 D.1.2.2 Pol'!AE317</f>
        <v>0</v>
      </c>
      <c r="G45" s="101">
        <f>'SO03 D.1.2.2 Pol'!AF317</f>
        <v>0</v>
      </c>
      <c r="H45" s="101"/>
      <c r="I45" s="102">
        <f t="shared" si="1"/>
        <v>0</v>
      </c>
      <c r="J45" s="103" t="str">
        <f t="shared" si="2"/>
        <v/>
      </c>
    </row>
    <row r="46" spans="1:10" ht="25.5" customHeight="1" x14ac:dyDescent="0.2">
      <c r="A46" s="87">
        <v>3</v>
      </c>
      <c r="B46" s="109" t="s">
        <v>55</v>
      </c>
      <c r="C46" s="242" t="s">
        <v>56</v>
      </c>
      <c r="D46" s="242"/>
      <c r="E46" s="242"/>
      <c r="F46" s="110">
        <f>'SO03 D.1.2.5 Pol'!AE72</f>
        <v>0</v>
      </c>
      <c r="G46" s="101">
        <f>'SO03 D.1.2.5 Pol'!AF72</f>
        <v>0</v>
      </c>
      <c r="H46" s="101"/>
      <c r="I46" s="102">
        <f t="shared" si="1"/>
        <v>0</v>
      </c>
      <c r="J46" s="103" t="str">
        <f t="shared" si="2"/>
        <v/>
      </c>
    </row>
    <row r="47" spans="1:10" ht="25.5" customHeight="1" x14ac:dyDescent="0.2">
      <c r="A47" s="87">
        <v>2</v>
      </c>
      <c r="B47" s="104" t="s">
        <v>57</v>
      </c>
      <c r="C47" s="243" t="s">
        <v>58</v>
      </c>
      <c r="D47" s="243"/>
      <c r="E47" s="243"/>
      <c r="F47" s="105">
        <f>'SO03_1 D.1.1 Pol'!AE149+'SO03_1 D.1.2.2 Pol'!AE73</f>
        <v>0</v>
      </c>
      <c r="G47" s="106">
        <f>'SO03_1 D.1.1 Pol'!AF149+'SO03_1 D.1.2.2 Pol'!AF73</f>
        <v>0</v>
      </c>
      <c r="H47" s="106"/>
      <c r="I47" s="107">
        <f t="shared" si="1"/>
        <v>0</v>
      </c>
      <c r="J47" s="108" t="str">
        <f t="shared" si="2"/>
        <v/>
      </c>
    </row>
    <row r="48" spans="1:10" ht="25.5" customHeight="1" x14ac:dyDescent="0.2">
      <c r="A48" s="87">
        <v>3</v>
      </c>
      <c r="B48" s="109" t="s">
        <v>51</v>
      </c>
      <c r="C48" s="242" t="s">
        <v>52</v>
      </c>
      <c r="D48" s="242"/>
      <c r="E48" s="242"/>
      <c r="F48" s="110">
        <f>'SO03_1 D.1.1 Pol'!AE149</f>
        <v>0</v>
      </c>
      <c r="G48" s="101">
        <f>'SO03_1 D.1.1 Pol'!AF149</f>
        <v>0</v>
      </c>
      <c r="H48" s="101"/>
      <c r="I48" s="102">
        <f t="shared" si="1"/>
        <v>0</v>
      </c>
      <c r="J48" s="103" t="str">
        <f t="shared" si="2"/>
        <v/>
      </c>
    </row>
    <row r="49" spans="1:10" ht="25.5" customHeight="1" x14ac:dyDescent="0.2">
      <c r="A49" s="87">
        <v>3</v>
      </c>
      <c r="B49" s="109" t="s">
        <v>53</v>
      </c>
      <c r="C49" s="242" t="s">
        <v>54</v>
      </c>
      <c r="D49" s="242"/>
      <c r="E49" s="242"/>
      <c r="F49" s="110">
        <f>'SO03_1 D.1.2.2 Pol'!AE73</f>
        <v>0</v>
      </c>
      <c r="G49" s="101">
        <f>'SO03_1 D.1.2.2 Pol'!AF73</f>
        <v>0</v>
      </c>
      <c r="H49" s="101"/>
      <c r="I49" s="102">
        <f t="shared" si="1"/>
        <v>0</v>
      </c>
      <c r="J49" s="103" t="str">
        <f t="shared" si="2"/>
        <v/>
      </c>
    </row>
    <row r="50" spans="1:10" ht="25.5" customHeight="1" x14ac:dyDescent="0.2">
      <c r="A50" s="87"/>
      <c r="B50" s="244" t="s">
        <v>59</v>
      </c>
      <c r="C50" s="245"/>
      <c r="D50" s="245"/>
      <c r="E50" s="245"/>
      <c r="F50" s="111">
        <f>SUMIF(A39:A49,"=1",F39:F49)</f>
        <v>0</v>
      </c>
      <c r="G50" s="112">
        <f>SUMIF(A39:A49,"=1",G39:G49)</f>
        <v>0</v>
      </c>
      <c r="H50" s="112">
        <f>SUMIF(A39:A49,"=1",H39:H49)</f>
        <v>0</v>
      </c>
      <c r="I50" s="113">
        <f>SUMIF(A39:A49,"=1",I39:I49)</f>
        <v>0</v>
      </c>
      <c r="J50" s="114">
        <f>SUMIF(A39:A49,"=1",J39:J49)</f>
        <v>0</v>
      </c>
    </row>
    <row r="52" spans="1:10" x14ac:dyDescent="0.2">
      <c r="A52" t="s">
        <v>61</v>
      </c>
      <c r="B52" t="s">
        <v>62</v>
      </c>
    </row>
    <row r="53" spans="1:10" x14ac:dyDescent="0.2">
      <c r="A53" t="s">
        <v>63</v>
      </c>
      <c r="B53" t="s">
        <v>64</v>
      </c>
    </row>
    <row r="54" spans="1:10" x14ac:dyDescent="0.2">
      <c r="A54" t="s">
        <v>65</v>
      </c>
      <c r="B54" t="s">
        <v>66</v>
      </c>
    </row>
    <row r="55" spans="1:10" x14ac:dyDescent="0.2">
      <c r="A55" t="s">
        <v>65</v>
      </c>
      <c r="B55" t="s">
        <v>67</v>
      </c>
    </row>
    <row r="56" spans="1:10" x14ac:dyDescent="0.2">
      <c r="A56" t="s">
        <v>65</v>
      </c>
      <c r="B56" t="s">
        <v>68</v>
      </c>
    </row>
    <row r="57" spans="1:10" x14ac:dyDescent="0.2">
      <c r="A57" t="s">
        <v>63</v>
      </c>
      <c r="B57" t="s">
        <v>69</v>
      </c>
    </row>
    <row r="58" spans="1:10" x14ac:dyDescent="0.2">
      <c r="A58" t="s">
        <v>65</v>
      </c>
      <c r="B58" t="s">
        <v>66</v>
      </c>
    </row>
    <row r="59" spans="1:10" x14ac:dyDescent="0.2">
      <c r="A59" t="s">
        <v>65</v>
      </c>
      <c r="B59" t="s">
        <v>67</v>
      </c>
    </row>
    <row r="60" spans="1:10" x14ac:dyDescent="0.2">
      <c r="A60" t="s">
        <v>63</v>
      </c>
      <c r="B60" t="s">
        <v>70</v>
      </c>
    </row>
    <row r="61" spans="1:10" x14ac:dyDescent="0.2">
      <c r="A61" t="s">
        <v>65</v>
      </c>
      <c r="B61" t="s">
        <v>71</v>
      </c>
    </row>
    <row r="64" spans="1:10" ht="15.75" x14ac:dyDescent="0.25">
      <c r="B64" s="123" t="s">
        <v>72</v>
      </c>
    </row>
    <row r="66" spans="1:10" ht="25.5" customHeight="1" x14ac:dyDescent="0.2">
      <c r="A66" s="125"/>
      <c r="B66" s="128" t="s">
        <v>17</v>
      </c>
      <c r="C66" s="128" t="s">
        <v>5</v>
      </c>
      <c r="D66" s="129"/>
      <c r="E66" s="129"/>
      <c r="F66" s="130" t="s">
        <v>73</v>
      </c>
      <c r="G66" s="130"/>
      <c r="H66" s="130"/>
      <c r="I66" s="130" t="s">
        <v>29</v>
      </c>
      <c r="J66" s="130" t="s">
        <v>0</v>
      </c>
    </row>
    <row r="67" spans="1:10" ht="36.75" customHeight="1" x14ac:dyDescent="0.2">
      <c r="A67" s="126"/>
      <c r="B67" s="131" t="s">
        <v>74</v>
      </c>
      <c r="C67" s="246" t="s">
        <v>75</v>
      </c>
      <c r="D67" s="247"/>
      <c r="E67" s="247"/>
      <c r="F67" s="138" t="s">
        <v>24</v>
      </c>
      <c r="G67" s="139"/>
      <c r="H67" s="139"/>
      <c r="I67" s="139">
        <f>'SO03 D.1.2.5 Pol'!G8+'SO03 D.1.2.5 Pol'!G35</f>
        <v>0</v>
      </c>
      <c r="J67" s="135" t="str">
        <f>IF(I103=0,"",I67/I103*100)</f>
        <v/>
      </c>
    </row>
    <row r="68" spans="1:10" ht="36.75" customHeight="1" x14ac:dyDescent="0.2">
      <c r="A68" s="126"/>
      <c r="B68" s="131" t="s">
        <v>76</v>
      </c>
      <c r="C68" s="246" t="s">
        <v>77</v>
      </c>
      <c r="D68" s="247"/>
      <c r="E68" s="247"/>
      <c r="F68" s="138" t="s">
        <v>24</v>
      </c>
      <c r="G68" s="139"/>
      <c r="H68" s="139"/>
      <c r="I68" s="139">
        <f>'SO03 D.1.2.5 Pol'!G44</f>
        <v>0</v>
      </c>
      <c r="J68" s="135" t="str">
        <f>IF(I103=0,"",I68/I103*100)</f>
        <v/>
      </c>
    </row>
    <row r="69" spans="1:10" ht="36.75" customHeight="1" x14ac:dyDescent="0.2">
      <c r="A69" s="126"/>
      <c r="B69" s="131" t="s">
        <v>78</v>
      </c>
      <c r="C69" s="246" t="s">
        <v>79</v>
      </c>
      <c r="D69" s="247"/>
      <c r="E69" s="247"/>
      <c r="F69" s="138" t="s">
        <v>24</v>
      </c>
      <c r="G69" s="139"/>
      <c r="H69" s="139"/>
      <c r="I69" s="139">
        <f>'SO03 D.1.2.5 Pol'!G60</f>
        <v>0</v>
      </c>
      <c r="J69" s="135" t="str">
        <f>IF(I103=0,"",I69/I103*100)</f>
        <v/>
      </c>
    </row>
    <row r="70" spans="1:10" ht="36.75" customHeight="1" x14ac:dyDescent="0.2">
      <c r="A70" s="126"/>
      <c r="B70" s="131" t="s">
        <v>80</v>
      </c>
      <c r="C70" s="246" t="s">
        <v>81</v>
      </c>
      <c r="D70" s="247"/>
      <c r="E70" s="247"/>
      <c r="F70" s="138" t="s">
        <v>24</v>
      </c>
      <c r="G70" s="139"/>
      <c r="H70" s="139"/>
      <c r="I70" s="139">
        <f>'SO03 D.1.2.5 Pol'!G11</f>
        <v>0</v>
      </c>
      <c r="J70" s="135" t="str">
        <f>IF(I103=0,"",I70/I103*100)</f>
        <v/>
      </c>
    </row>
    <row r="71" spans="1:10" ht="36.75" customHeight="1" x14ac:dyDescent="0.2">
      <c r="A71" s="126"/>
      <c r="B71" s="131" t="s">
        <v>82</v>
      </c>
      <c r="C71" s="246" t="s">
        <v>83</v>
      </c>
      <c r="D71" s="247"/>
      <c r="E71" s="247"/>
      <c r="F71" s="138" t="s">
        <v>24</v>
      </c>
      <c r="G71" s="139"/>
      <c r="H71" s="139"/>
      <c r="I71" s="139">
        <f>'SO03 D.1.1 Pol'!G8</f>
        <v>0</v>
      </c>
      <c r="J71" s="135" t="str">
        <f>IF(I103=0,"",I71/I103*100)</f>
        <v/>
      </c>
    </row>
    <row r="72" spans="1:10" ht="36.75" customHeight="1" x14ac:dyDescent="0.2">
      <c r="A72" s="126"/>
      <c r="B72" s="131" t="s">
        <v>84</v>
      </c>
      <c r="C72" s="246" t="s">
        <v>85</v>
      </c>
      <c r="D72" s="247"/>
      <c r="E72" s="247"/>
      <c r="F72" s="138" t="s">
        <v>24</v>
      </c>
      <c r="G72" s="139"/>
      <c r="H72" s="139"/>
      <c r="I72" s="139">
        <f>'SO03 D.1.1 Pol'!G33</f>
        <v>0</v>
      </c>
      <c r="J72" s="135" t="str">
        <f>IF(I103=0,"",I72/I103*100)</f>
        <v/>
      </c>
    </row>
    <row r="73" spans="1:10" ht="36.75" customHeight="1" x14ac:dyDescent="0.2">
      <c r="A73" s="126"/>
      <c r="B73" s="131" t="s">
        <v>86</v>
      </c>
      <c r="C73" s="246" t="s">
        <v>87</v>
      </c>
      <c r="D73" s="247"/>
      <c r="E73" s="247"/>
      <c r="F73" s="138" t="s">
        <v>24</v>
      </c>
      <c r="G73" s="139"/>
      <c r="H73" s="139"/>
      <c r="I73" s="139">
        <f>'SO03 D.1.1 Pol'!G50+'SO03_1 D.1.1 Pol'!G8</f>
        <v>0</v>
      </c>
      <c r="J73" s="135" t="str">
        <f>IF(I103=0,"",I73/I103*100)</f>
        <v/>
      </c>
    </row>
    <row r="74" spans="1:10" ht="36.75" customHeight="1" x14ac:dyDescent="0.2">
      <c r="A74" s="126"/>
      <c r="B74" s="131" t="s">
        <v>88</v>
      </c>
      <c r="C74" s="246" t="s">
        <v>89</v>
      </c>
      <c r="D74" s="247"/>
      <c r="E74" s="247"/>
      <c r="F74" s="138" t="s">
        <v>24</v>
      </c>
      <c r="G74" s="139"/>
      <c r="H74" s="139"/>
      <c r="I74" s="139">
        <f>'SO03 D.1.1 Pol'!G72+'SO03_1 D.1.1 Pol'!G16</f>
        <v>0</v>
      </c>
      <c r="J74" s="135" t="str">
        <f>IF(I103=0,"",I74/I103*100)</f>
        <v/>
      </c>
    </row>
    <row r="75" spans="1:10" ht="36.75" customHeight="1" x14ac:dyDescent="0.2">
      <c r="A75" s="126"/>
      <c r="B75" s="131" t="s">
        <v>90</v>
      </c>
      <c r="C75" s="246" t="s">
        <v>91</v>
      </c>
      <c r="D75" s="247"/>
      <c r="E75" s="247"/>
      <c r="F75" s="138" t="s">
        <v>24</v>
      </c>
      <c r="G75" s="139"/>
      <c r="H75" s="139"/>
      <c r="I75" s="139">
        <f>'SO03 D.1.1 Pol'!G121+'SO03_1 D.1.1 Pol'!G27</f>
        <v>0</v>
      </c>
      <c r="J75" s="135" t="str">
        <f>IF(I103=0,"",I75/I103*100)</f>
        <v/>
      </c>
    </row>
    <row r="76" spans="1:10" ht="36.75" customHeight="1" x14ac:dyDescent="0.2">
      <c r="A76" s="126"/>
      <c r="B76" s="131" t="s">
        <v>92</v>
      </c>
      <c r="C76" s="246" t="s">
        <v>93</v>
      </c>
      <c r="D76" s="247"/>
      <c r="E76" s="247"/>
      <c r="F76" s="138" t="s">
        <v>24</v>
      </c>
      <c r="G76" s="139"/>
      <c r="H76" s="139"/>
      <c r="I76" s="139">
        <f>'SO03 D.1.1 Pol'!G131</f>
        <v>0</v>
      </c>
      <c r="J76" s="135" t="str">
        <f>IF(I103=0,"",I76/I103*100)</f>
        <v/>
      </c>
    </row>
    <row r="77" spans="1:10" ht="36.75" customHeight="1" x14ac:dyDescent="0.2">
      <c r="A77" s="126"/>
      <c r="B77" s="131" t="s">
        <v>94</v>
      </c>
      <c r="C77" s="246" t="s">
        <v>95</v>
      </c>
      <c r="D77" s="247"/>
      <c r="E77" s="247"/>
      <c r="F77" s="138" t="s">
        <v>24</v>
      </c>
      <c r="G77" s="139"/>
      <c r="H77" s="139"/>
      <c r="I77" s="139">
        <f>'SO03 D.1.2.2 Pol'!G8+'SO03_1 D.1.2.2 Pol'!G8</f>
        <v>0</v>
      </c>
      <c r="J77" s="135" t="str">
        <f>IF(I103=0,"",I77/I103*100)</f>
        <v/>
      </c>
    </row>
    <row r="78" spans="1:10" ht="36.75" customHeight="1" x14ac:dyDescent="0.2">
      <c r="A78" s="126"/>
      <c r="B78" s="131" t="s">
        <v>96</v>
      </c>
      <c r="C78" s="246" t="s">
        <v>97</v>
      </c>
      <c r="D78" s="247"/>
      <c r="E78" s="247"/>
      <c r="F78" s="138" t="s">
        <v>24</v>
      </c>
      <c r="G78" s="139"/>
      <c r="H78" s="139"/>
      <c r="I78" s="139">
        <f>'SO03 D.1.1 Pol'!G136+'SO03 D.1.2.2 Pol'!G34+'SO03_1 D.1.1 Pol'!G36+'SO03_1 D.1.2.2 Pol'!G14</f>
        <v>0</v>
      </c>
      <c r="J78" s="135" t="str">
        <f>IF(I103=0,"",I78/I103*100)</f>
        <v/>
      </c>
    </row>
    <row r="79" spans="1:10" ht="36.75" customHeight="1" x14ac:dyDescent="0.2">
      <c r="A79" s="126"/>
      <c r="B79" s="131" t="s">
        <v>98</v>
      </c>
      <c r="C79" s="246" t="s">
        <v>99</v>
      </c>
      <c r="D79" s="247"/>
      <c r="E79" s="247"/>
      <c r="F79" s="138" t="s">
        <v>24</v>
      </c>
      <c r="G79" s="139"/>
      <c r="H79" s="139"/>
      <c r="I79" s="139">
        <f>'SO03 D.1.1 Pol'!G140+'SO03_1 D.1.1 Pol'!G39</f>
        <v>0</v>
      </c>
      <c r="J79" s="135" t="str">
        <f>IF(I103=0,"",I79/I103*100)</f>
        <v/>
      </c>
    </row>
    <row r="80" spans="1:10" ht="36.75" customHeight="1" x14ac:dyDescent="0.2">
      <c r="A80" s="126"/>
      <c r="B80" s="131" t="s">
        <v>100</v>
      </c>
      <c r="C80" s="246" t="s">
        <v>101</v>
      </c>
      <c r="D80" s="247"/>
      <c r="E80" s="247"/>
      <c r="F80" s="138" t="s">
        <v>24</v>
      </c>
      <c r="G80" s="139"/>
      <c r="H80" s="139"/>
      <c r="I80" s="139">
        <f>'SO03 D.1.1 Pol'!G145+'SO03 D.1.2.2 Pol'!G37+'SO03_1 D.1.1 Pol'!G43+'SO03_1 D.1.2.2 Pol'!G17</f>
        <v>0</v>
      </c>
      <c r="J80" s="135" t="str">
        <f>IF(I103=0,"",I80/I103*100)</f>
        <v/>
      </c>
    </row>
    <row r="81" spans="1:10" ht="36.75" customHeight="1" x14ac:dyDescent="0.2">
      <c r="A81" s="126"/>
      <c r="B81" s="131" t="s">
        <v>102</v>
      </c>
      <c r="C81" s="246" t="s">
        <v>103</v>
      </c>
      <c r="D81" s="247"/>
      <c r="E81" s="247"/>
      <c r="F81" s="138" t="s">
        <v>24</v>
      </c>
      <c r="G81" s="139"/>
      <c r="H81" s="139"/>
      <c r="I81" s="139">
        <f>'SO03 D.1.1 Pol'!G217+'SO03_1 D.1.1 Pol'!G60</f>
        <v>0</v>
      </c>
      <c r="J81" s="135" t="str">
        <f>IF(I103=0,"",I81/I103*100)</f>
        <v/>
      </c>
    </row>
    <row r="82" spans="1:10" ht="36.75" customHeight="1" x14ac:dyDescent="0.2">
      <c r="A82" s="126"/>
      <c r="B82" s="131" t="s">
        <v>104</v>
      </c>
      <c r="C82" s="246" t="s">
        <v>105</v>
      </c>
      <c r="D82" s="247"/>
      <c r="E82" s="247"/>
      <c r="F82" s="138" t="s">
        <v>24</v>
      </c>
      <c r="G82" s="139"/>
      <c r="H82" s="139"/>
      <c r="I82" s="139">
        <f>'SO03 D.1.1 Pol'!G220+'SO03_1 D.1.1 Pol'!G63</f>
        <v>0</v>
      </c>
      <c r="J82" s="135" t="str">
        <f>IF(I103=0,"",I82/I103*100)</f>
        <v/>
      </c>
    </row>
    <row r="83" spans="1:10" ht="36.75" customHeight="1" x14ac:dyDescent="0.2">
      <c r="A83" s="126"/>
      <c r="B83" s="131" t="s">
        <v>106</v>
      </c>
      <c r="C83" s="246" t="s">
        <v>107</v>
      </c>
      <c r="D83" s="247"/>
      <c r="E83" s="247"/>
      <c r="F83" s="138" t="s">
        <v>25</v>
      </c>
      <c r="G83" s="139"/>
      <c r="H83" s="139"/>
      <c r="I83" s="139">
        <f>'SO03 D.1.1 Pol'!G223+'SO03_1 D.1.1 Pol'!G66</f>
        <v>0</v>
      </c>
      <c r="J83" s="135" t="str">
        <f>IF(I103=0,"",I83/I103*100)</f>
        <v/>
      </c>
    </row>
    <row r="84" spans="1:10" ht="36.75" customHeight="1" x14ac:dyDescent="0.2">
      <c r="A84" s="126"/>
      <c r="B84" s="131" t="s">
        <v>108</v>
      </c>
      <c r="C84" s="246" t="s">
        <v>109</v>
      </c>
      <c r="D84" s="247"/>
      <c r="E84" s="247"/>
      <c r="F84" s="138" t="s">
        <v>25</v>
      </c>
      <c r="G84" s="139"/>
      <c r="H84" s="139"/>
      <c r="I84" s="139">
        <f>'SO03 D.1.2.2 Pol'!G62</f>
        <v>0</v>
      </c>
      <c r="J84" s="135" t="str">
        <f>IF(I103=0,"",I84/I103*100)</f>
        <v/>
      </c>
    </row>
    <row r="85" spans="1:10" ht="36.75" customHeight="1" x14ac:dyDescent="0.2">
      <c r="A85" s="126"/>
      <c r="B85" s="131" t="s">
        <v>110</v>
      </c>
      <c r="C85" s="246" t="s">
        <v>111</v>
      </c>
      <c r="D85" s="247"/>
      <c r="E85" s="247"/>
      <c r="F85" s="138" t="s">
        <v>25</v>
      </c>
      <c r="G85" s="139"/>
      <c r="H85" s="139"/>
      <c r="I85" s="139">
        <f>'SO03 D.1.2.2 Pol'!G97+'SO03_1 D.1.2.2 Pol'!G19</f>
        <v>0</v>
      </c>
      <c r="J85" s="135" t="str">
        <f>IF(I103=0,"",I85/I103*100)</f>
        <v/>
      </c>
    </row>
    <row r="86" spans="1:10" ht="36.75" customHeight="1" x14ac:dyDescent="0.2">
      <c r="A86" s="126"/>
      <c r="B86" s="131" t="s">
        <v>112</v>
      </c>
      <c r="C86" s="246" t="s">
        <v>113</v>
      </c>
      <c r="D86" s="247"/>
      <c r="E86" s="247"/>
      <c r="F86" s="138" t="s">
        <v>25</v>
      </c>
      <c r="G86" s="139"/>
      <c r="H86" s="139"/>
      <c r="I86" s="139">
        <f>'SO03 D.1.2.2 Pol'!G156+'SO03_1 D.1.2.2 Pol'!G32</f>
        <v>0</v>
      </c>
      <c r="J86" s="135" t="str">
        <f>IF(I103=0,"",I86/I103*100)</f>
        <v/>
      </c>
    </row>
    <row r="87" spans="1:10" ht="36.75" customHeight="1" x14ac:dyDescent="0.2">
      <c r="A87" s="126"/>
      <c r="B87" s="131" t="s">
        <v>114</v>
      </c>
      <c r="C87" s="246" t="s">
        <v>115</v>
      </c>
      <c r="D87" s="247"/>
      <c r="E87" s="247"/>
      <c r="F87" s="138" t="s">
        <v>25</v>
      </c>
      <c r="G87" s="139"/>
      <c r="H87" s="139"/>
      <c r="I87" s="139">
        <f>'SO03 D.1.2.2 Pol'!G250+'SO03_1 D.1.2.2 Pol'!G41</f>
        <v>0</v>
      </c>
      <c r="J87" s="135" t="str">
        <f>IF(I103=0,"",I87/I103*100)</f>
        <v/>
      </c>
    </row>
    <row r="88" spans="1:10" ht="36.75" customHeight="1" x14ac:dyDescent="0.2">
      <c r="A88" s="126"/>
      <c r="B88" s="131" t="s">
        <v>116</v>
      </c>
      <c r="C88" s="246" t="s">
        <v>117</v>
      </c>
      <c r="D88" s="247"/>
      <c r="E88" s="247"/>
      <c r="F88" s="138" t="s">
        <v>25</v>
      </c>
      <c r="G88" s="139"/>
      <c r="H88" s="139"/>
      <c r="I88" s="139">
        <f>'SO03 D.1.2.2 Pol'!G269</f>
        <v>0</v>
      </c>
      <c r="J88" s="135" t="str">
        <f>IF(I103=0,"",I88/I103*100)</f>
        <v/>
      </c>
    </row>
    <row r="89" spans="1:10" ht="36.75" customHeight="1" x14ac:dyDescent="0.2">
      <c r="A89" s="126"/>
      <c r="B89" s="131" t="s">
        <v>118</v>
      </c>
      <c r="C89" s="246" t="s">
        <v>119</v>
      </c>
      <c r="D89" s="247"/>
      <c r="E89" s="247"/>
      <c r="F89" s="138" t="s">
        <v>25</v>
      </c>
      <c r="G89" s="139"/>
      <c r="H89" s="139"/>
      <c r="I89" s="139">
        <f>'SO03 D.1.1 Pol'!G240+'SO03_1 D.1.1 Pol'!G80</f>
        <v>0</v>
      </c>
      <c r="J89" s="135" t="str">
        <f>IF(I103=0,"",I89/I103*100)</f>
        <v/>
      </c>
    </row>
    <row r="90" spans="1:10" ht="36.75" customHeight="1" x14ac:dyDescent="0.2">
      <c r="A90" s="126"/>
      <c r="B90" s="131" t="s">
        <v>120</v>
      </c>
      <c r="C90" s="246" t="s">
        <v>121</v>
      </c>
      <c r="D90" s="247"/>
      <c r="E90" s="247"/>
      <c r="F90" s="138" t="s">
        <v>25</v>
      </c>
      <c r="G90" s="139"/>
      <c r="H90" s="139"/>
      <c r="I90" s="139">
        <f>'SO03 D.1.1 Pol'!G243</f>
        <v>0</v>
      </c>
      <c r="J90" s="135" t="str">
        <f>IF(I103=0,"",I90/I103*100)</f>
        <v/>
      </c>
    </row>
    <row r="91" spans="1:10" ht="36.75" customHeight="1" x14ac:dyDescent="0.2">
      <c r="A91" s="126"/>
      <c r="B91" s="131" t="s">
        <v>122</v>
      </c>
      <c r="C91" s="246" t="s">
        <v>123</v>
      </c>
      <c r="D91" s="247"/>
      <c r="E91" s="247"/>
      <c r="F91" s="138" t="s">
        <v>25</v>
      </c>
      <c r="G91" s="139"/>
      <c r="H91" s="139"/>
      <c r="I91" s="139">
        <f>'SO03 D.1.1 Pol'!G249+'SO03_1 D.1.1 Pol'!G83</f>
        <v>0</v>
      </c>
      <c r="J91" s="135" t="str">
        <f>IF(I103=0,"",I91/I103*100)</f>
        <v/>
      </c>
    </row>
    <row r="92" spans="1:10" ht="36.75" customHeight="1" x14ac:dyDescent="0.2">
      <c r="A92" s="126"/>
      <c r="B92" s="131" t="s">
        <v>124</v>
      </c>
      <c r="C92" s="246" t="s">
        <v>125</v>
      </c>
      <c r="D92" s="247"/>
      <c r="E92" s="247"/>
      <c r="F92" s="138" t="s">
        <v>25</v>
      </c>
      <c r="G92" s="139"/>
      <c r="H92" s="139"/>
      <c r="I92" s="139">
        <f>'SO03 D.1.1 Pol'!G267+'SO03 D.1.2.2 Pol'!G275</f>
        <v>0</v>
      </c>
      <c r="J92" s="135" t="str">
        <f>IF(I103=0,"",I92/I103*100)</f>
        <v/>
      </c>
    </row>
    <row r="93" spans="1:10" ht="36.75" customHeight="1" x14ac:dyDescent="0.2">
      <c r="A93" s="126"/>
      <c r="B93" s="131" t="s">
        <v>126</v>
      </c>
      <c r="C93" s="246" t="s">
        <v>127</v>
      </c>
      <c r="D93" s="247"/>
      <c r="E93" s="247"/>
      <c r="F93" s="138" t="s">
        <v>25</v>
      </c>
      <c r="G93" s="139"/>
      <c r="H93" s="139"/>
      <c r="I93" s="139">
        <f>'SO03 D.1.1 Pol'!G278+'SO03_1 D.1.1 Pol'!G85</f>
        <v>0</v>
      </c>
      <c r="J93" s="135" t="str">
        <f>IF(I103=0,"",I93/I103*100)</f>
        <v/>
      </c>
    </row>
    <row r="94" spans="1:10" ht="36.75" customHeight="1" x14ac:dyDescent="0.2">
      <c r="A94" s="126"/>
      <c r="B94" s="131" t="s">
        <v>128</v>
      </c>
      <c r="C94" s="246" t="s">
        <v>129</v>
      </c>
      <c r="D94" s="247"/>
      <c r="E94" s="247"/>
      <c r="F94" s="138" t="s">
        <v>25</v>
      </c>
      <c r="G94" s="139"/>
      <c r="H94" s="139"/>
      <c r="I94" s="139">
        <f>'SO03 D.1.1 Pol'!G303+'SO03_1 D.1.1 Pol'!G103</f>
        <v>0</v>
      </c>
      <c r="J94" s="135" t="str">
        <f>IF(I103=0,"",I94/I103*100)</f>
        <v/>
      </c>
    </row>
    <row r="95" spans="1:10" ht="36.75" customHeight="1" x14ac:dyDescent="0.2">
      <c r="A95" s="126"/>
      <c r="B95" s="131" t="s">
        <v>130</v>
      </c>
      <c r="C95" s="246" t="s">
        <v>131</v>
      </c>
      <c r="D95" s="247"/>
      <c r="E95" s="247"/>
      <c r="F95" s="138" t="s">
        <v>25</v>
      </c>
      <c r="G95" s="139"/>
      <c r="H95" s="139"/>
      <c r="I95" s="139">
        <f>'SO03 D.1.1 Pol'!G355+'SO03_1 D.1.1 Pol'!G106</f>
        <v>0</v>
      </c>
      <c r="J95" s="135" t="str">
        <f>IF(I103=0,"",I95/I103*100)</f>
        <v/>
      </c>
    </row>
    <row r="96" spans="1:10" ht="36.75" customHeight="1" x14ac:dyDescent="0.2">
      <c r="A96" s="126"/>
      <c r="B96" s="131" t="s">
        <v>132</v>
      </c>
      <c r="C96" s="246" t="s">
        <v>133</v>
      </c>
      <c r="D96" s="247"/>
      <c r="E96" s="247"/>
      <c r="F96" s="138" t="s">
        <v>25</v>
      </c>
      <c r="G96" s="139"/>
      <c r="H96" s="139"/>
      <c r="I96" s="139">
        <f>'SO03 D.1.1 Pol'!G386+'SO03_1 D.1.1 Pol'!G121</f>
        <v>0</v>
      </c>
      <c r="J96" s="135" t="str">
        <f>IF(I103=0,"",I96/I103*100)</f>
        <v/>
      </c>
    </row>
    <row r="97" spans="1:10" ht="36.75" customHeight="1" x14ac:dyDescent="0.2">
      <c r="A97" s="126"/>
      <c r="B97" s="131" t="s">
        <v>134</v>
      </c>
      <c r="C97" s="246" t="s">
        <v>135</v>
      </c>
      <c r="D97" s="247"/>
      <c r="E97" s="247"/>
      <c r="F97" s="138" t="s">
        <v>25</v>
      </c>
      <c r="G97" s="139"/>
      <c r="H97" s="139"/>
      <c r="I97" s="139">
        <f>'SO03 D.1.1 Pol'!G393+'SO03_1 D.1.1 Pol'!G127</f>
        <v>0</v>
      </c>
      <c r="J97" s="135" t="str">
        <f>IF(I103=0,"",I97/I103*100)</f>
        <v/>
      </c>
    </row>
    <row r="98" spans="1:10" ht="36.75" customHeight="1" x14ac:dyDescent="0.2">
      <c r="A98" s="126"/>
      <c r="B98" s="131" t="s">
        <v>136</v>
      </c>
      <c r="C98" s="246" t="s">
        <v>137</v>
      </c>
      <c r="D98" s="247"/>
      <c r="E98" s="247"/>
      <c r="F98" s="138" t="s">
        <v>26</v>
      </c>
      <c r="G98" s="139"/>
      <c r="H98" s="139"/>
      <c r="I98" s="139">
        <f>'SO03 D.1.1 Pol'!G428</f>
        <v>0</v>
      </c>
      <c r="J98" s="135" t="str">
        <f>IF(I103=0,"",I98/I103*100)</f>
        <v/>
      </c>
    </row>
    <row r="99" spans="1:10" ht="36.75" customHeight="1" x14ac:dyDescent="0.2">
      <c r="A99" s="126"/>
      <c r="B99" s="131" t="s">
        <v>138</v>
      </c>
      <c r="C99" s="246" t="s">
        <v>139</v>
      </c>
      <c r="D99" s="247"/>
      <c r="E99" s="247"/>
      <c r="F99" s="138" t="s">
        <v>26</v>
      </c>
      <c r="G99" s="139"/>
      <c r="H99" s="139"/>
      <c r="I99" s="139">
        <f>'SO03 D.1.2.5 Pol'!G19</f>
        <v>0</v>
      </c>
      <c r="J99" s="135" t="str">
        <f>IF(I103=0,"",I99/I103*100)</f>
        <v/>
      </c>
    </row>
    <row r="100" spans="1:10" ht="36.75" customHeight="1" x14ac:dyDescent="0.2">
      <c r="A100" s="126"/>
      <c r="B100" s="131" t="s">
        <v>140</v>
      </c>
      <c r="C100" s="246" t="s">
        <v>141</v>
      </c>
      <c r="D100" s="247"/>
      <c r="E100" s="247"/>
      <c r="F100" s="138" t="s">
        <v>142</v>
      </c>
      <c r="G100" s="139"/>
      <c r="H100" s="139"/>
      <c r="I100" s="139">
        <f>'SO03 D.1.1 Pol'!G470+'SO03 D.1.2.2 Pol'!G303+'SO03_1 D.1.1 Pol'!G137+'SO03_1 D.1.2.2 Pol'!G59</f>
        <v>0</v>
      </c>
      <c r="J100" s="135" t="str">
        <f>IF(I103=0,"",I100/I103*100)</f>
        <v/>
      </c>
    </row>
    <row r="101" spans="1:10" ht="36.75" customHeight="1" x14ac:dyDescent="0.2">
      <c r="A101" s="126"/>
      <c r="B101" s="131" t="s">
        <v>143</v>
      </c>
      <c r="C101" s="246" t="s">
        <v>27</v>
      </c>
      <c r="D101" s="247"/>
      <c r="E101" s="247"/>
      <c r="F101" s="138" t="s">
        <v>143</v>
      </c>
      <c r="G101" s="139"/>
      <c r="H101" s="139"/>
      <c r="I101" s="139">
        <f>'VRN VRN1 Naklady'!G8+'VRN VRN1 Naklady'!G26</f>
        <v>0</v>
      </c>
      <c r="J101" s="135" t="str">
        <f>IF(I103=0,"",I101/I103*100)</f>
        <v/>
      </c>
    </row>
    <row r="102" spans="1:10" ht="36.75" customHeight="1" x14ac:dyDescent="0.2">
      <c r="A102" s="126"/>
      <c r="B102" s="131" t="s">
        <v>144</v>
      </c>
      <c r="C102" s="246" t="s">
        <v>28</v>
      </c>
      <c r="D102" s="247"/>
      <c r="E102" s="247"/>
      <c r="F102" s="138" t="s">
        <v>144</v>
      </c>
      <c r="G102" s="139"/>
      <c r="H102" s="139"/>
      <c r="I102" s="139">
        <f>'VRN VRN1 Naklady'!G15</f>
        <v>0</v>
      </c>
      <c r="J102" s="135" t="str">
        <f>IF(I103=0,"",I102/I103*100)</f>
        <v/>
      </c>
    </row>
    <row r="103" spans="1:10" ht="25.5" customHeight="1" x14ac:dyDescent="0.2">
      <c r="A103" s="127"/>
      <c r="B103" s="132" t="s">
        <v>1</v>
      </c>
      <c r="C103" s="133"/>
      <c r="D103" s="134"/>
      <c r="E103" s="134"/>
      <c r="F103" s="140"/>
      <c r="G103" s="141"/>
      <c r="H103" s="141"/>
      <c r="I103" s="141">
        <f>SUM(I67:I102)</f>
        <v>0</v>
      </c>
      <c r="J103" s="136">
        <f>SUM(J67:J102)</f>
        <v>0</v>
      </c>
    </row>
    <row r="104" spans="1:10" x14ac:dyDescent="0.2">
      <c r="F104" s="86"/>
      <c r="G104" s="86"/>
      <c r="H104" s="86"/>
      <c r="I104" s="86"/>
      <c r="J104" s="137"/>
    </row>
    <row r="105" spans="1:10" x14ac:dyDescent="0.2">
      <c r="F105" s="86"/>
      <c r="G105" s="86"/>
      <c r="H105" s="86"/>
      <c r="I105" s="86"/>
      <c r="J105" s="137"/>
    </row>
    <row r="106" spans="1:10" x14ac:dyDescent="0.2">
      <c r="F106" s="86"/>
      <c r="G106" s="86"/>
      <c r="H106" s="86"/>
      <c r="I106" s="86"/>
      <c r="J106" s="137"/>
    </row>
  </sheetData>
  <sheetProtection algorithmName="SHA-512" hashValue="nL9BT0LUuywn4eYKRC0GyR6Lwqk1r/2hfiMwB5qpsw9QoqE2dTtWBpkEVWtU7NkOA25qn4tQvxnwnE6QEORl0w==" saltValue="6XWMCIhvfMXWGR7zsQG9j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9">
    <mergeCell ref="C100:E100"/>
    <mergeCell ref="C101:E101"/>
    <mergeCell ref="C102:E102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49:E49"/>
    <mergeCell ref="B50:E50"/>
    <mergeCell ref="C67:E67"/>
    <mergeCell ref="C68:E68"/>
    <mergeCell ref="C69:E6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8" t="s">
        <v>6</v>
      </c>
      <c r="B1" s="248"/>
      <c r="C1" s="249"/>
      <c r="D1" s="248"/>
      <c r="E1" s="248"/>
      <c r="F1" s="248"/>
      <c r="G1" s="248"/>
    </row>
    <row r="2" spans="1:7" ht="24.95" customHeight="1" x14ac:dyDescent="0.2">
      <c r="A2" s="50" t="s">
        <v>7</v>
      </c>
      <c r="B2" s="49"/>
      <c r="C2" s="250"/>
      <c r="D2" s="250"/>
      <c r="E2" s="250"/>
      <c r="F2" s="250"/>
      <c r="G2" s="251"/>
    </row>
    <row r="3" spans="1:7" ht="24.95" customHeight="1" x14ac:dyDescent="0.2">
      <c r="A3" s="50" t="s">
        <v>8</v>
      </c>
      <c r="B3" s="49"/>
      <c r="C3" s="250"/>
      <c r="D3" s="250"/>
      <c r="E3" s="250"/>
      <c r="F3" s="250"/>
      <c r="G3" s="251"/>
    </row>
    <row r="4" spans="1:7" ht="24.95" customHeight="1" x14ac:dyDescent="0.2">
      <c r="A4" s="50" t="s">
        <v>9</v>
      </c>
      <c r="B4" s="49"/>
      <c r="C4" s="250"/>
      <c r="D4" s="250"/>
      <c r="E4" s="250"/>
      <c r="F4" s="250"/>
      <c r="G4" s="251"/>
    </row>
    <row r="5" spans="1:7" x14ac:dyDescent="0.2">
      <c r="B5" s="4"/>
      <c r="C5" s="5"/>
      <c r="D5" s="6"/>
    </row>
  </sheetData>
  <sheetProtection algorithmName="SHA-512" hashValue="DfNRZ/2vRzDwK7PSnhmiPTMDe1jkk58D9D53GRQ8AqpzIwCRF9BiGpknTJGwRN4DrdAXo9UsfdMv7Qk3zO4R5Q==" saltValue="J0fpknPFlKLlf4ld2ySoR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8955A-A470-4EE8-A6E9-8F11ECC25443}">
  <sheetPr>
    <outlinePr summaryBelow="0"/>
  </sheetPr>
  <dimension ref="A1:BH5000"/>
  <sheetViews>
    <sheetView workbookViewId="0">
      <pane ySplit="7" topLeftCell="A8" activePane="bottomLeft" state="frozen"/>
      <selection pane="bottomLeft" activeCell="C22" sqref="C22:G22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4" t="s">
        <v>145</v>
      </c>
      <c r="B1" s="254"/>
      <c r="C1" s="254"/>
      <c r="D1" s="254"/>
      <c r="E1" s="254"/>
      <c r="F1" s="254"/>
      <c r="G1" s="254"/>
      <c r="AG1" t="s">
        <v>146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147</v>
      </c>
    </row>
    <row r="3" spans="1:60" ht="24.95" customHeight="1" x14ac:dyDescent="0.2">
      <c r="A3" s="50" t="s">
        <v>8</v>
      </c>
      <c r="B3" s="49" t="s">
        <v>148</v>
      </c>
      <c r="C3" s="255" t="s">
        <v>149</v>
      </c>
      <c r="D3" s="256"/>
      <c r="E3" s="256"/>
      <c r="F3" s="256"/>
      <c r="G3" s="257"/>
      <c r="AC3" s="124" t="s">
        <v>150</v>
      </c>
      <c r="AG3" t="s">
        <v>151</v>
      </c>
    </row>
    <row r="4" spans="1:60" ht="24.95" customHeight="1" x14ac:dyDescent="0.2">
      <c r="A4" s="143" t="s">
        <v>9</v>
      </c>
      <c r="B4" s="144" t="s">
        <v>47</v>
      </c>
      <c r="C4" s="258" t="s">
        <v>46</v>
      </c>
      <c r="D4" s="259"/>
      <c r="E4" s="259"/>
      <c r="F4" s="259"/>
      <c r="G4" s="260"/>
      <c r="AG4" t="s">
        <v>152</v>
      </c>
    </row>
    <row r="5" spans="1:60" x14ac:dyDescent="0.2">
      <c r="D5" s="10"/>
    </row>
    <row r="6" spans="1:60" ht="38.25" x14ac:dyDescent="0.2">
      <c r="A6" s="146" t="s">
        <v>153</v>
      </c>
      <c r="B6" s="148" t="s">
        <v>154</v>
      </c>
      <c r="C6" s="148" t="s">
        <v>155</v>
      </c>
      <c r="D6" s="147" t="s">
        <v>156</v>
      </c>
      <c r="E6" s="146" t="s">
        <v>157</v>
      </c>
      <c r="F6" s="145" t="s">
        <v>158</v>
      </c>
      <c r="G6" s="146" t="s">
        <v>29</v>
      </c>
      <c r="H6" s="149" t="s">
        <v>30</v>
      </c>
      <c r="I6" s="149" t="s">
        <v>159</v>
      </c>
      <c r="J6" s="149" t="s">
        <v>31</v>
      </c>
      <c r="K6" s="149" t="s">
        <v>160</v>
      </c>
      <c r="L6" s="149" t="s">
        <v>161</v>
      </c>
      <c r="M6" s="149" t="s">
        <v>162</v>
      </c>
      <c r="N6" s="149" t="s">
        <v>163</v>
      </c>
      <c r="O6" s="149" t="s">
        <v>164</v>
      </c>
      <c r="P6" s="149" t="s">
        <v>165</v>
      </c>
      <c r="Q6" s="149" t="s">
        <v>166</v>
      </c>
      <c r="R6" s="149" t="s">
        <v>167</v>
      </c>
      <c r="S6" s="149" t="s">
        <v>168</v>
      </c>
      <c r="T6" s="149" t="s">
        <v>169</v>
      </c>
      <c r="U6" s="149" t="s">
        <v>170</v>
      </c>
      <c r="V6" s="149" t="s">
        <v>171</v>
      </c>
      <c r="W6" s="149" t="s">
        <v>172</v>
      </c>
      <c r="X6" s="149" t="s">
        <v>173</v>
      </c>
      <c r="Y6" s="149" t="s">
        <v>174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6" t="s">
        <v>175</v>
      </c>
      <c r="B8" s="167" t="s">
        <v>143</v>
      </c>
      <c r="C8" s="188" t="s">
        <v>27</v>
      </c>
      <c r="D8" s="168"/>
      <c r="E8" s="169"/>
      <c r="F8" s="170"/>
      <c r="G8" s="170">
        <f>SUMIF(AG9:AG14,"&lt;&gt;NOR",G9:G14)</f>
        <v>0</v>
      </c>
      <c r="H8" s="170"/>
      <c r="I8" s="170">
        <f>SUM(I9:I14)</f>
        <v>0</v>
      </c>
      <c r="J8" s="170"/>
      <c r="K8" s="170">
        <f>SUM(K9:K14)</f>
        <v>0</v>
      </c>
      <c r="L8" s="170"/>
      <c r="M8" s="170">
        <f>SUM(M9:M14)</f>
        <v>0</v>
      </c>
      <c r="N8" s="169"/>
      <c r="O8" s="169">
        <f>SUM(O9:O14)</f>
        <v>0</v>
      </c>
      <c r="P8" s="169"/>
      <c r="Q8" s="169">
        <f>SUM(Q9:Q14)</f>
        <v>0.92</v>
      </c>
      <c r="R8" s="170"/>
      <c r="S8" s="170"/>
      <c r="T8" s="171"/>
      <c r="U8" s="165"/>
      <c r="V8" s="165">
        <f>SUM(V9:V14)</f>
        <v>18.5</v>
      </c>
      <c r="W8" s="165"/>
      <c r="X8" s="165"/>
      <c r="Y8" s="165"/>
      <c r="AG8" t="s">
        <v>176</v>
      </c>
    </row>
    <row r="9" spans="1:60" outlineLevel="1" x14ac:dyDescent="0.2">
      <c r="A9" s="173">
        <v>1</v>
      </c>
      <c r="B9" s="174" t="s">
        <v>177</v>
      </c>
      <c r="C9" s="189" t="s">
        <v>178</v>
      </c>
      <c r="D9" s="175" t="s">
        <v>179</v>
      </c>
      <c r="E9" s="176">
        <v>54.56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1.695E-2</v>
      </c>
      <c r="Q9" s="176">
        <f>ROUND(E9*P9,2)</f>
        <v>0.92</v>
      </c>
      <c r="R9" s="178"/>
      <c r="S9" s="178" t="s">
        <v>180</v>
      </c>
      <c r="T9" s="179" t="s">
        <v>181</v>
      </c>
      <c r="U9" s="161">
        <v>0.16400000000000001</v>
      </c>
      <c r="V9" s="161">
        <f>ROUND(E9*U9,2)</f>
        <v>8.9499999999999993</v>
      </c>
      <c r="W9" s="161"/>
      <c r="X9" s="161" t="s">
        <v>182</v>
      </c>
      <c r="Y9" s="161" t="s">
        <v>183</v>
      </c>
      <c r="Z9" s="150"/>
      <c r="AA9" s="150"/>
      <c r="AB9" s="150"/>
      <c r="AC9" s="150"/>
      <c r="AD9" s="150"/>
      <c r="AE9" s="150"/>
      <c r="AF9" s="150"/>
      <c r="AG9" s="150" t="s">
        <v>184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">
      <c r="A10" s="157"/>
      <c r="B10" s="158"/>
      <c r="C10" s="252" t="s">
        <v>185</v>
      </c>
      <c r="D10" s="253"/>
      <c r="E10" s="253"/>
      <c r="F10" s="253"/>
      <c r="G10" s="253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0"/>
      <c r="AA10" s="150"/>
      <c r="AB10" s="150"/>
      <c r="AC10" s="150"/>
      <c r="AD10" s="150"/>
      <c r="AE10" s="150"/>
      <c r="AF10" s="150"/>
      <c r="AG10" s="150" t="s">
        <v>186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2" x14ac:dyDescent="0.2">
      <c r="A11" s="157"/>
      <c r="B11" s="158"/>
      <c r="C11" s="190" t="s">
        <v>187</v>
      </c>
      <c r="D11" s="163"/>
      <c r="E11" s="164">
        <v>54.56</v>
      </c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0"/>
      <c r="AA11" s="150"/>
      <c r="AB11" s="150"/>
      <c r="AC11" s="150"/>
      <c r="AD11" s="150"/>
      <c r="AE11" s="150"/>
      <c r="AF11" s="150"/>
      <c r="AG11" s="150" t="s">
        <v>188</v>
      </c>
      <c r="AH11" s="150">
        <v>5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73">
        <v>2</v>
      </c>
      <c r="B12" s="174" t="s">
        <v>189</v>
      </c>
      <c r="C12" s="189" t="s">
        <v>190</v>
      </c>
      <c r="D12" s="175" t="s">
        <v>179</v>
      </c>
      <c r="E12" s="176">
        <v>54.56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21</v>
      </c>
      <c r="M12" s="178">
        <f>G12*(1+L12/100)</f>
        <v>0</v>
      </c>
      <c r="N12" s="176">
        <v>0</v>
      </c>
      <c r="O12" s="176">
        <f>ROUND(E12*N12,2)</f>
        <v>0</v>
      </c>
      <c r="P12" s="176">
        <v>0</v>
      </c>
      <c r="Q12" s="176">
        <f>ROUND(E12*P12,2)</f>
        <v>0</v>
      </c>
      <c r="R12" s="178"/>
      <c r="S12" s="178" t="s">
        <v>180</v>
      </c>
      <c r="T12" s="179" t="s">
        <v>181</v>
      </c>
      <c r="U12" s="161">
        <v>0.17499999999999999</v>
      </c>
      <c r="V12" s="161">
        <f>ROUND(E12*U12,2)</f>
        <v>9.5500000000000007</v>
      </c>
      <c r="W12" s="161"/>
      <c r="X12" s="161" t="s">
        <v>191</v>
      </c>
      <c r="Y12" s="161" t="s">
        <v>183</v>
      </c>
      <c r="Z12" s="150"/>
      <c r="AA12" s="150"/>
      <c r="AB12" s="150"/>
      <c r="AC12" s="150"/>
      <c r="AD12" s="150"/>
      <c r="AE12" s="150"/>
      <c r="AF12" s="150"/>
      <c r="AG12" s="150" t="s">
        <v>192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2" x14ac:dyDescent="0.2">
      <c r="A13" s="157"/>
      <c r="B13" s="158"/>
      <c r="C13" s="190" t="s">
        <v>193</v>
      </c>
      <c r="D13" s="163"/>
      <c r="E13" s="164">
        <v>24.954999999999998</v>
      </c>
      <c r="F13" s="161"/>
      <c r="G13" s="161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0"/>
      <c r="AA13" s="150"/>
      <c r="AB13" s="150"/>
      <c r="AC13" s="150"/>
      <c r="AD13" s="150"/>
      <c r="AE13" s="150"/>
      <c r="AF13" s="150"/>
      <c r="AG13" s="150" t="s">
        <v>188</v>
      </c>
      <c r="AH13" s="150">
        <v>0</v>
      </c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3" x14ac:dyDescent="0.2">
      <c r="A14" s="157"/>
      <c r="B14" s="158"/>
      <c r="C14" s="190" t="s">
        <v>194</v>
      </c>
      <c r="D14" s="163"/>
      <c r="E14" s="164">
        <v>29.605</v>
      </c>
      <c r="F14" s="161"/>
      <c r="G14" s="161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0"/>
      <c r="AA14" s="150"/>
      <c r="AB14" s="150"/>
      <c r="AC14" s="150"/>
      <c r="AD14" s="150"/>
      <c r="AE14" s="150"/>
      <c r="AF14" s="150"/>
      <c r="AG14" s="150" t="s">
        <v>188</v>
      </c>
      <c r="AH14" s="150">
        <v>0</v>
      </c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x14ac:dyDescent="0.2">
      <c r="A15" s="166" t="s">
        <v>175</v>
      </c>
      <c r="B15" s="167" t="s">
        <v>144</v>
      </c>
      <c r="C15" s="188" t="s">
        <v>28</v>
      </c>
      <c r="D15" s="168"/>
      <c r="E15" s="169"/>
      <c r="F15" s="170"/>
      <c r="G15" s="170">
        <f>SUMIF(AG16:AG25,"&lt;&gt;NOR",G16:G25)</f>
        <v>0</v>
      </c>
      <c r="H15" s="170"/>
      <c r="I15" s="170">
        <f>SUM(I16:I25)</f>
        <v>0</v>
      </c>
      <c r="J15" s="170"/>
      <c r="K15" s="170">
        <f>SUM(K16:K25)</f>
        <v>0</v>
      </c>
      <c r="L15" s="170"/>
      <c r="M15" s="170">
        <f>SUM(M16:M25)</f>
        <v>0</v>
      </c>
      <c r="N15" s="169"/>
      <c r="O15" s="169">
        <f>SUM(O16:O25)</f>
        <v>0</v>
      </c>
      <c r="P15" s="169"/>
      <c r="Q15" s="169">
        <f>SUM(Q16:Q25)</f>
        <v>0</v>
      </c>
      <c r="R15" s="170"/>
      <c r="S15" s="170"/>
      <c r="T15" s="171"/>
      <c r="U15" s="165"/>
      <c r="V15" s="165">
        <f>SUM(V16:V25)</f>
        <v>0</v>
      </c>
      <c r="W15" s="165"/>
      <c r="X15" s="165"/>
      <c r="Y15" s="165"/>
      <c r="AG15" t="s">
        <v>176</v>
      </c>
    </row>
    <row r="16" spans="1:60" outlineLevel="1" x14ac:dyDescent="0.2">
      <c r="A16" s="173">
        <v>3</v>
      </c>
      <c r="B16" s="174" t="s">
        <v>195</v>
      </c>
      <c r="C16" s="189" t="s">
        <v>196</v>
      </c>
      <c r="D16" s="175" t="s">
        <v>197</v>
      </c>
      <c r="E16" s="176">
        <v>1</v>
      </c>
      <c r="F16" s="177"/>
      <c r="G16" s="178">
        <f>ROUND(E16*F16,2)</f>
        <v>0</v>
      </c>
      <c r="H16" s="177"/>
      <c r="I16" s="178">
        <f>ROUND(E16*H16,2)</f>
        <v>0</v>
      </c>
      <c r="J16" s="177"/>
      <c r="K16" s="178">
        <f>ROUND(E16*J16,2)</f>
        <v>0</v>
      </c>
      <c r="L16" s="178">
        <v>21</v>
      </c>
      <c r="M16" s="178">
        <f>G16*(1+L16/100)</f>
        <v>0</v>
      </c>
      <c r="N16" s="176">
        <v>0</v>
      </c>
      <c r="O16" s="176">
        <f>ROUND(E16*N16,2)</f>
        <v>0</v>
      </c>
      <c r="P16" s="176">
        <v>0</v>
      </c>
      <c r="Q16" s="176">
        <f>ROUND(E16*P16,2)</f>
        <v>0</v>
      </c>
      <c r="R16" s="178"/>
      <c r="S16" s="178" t="s">
        <v>180</v>
      </c>
      <c r="T16" s="179" t="s">
        <v>181</v>
      </c>
      <c r="U16" s="161">
        <v>0</v>
      </c>
      <c r="V16" s="161">
        <f>ROUND(E16*U16,2)</f>
        <v>0</v>
      </c>
      <c r="W16" s="161"/>
      <c r="X16" s="161" t="s">
        <v>182</v>
      </c>
      <c r="Y16" s="161" t="s">
        <v>183</v>
      </c>
      <c r="Z16" s="150"/>
      <c r="AA16" s="150"/>
      <c r="AB16" s="150"/>
      <c r="AC16" s="150"/>
      <c r="AD16" s="150"/>
      <c r="AE16" s="150"/>
      <c r="AF16" s="150"/>
      <c r="AG16" s="150" t="s">
        <v>184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2" x14ac:dyDescent="0.2">
      <c r="A17" s="157"/>
      <c r="B17" s="158"/>
      <c r="C17" s="252" t="s">
        <v>198</v>
      </c>
      <c r="D17" s="253"/>
      <c r="E17" s="253"/>
      <c r="F17" s="253"/>
      <c r="G17" s="253"/>
      <c r="H17" s="161"/>
      <c r="I17" s="161"/>
      <c r="J17" s="161"/>
      <c r="K17" s="161"/>
      <c r="L17" s="161"/>
      <c r="M17" s="161"/>
      <c r="N17" s="160"/>
      <c r="O17" s="160"/>
      <c r="P17" s="160"/>
      <c r="Q17" s="160"/>
      <c r="R17" s="161"/>
      <c r="S17" s="161"/>
      <c r="T17" s="161"/>
      <c r="U17" s="161"/>
      <c r="V17" s="161"/>
      <c r="W17" s="161"/>
      <c r="X17" s="161"/>
      <c r="Y17" s="161"/>
      <c r="Z17" s="150"/>
      <c r="AA17" s="150"/>
      <c r="AB17" s="150"/>
      <c r="AC17" s="150"/>
      <c r="AD17" s="150"/>
      <c r="AE17" s="150"/>
      <c r="AF17" s="150"/>
      <c r="AG17" s="150" t="s">
        <v>186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3" x14ac:dyDescent="0.2">
      <c r="A18" s="157"/>
      <c r="B18" s="158"/>
      <c r="C18" s="261" t="s">
        <v>199</v>
      </c>
      <c r="D18" s="262"/>
      <c r="E18" s="262"/>
      <c r="F18" s="262"/>
      <c r="G18" s="262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50"/>
      <c r="AA18" s="150"/>
      <c r="AB18" s="150"/>
      <c r="AC18" s="150"/>
      <c r="AD18" s="150"/>
      <c r="AE18" s="150"/>
      <c r="AF18" s="150"/>
      <c r="AG18" s="150" t="s">
        <v>186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73">
        <v>4</v>
      </c>
      <c r="B19" s="174" t="s">
        <v>200</v>
      </c>
      <c r="C19" s="189" t="s">
        <v>1267</v>
      </c>
      <c r="D19" s="175" t="s">
        <v>197</v>
      </c>
      <c r="E19" s="176">
        <v>1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0</v>
      </c>
      <c r="O19" s="176">
        <f>ROUND(E19*N19,2)</f>
        <v>0</v>
      </c>
      <c r="P19" s="176">
        <v>0</v>
      </c>
      <c r="Q19" s="176">
        <f>ROUND(E19*P19,2)</f>
        <v>0</v>
      </c>
      <c r="R19" s="178"/>
      <c r="S19" s="178" t="s">
        <v>180</v>
      </c>
      <c r="T19" s="179" t="s">
        <v>181</v>
      </c>
      <c r="U19" s="161">
        <v>0</v>
      </c>
      <c r="V19" s="161">
        <f>ROUND(E19*U19,2)</f>
        <v>0</v>
      </c>
      <c r="W19" s="161"/>
      <c r="X19" s="161" t="s">
        <v>182</v>
      </c>
      <c r="Y19" s="161" t="s">
        <v>183</v>
      </c>
      <c r="Z19" s="150"/>
      <c r="AA19" s="150"/>
      <c r="AB19" s="150"/>
      <c r="AC19" s="150"/>
      <c r="AD19" s="150"/>
      <c r="AE19" s="150"/>
      <c r="AF19" s="150"/>
      <c r="AG19" s="150" t="s">
        <v>184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ht="22.5" outlineLevel="2" x14ac:dyDescent="0.2">
      <c r="A20" s="157"/>
      <c r="B20" s="158"/>
      <c r="C20" s="252" t="s">
        <v>1268</v>
      </c>
      <c r="D20" s="253"/>
      <c r="E20" s="253"/>
      <c r="F20" s="253"/>
      <c r="G20" s="253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0"/>
      <c r="AA20" s="150"/>
      <c r="AB20" s="150"/>
      <c r="AC20" s="150"/>
      <c r="AD20" s="150"/>
      <c r="AE20" s="150"/>
      <c r="AF20" s="150"/>
      <c r="AG20" s="150" t="s">
        <v>186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80" t="str">
        <f>C20</f>
        <v>Zpracování podrobného harmonogramu realizace Stavby (tj. vč. působení konkrétních stavebních profesí ) a jeho předložení Objednateli k seznámení;včetně zapracování případných připomínek</v>
      </c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73">
        <v>5</v>
      </c>
      <c r="B21" s="174" t="s">
        <v>201</v>
      </c>
      <c r="C21" s="189" t="s">
        <v>202</v>
      </c>
      <c r="D21" s="175" t="s">
        <v>197</v>
      </c>
      <c r="E21" s="176">
        <v>1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0</v>
      </c>
      <c r="O21" s="176">
        <f>ROUND(E21*N21,2)</f>
        <v>0</v>
      </c>
      <c r="P21" s="176">
        <v>0</v>
      </c>
      <c r="Q21" s="176">
        <f>ROUND(E21*P21,2)</f>
        <v>0</v>
      </c>
      <c r="R21" s="178"/>
      <c r="S21" s="178" t="s">
        <v>180</v>
      </c>
      <c r="T21" s="179" t="s">
        <v>181</v>
      </c>
      <c r="U21" s="161">
        <v>0</v>
      </c>
      <c r="V21" s="161">
        <f>ROUND(E21*U21,2)</f>
        <v>0</v>
      </c>
      <c r="W21" s="161"/>
      <c r="X21" s="161" t="s">
        <v>182</v>
      </c>
      <c r="Y21" s="161" t="s">
        <v>183</v>
      </c>
      <c r="Z21" s="150"/>
      <c r="AA21" s="150"/>
      <c r="AB21" s="150"/>
      <c r="AC21" s="150"/>
      <c r="AD21" s="150"/>
      <c r="AE21" s="150"/>
      <c r="AF21" s="150"/>
      <c r="AG21" s="150" t="s">
        <v>184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2" x14ac:dyDescent="0.2">
      <c r="A22" s="157"/>
      <c r="B22" s="158"/>
      <c r="C22" s="252" t="s">
        <v>203</v>
      </c>
      <c r="D22" s="253"/>
      <c r="E22" s="253"/>
      <c r="F22" s="253"/>
      <c r="G22" s="253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0"/>
      <c r="AA22" s="150"/>
      <c r="AB22" s="150"/>
      <c r="AC22" s="150"/>
      <c r="AD22" s="150"/>
      <c r="AE22" s="150"/>
      <c r="AF22" s="150"/>
      <c r="AG22" s="150" t="s">
        <v>186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73">
        <v>6</v>
      </c>
      <c r="B23" s="174" t="s">
        <v>204</v>
      </c>
      <c r="C23" s="189" t="s">
        <v>205</v>
      </c>
      <c r="D23" s="175" t="s">
        <v>197</v>
      </c>
      <c r="E23" s="176">
        <v>1</v>
      </c>
      <c r="F23" s="177"/>
      <c r="G23" s="178">
        <f>ROUND(E23*F23,2)</f>
        <v>0</v>
      </c>
      <c r="H23" s="177"/>
      <c r="I23" s="178">
        <f>ROUND(E23*H23,2)</f>
        <v>0</v>
      </c>
      <c r="J23" s="177"/>
      <c r="K23" s="178">
        <f>ROUND(E23*J23,2)</f>
        <v>0</v>
      </c>
      <c r="L23" s="178">
        <v>21</v>
      </c>
      <c r="M23" s="178">
        <f>G23*(1+L23/100)</f>
        <v>0</v>
      </c>
      <c r="N23" s="176">
        <v>0</v>
      </c>
      <c r="O23" s="176">
        <f>ROUND(E23*N23,2)</f>
        <v>0</v>
      </c>
      <c r="P23" s="176">
        <v>0</v>
      </c>
      <c r="Q23" s="176">
        <f>ROUND(E23*P23,2)</f>
        <v>0</v>
      </c>
      <c r="R23" s="178"/>
      <c r="S23" s="178" t="s">
        <v>180</v>
      </c>
      <c r="T23" s="179" t="s">
        <v>181</v>
      </c>
      <c r="U23" s="161">
        <v>0</v>
      </c>
      <c r="V23" s="161">
        <f>ROUND(E23*U23,2)</f>
        <v>0</v>
      </c>
      <c r="W23" s="161"/>
      <c r="X23" s="161" t="s">
        <v>182</v>
      </c>
      <c r="Y23" s="161" t="s">
        <v>183</v>
      </c>
      <c r="Z23" s="150"/>
      <c r="AA23" s="150"/>
      <c r="AB23" s="150"/>
      <c r="AC23" s="150"/>
      <c r="AD23" s="150"/>
      <c r="AE23" s="150"/>
      <c r="AF23" s="150"/>
      <c r="AG23" s="150" t="s">
        <v>184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2" x14ac:dyDescent="0.2">
      <c r="A24" s="157"/>
      <c r="B24" s="158"/>
      <c r="C24" s="252" t="s">
        <v>1269</v>
      </c>
      <c r="D24" s="253"/>
      <c r="E24" s="253"/>
      <c r="F24" s="253"/>
      <c r="G24" s="253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50"/>
      <c r="AA24" s="150"/>
      <c r="AB24" s="150"/>
      <c r="AC24" s="150"/>
      <c r="AD24" s="150"/>
      <c r="AE24" s="150"/>
      <c r="AF24" s="150"/>
      <c r="AG24" s="150" t="s">
        <v>186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81">
        <v>7</v>
      </c>
      <c r="B25" s="182" t="s">
        <v>206</v>
      </c>
      <c r="C25" s="191" t="s">
        <v>207</v>
      </c>
      <c r="D25" s="183" t="s">
        <v>208</v>
      </c>
      <c r="E25" s="184">
        <v>1</v>
      </c>
      <c r="F25" s="185"/>
      <c r="G25" s="186">
        <f>ROUND(E25*F25,2)</f>
        <v>0</v>
      </c>
      <c r="H25" s="185"/>
      <c r="I25" s="186">
        <f>ROUND(E25*H25,2)</f>
        <v>0</v>
      </c>
      <c r="J25" s="185"/>
      <c r="K25" s="186">
        <f>ROUND(E25*J25,2)</f>
        <v>0</v>
      </c>
      <c r="L25" s="186">
        <v>21</v>
      </c>
      <c r="M25" s="186">
        <f>G25*(1+L25/100)</f>
        <v>0</v>
      </c>
      <c r="N25" s="184">
        <v>0</v>
      </c>
      <c r="O25" s="184">
        <f>ROUND(E25*N25,2)</f>
        <v>0</v>
      </c>
      <c r="P25" s="184">
        <v>0</v>
      </c>
      <c r="Q25" s="184">
        <f>ROUND(E25*P25,2)</f>
        <v>0</v>
      </c>
      <c r="R25" s="186"/>
      <c r="S25" s="186" t="s">
        <v>180</v>
      </c>
      <c r="T25" s="187" t="s">
        <v>181</v>
      </c>
      <c r="U25" s="161">
        <v>0</v>
      </c>
      <c r="V25" s="161">
        <f>ROUND(E25*U25,2)</f>
        <v>0</v>
      </c>
      <c r="W25" s="161"/>
      <c r="X25" s="161" t="s">
        <v>182</v>
      </c>
      <c r="Y25" s="161" t="s">
        <v>183</v>
      </c>
      <c r="Z25" s="150"/>
      <c r="AA25" s="150"/>
      <c r="AB25" s="150"/>
      <c r="AC25" s="150"/>
      <c r="AD25" s="150"/>
      <c r="AE25" s="150"/>
      <c r="AF25" s="150"/>
      <c r="AG25" s="150" t="s">
        <v>184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x14ac:dyDescent="0.2">
      <c r="A26" s="166" t="s">
        <v>175</v>
      </c>
      <c r="B26" s="167" t="s">
        <v>143</v>
      </c>
      <c r="C26" s="188" t="s">
        <v>27</v>
      </c>
      <c r="D26" s="168"/>
      <c r="E26" s="169"/>
      <c r="F26" s="170"/>
      <c r="G26" s="170">
        <f>SUMIF(AG27:AG42,"&lt;&gt;NOR",G27:G42)</f>
        <v>0</v>
      </c>
      <c r="H26" s="170"/>
      <c r="I26" s="170">
        <f>SUM(I27:I42)</f>
        <v>0</v>
      </c>
      <c r="J26" s="170"/>
      <c r="K26" s="170">
        <f>SUM(K27:K42)</f>
        <v>0</v>
      </c>
      <c r="L26" s="170"/>
      <c r="M26" s="170">
        <f>SUM(M27:M42)</f>
        <v>0</v>
      </c>
      <c r="N26" s="169"/>
      <c r="O26" s="169">
        <f>SUM(O27:O42)</f>
        <v>0</v>
      </c>
      <c r="P26" s="169"/>
      <c r="Q26" s="169">
        <f>SUM(Q27:Q42)</f>
        <v>0</v>
      </c>
      <c r="R26" s="170"/>
      <c r="S26" s="170"/>
      <c r="T26" s="171"/>
      <c r="U26" s="165"/>
      <c r="V26" s="165">
        <f>SUM(V27:V42)</f>
        <v>0</v>
      </c>
      <c r="W26" s="165"/>
      <c r="X26" s="165"/>
      <c r="Y26" s="165"/>
      <c r="AG26" t="s">
        <v>176</v>
      </c>
    </row>
    <row r="27" spans="1:60" outlineLevel="1" x14ac:dyDescent="0.2">
      <c r="A27" s="173">
        <v>8</v>
      </c>
      <c r="B27" s="174" t="s">
        <v>209</v>
      </c>
      <c r="C27" s="189" t="s">
        <v>210</v>
      </c>
      <c r="D27" s="175" t="s">
        <v>211</v>
      </c>
      <c r="E27" s="176">
        <v>1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0</v>
      </c>
      <c r="O27" s="176">
        <f>ROUND(E27*N27,2)</f>
        <v>0</v>
      </c>
      <c r="P27" s="176">
        <v>0</v>
      </c>
      <c r="Q27" s="176">
        <f>ROUND(E27*P27,2)</f>
        <v>0</v>
      </c>
      <c r="R27" s="178"/>
      <c r="S27" s="178" t="s">
        <v>180</v>
      </c>
      <c r="T27" s="179" t="s">
        <v>181</v>
      </c>
      <c r="U27" s="161">
        <v>0</v>
      </c>
      <c r="V27" s="161">
        <f>ROUND(E27*U27,2)</f>
        <v>0</v>
      </c>
      <c r="W27" s="161"/>
      <c r="X27" s="161" t="s">
        <v>148</v>
      </c>
      <c r="Y27" s="161" t="s">
        <v>183</v>
      </c>
      <c r="Z27" s="150"/>
      <c r="AA27" s="150"/>
      <c r="AB27" s="150"/>
      <c r="AC27" s="150"/>
      <c r="AD27" s="150"/>
      <c r="AE27" s="150"/>
      <c r="AF27" s="150"/>
      <c r="AG27" s="150" t="s">
        <v>212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2.5" outlineLevel="2" x14ac:dyDescent="0.2">
      <c r="A28" s="157"/>
      <c r="B28" s="158"/>
      <c r="C28" s="252" t="s">
        <v>213</v>
      </c>
      <c r="D28" s="253"/>
      <c r="E28" s="253"/>
      <c r="F28" s="253"/>
      <c r="G28" s="253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50"/>
      <c r="AA28" s="150"/>
      <c r="AB28" s="150"/>
      <c r="AC28" s="150"/>
      <c r="AD28" s="150"/>
      <c r="AE28" s="150"/>
      <c r="AF28" s="150"/>
      <c r="AG28" s="150" t="s">
        <v>186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80" t="str">
        <f>C28</f>
        <v>Náklady dodavatele vyplývající z povinností dodavatele stanovených obchodními podmínkami před zahájením stavebních prací. Tato skupina zahrnuje zejména náklady na přípravné činnosti.</v>
      </c>
      <c r="BB28" s="150"/>
      <c r="BC28" s="150"/>
      <c r="BD28" s="150"/>
      <c r="BE28" s="150"/>
      <c r="BF28" s="150"/>
      <c r="BG28" s="150"/>
      <c r="BH28" s="150"/>
    </row>
    <row r="29" spans="1:60" outlineLevel="2" x14ac:dyDescent="0.2">
      <c r="A29" s="157"/>
      <c r="B29" s="158"/>
      <c r="C29" s="190" t="s">
        <v>214</v>
      </c>
      <c r="D29" s="163"/>
      <c r="E29" s="164">
        <v>1</v>
      </c>
      <c r="F29" s="161"/>
      <c r="G29" s="161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0"/>
      <c r="AA29" s="150"/>
      <c r="AB29" s="150"/>
      <c r="AC29" s="150"/>
      <c r="AD29" s="150"/>
      <c r="AE29" s="150"/>
      <c r="AF29" s="150"/>
      <c r="AG29" s="150" t="s">
        <v>188</v>
      </c>
      <c r="AH29" s="150">
        <v>0</v>
      </c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3">
        <v>9</v>
      </c>
      <c r="B30" s="174" t="s">
        <v>215</v>
      </c>
      <c r="C30" s="189" t="s">
        <v>216</v>
      </c>
      <c r="D30" s="175" t="s">
        <v>211</v>
      </c>
      <c r="E30" s="176">
        <v>1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0</v>
      </c>
      <c r="O30" s="176">
        <f>ROUND(E30*N30,2)</f>
        <v>0</v>
      </c>
      <c r="P30" s="176">
        <v>0</v>
      </c>
      <c r="Q30" s="176">
        <f>ROUND(E30*P30,2)</f>
        <v>0</v>
      </c>
      <c r="R30" s="178"/>
      <c r="S30" s="178" t="s">
        <v>180</v>
      </c>
      <c r="T30" s="179" t="s">
        <v>181</v>
      </c>
      <c r="U30" s="161">
        <v>0</v>
      </c>
      <c r="V30" s="161">
        <f>ROUND(E30*U30,2)</f>
        <v>0</v>
      </c>
      <c r="W30" s="161"/>
      <c r="X30" s="161" t="s">
        <v>148</v>
      </c>
      <c r="Y30" s="161" t="s">
        <v>183</v>
      </c>
      <c r="Z30" s="150"/>
      <c r="AA30" s="150"/>
      <c r="AB30" s="150"/>
      <c r="AC30" s="150"/>
      <c r="AD30" s="150"/>
      <c r="AE30" s="150"/>
      <c r="AF30" s="150"/>
      <c r="AG30" s="150" t="s">
        <v>217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2" x14ac:dyDescent="0.2">
      <c r="A31" s="157"/>
      <c r="B31" s="158"/>
      <c r="C31" s="252" t="s">
        <v>218</v>
      </c>
      <c r="D31" s="253"/>
      <c r="E31" s="253"/>
      <c r="F31" s="253"/>
      <c r="G31" s="253"/>
      <c r="H31" s="161"/>
      <c r="I31" s="161"/>
      <c r="J31" s="161"/>
      <c r="K31" s="161"/>
      <c r="L31" s="161"/>
      <c r="M31" s="161"/>
      <c r="N31" s="160"/>
      <c r="O31" s="160"/>
      <c r="P31" s="160"/>
      <c r="Q31" s="160"/>
      <c r="R31" s="161"/>
      <c r="S31" s="161"/>
      <c r="T31" s="161"/>
      <c r="U31" s="161"/>
      <c r="V31" s="161"/>
      <c r="W31" s="161"/>
      <c r="X31" s="161"/>
      <c r="Y31" s="161"/>
      <c r="Z31" s="150"/>
      <c r="AA31" s="150"/>
      <c r="AB31" s="150"/>
      <c r="AC31" s="150"/>
      <c r="AD31" s="150"/>
      <c r="AE31" s="150"/>
      <c r="AF31" s="150"/>
      <c r="AG31" s="150" t="s">
        <v>186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73">
        <v>10</v>
      </c>
      <c r="B32" s="174" t="s">
        <v>219</v>
      </c>
      <c r="C32" s="189" t="s">
        <v>220</v>
      </c>
      <c r="D32" s="175" t="s">
        <v>211</v>
      </c>
      <c r="E32" s="176">
        <v>1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21</v>
      </c>
      <c r="M32" s="178">
        <f>G32*(1+L32/100)</f>
        <v>0</v>
      </c>
      <c r="N32" s="176">
        <v>0</v>
      </c>
      <c r="O32" s="176">
        <f>ROUND(E32*N32,2)</f>
        <v>0</v>
      </c>
      <c r="P32" s="176">
        <v>0</v>
      </c>
      <c r="Q32" s="176">
        <f>ROUND(E32*P32,2)</f>
        <v>0</v>
      </c>
      <c r="R32" s="178"/>
      <c r="S32" s="178" t="s">
        <v>180</v>
      </c>
      <c r="T32" s="179" t="s">
        <v>181</v>
      </c>
      <c r="U32" s="161">
        <v>0</v>
      </c>
      <c r="V32" s="161">
        <f>ROUND(E32*U32,2)</f>
        <v>0</v>
      </c>
      <c r="W32" s="161"/>
      <c r="X32" s="161" t="s">
        <v>148</v>
      </c>
      <c r="Y32" s="161" t="s">
        <v>183</v>
      </c>
      <c r="Z32" s="150"/>
      <c r="AA32" s="150"/>
      <c r="AB32" s="150"/>
      <c r="AC32" s="150"/>
      <c r="AD32" s="150"/>
      <c r="AE32" s="150"/>
      <c r="AF32" s="150"/>
      <c r="AG32" s="150" t="s">
        <v>217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ht="33.75" outlineLevel="2" x14ac:dyDescent="0.2">
      <c r="A33" s="157"/>
      <c r="B33" s="158"/>
      <c r="C33" s="252" t="s">
        <v>221</v>
      </c>
      <c r="D33" s="253"/>
      <c r="E33" s="253"/>
      <c r="F33" s="253"/>
      <c r="G33" s="253"/>
      <c r="H33" s="161"/>
      <c r="I33" s="161"/>
      <c r="J33" s="161"/>
      <c r="K33" s="161"/>
      <c r="L33" s="161"/>
      <c r="M33" s="161"/>
      <c r="N33" s="160"/>
      <c r="O33" s="160"/>
      <c r="P33" s="160"/>
      <c r="Q33" s="160"/>
      <c r="R33" s="161"/>
      <c r="S33" s="161"/>
      <c r="T33" s="161"/>
      <c r="U33" s="161"/>
      <c r="V33" s="161"/>
      <c r="W33" s="161"/>
      <c r="X33" s="161"/>
      <c r="Y33" s="161"/>
      <c r="Z33" s="150"/>
      <c r="AA33" s="150"/>
      <c r="AB33" s="150"/>
      <c r="AC33" s="150"/>
      <c r="AD33" s="150"/>
      <c r="AE33" s="150"/>
      <c r="AF33" s="150"/>
      <c r="AG33" s="150" t="s">
        <v>186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80" t="str">
        <f>C33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3">
        <v>11</v>
      </c>
      <c r="B34" s="174" t="s">
        <v>222</v>
      </c>
      <c r="C34" s="189" t="s">
        <v>223</v>
      </c>
      <c r="D34" s="175" t="s">
        <v>211</v>
      </c>
      <c r="E34" s="176">
        <v>1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0</v>
      </c>
      <c r="O34" s="176">
        <f>ROUND(E34*N34,2)</f>
        <v>0</v>
      </c>
      <c r="P34" s="176">
        <v>0</v>
      </c>
      <c r="Q34" s="176">
        <f>ROUND(E34*P34,2)</f>
        <v>0</v>
      </c>
      <c r="R34" s="178"/>
      <c r="S34" s="178" t="s">
        <v>180</v>
      </c>
      <c r="T34" s="179" t="s">
        <v>181</v>
      </c>
      <c r="U34" s="161">
        <v>0</v>
      </c>
      <c r="V34" s="161">
        <f>ROUND(E34*U34,2)</f>
        <v>0</v>
      </c>
      <c r="W34" s="161"/>
      <c r="X34" s="161" t="s">
        <v>148</v>
      </c>
      <c r="Y34" s="161" t="s">
        <v>183</v>
      </c>
      <c r="Z34" s="150"/>
      <c r="AA34" s="150"/>
      <c r="AB34" s="150"/>
      <c r="AC34" s="150"/>
      <c r="AD34" s="150"/>
      <c r="AE34" s="150"/>
      <c r="AF34" s="150"/>
      <c r="AG34" s="150" t="s">
        <v>217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ht="22.5" outlineLevel="2" x14ac:dyDescent="0.2">
      <c r="A35" s="157"/>
      <c r="B35" s="158"/>
      <c r="C35" s="252" t="s">
        <v>224</v>
      </c>
      <c r="D35" s="253"/>
      <c r="E35" s="253"/>
      <c r="F35" s="253"/>
      <c r="G35" s="253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0"/>
      <c r="AA35" s="150"/>
      <c r="AB35" s="150"/>
      <c r="AC35" s="150"/>
      <c r="AD35" s="150"/>
      <c r="AE35" s="150"/>
      <c r="AF35" s="150"/>
      <c r="AG35" s="150" t="s">
        <v>186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80" t="str">
        <f>C35</f>
        <v>Náklady na ztížené provádění stavebních prací v důsledku nepřerušeného provozu na staveništi nebo v případech nepřerušeného provozu v objektech v nichž se stavební práce provádí.</v>
      </c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73">
        <v>12</v>
      </c>
      <c r="B36" s="174" t="s">
        <v>225</v>
      </c>
      <c r="C36" s="189" t="s">
        <v>226</v>
      </c>
      <c r="D36" s="175" t="s">
        <v>211</v>
      </c>
      <c r="E36" s="176">
        <v>1</v>
      </c>
      <c r="F36" s="177"/>
      <c r="G36" s="178">
        <f>ROUND(E36*F36,2)</f>
        <v>0</v>
      </c>
      <c r="H36" s="177"/>
      <c r="I36" s="178">
        <f>ROUND(E36*H36,2)</f>
        <v>0</v>
      </c>
      <c r="J36" s="177"/>
      <c r="K36" s="178">
        <f>ROUND(E36*J36,2)</f>
        <v>0</v>
      </c>
      <c r="L36" s="178">
        <v>21</v>
      </c>
      <c r="M36" s="178">
        <f>G36*(1+L36/100)</f>
        <v>0</v>
      </c>
      <c r="N36" s="176">
        <v>0</v>
      </c>
      <c r="O36" s="176">
        <f>ROUND(E36*N36,2)</f>
        <v>0</v>
      </c>
      <c r="P36" s="176">
        <v>0</v>
      </c>
      <c r="Q36" s="176">
        <f>ROUND(E36*P36,2)</f>
        <v>0</v>
      </c>
      <c r="R36" s="178"/>
      <c r="S36" s="178" t="s">
        <v>180</v>
      </c>
      <c r="T36" s="179" t="s">
        <v>181</v>
      </c>
      <c r="U36" s="161">
        <v>0</v>
      </c>
      <c r="V36" s="161">
        <f>ROUND(E36*U36,2)</f>
        <v>0</v>
      </c>
      <c r="W36" s="161"/>
      <c r="X36" s="161" t="s">
        <v>148</v>
      </c>
      <c r="Y36" s="161" t="s">
        <v>183</v>
      </c>
      <c r="Z36" s="150"/>
      <c r="AA36" s="150"/>
      <c r="AB36" s="150"/>
      <c r="AC36" s="150"/>
      <c r="AD36" s="150"/>
      <c r="AE36" s="150"/>
      <c r="AF36" s="150"/>
      <c r="AG36" s="150" t="s">
        <v>217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2" x14ac:dyDescent="0.2">
      <c r="A37" s="157"/>
      <c r="B37" s="158"/>
      <c r="C37" s="252" t="s">
        <v>227</v>
      </c>
      <c r="D37" s="253"/>
      <c r="E37" s="253"/>
      <c r="F37" s="253"/>
      <c r="G37" s="253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50"/>
      <c r="AA37" s="150"/>
      <c r="AB37" s="150"/>
      <c r="AC37" s="150"/>
      <c r="AD37" s="150"/>
      <c r="AE37" s="150"/>
      <c r="AF37" s="150"/>
      <c r="AG37" s="150" t="s">
        <v>186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73">
        <v>13</v>
      </c>
      <c r="B38" s="174" t="s">
        <v>228</v>
      </c>
      <c r="C38" s="189" t="s">
        <v>229</v>
      </c>
      <c r="D38" s="175" t="s">
        <v>211</v>
      </c>
      <c r="E38" s="176">
        <v>1</v>
      </c>
      <c r="F38" s="177"/>
      <c r="G38" s="178">
        <f>ROUND(E38*F38,2)</f>
        <v>0</v>
      </c>
      <c r="H38" s="177"/>
      <c r="I38" s="178">
        <f>ROUND(E38*H38,2)</f>
        <v>0</v>
      </c>
      <c r="J38" s="177"/>
      <c r="K38" s="178">
        <f>ROUND(E38*J38,2)</f>
        <v>0</v>
      </c>
      <c r="L38" s="178">
        <v>21</v>
      </c>
      <c r="M38" s="178">
        <f>G38*(1+L38/100)</f>
        <v>0</v>
      </c>
      <c r="N38" s="176">
        <v>0</v>
      </c>
      <c r="O38" s="176">
        <f>ROUND(E38*N38,2)</f>
        <v>0</v>
      </c>
      <c r="P38" s="176">
        <v>0</v>
      </c>
      <c r="Q38" s="176">
        <f>ROUND(E38*P38,2)</f>
        <v>0</v>
      </c>
      <c r="R38" s="178"/>
      <c r="S38" s="178" t="s">
        <v>180</v>
      </c>
      <c r="T38" s="179" t="s">
        <v>181</v>
      </c>
      <c r="U38" s="161">
        <v>0</v>
      </c>
      <c r="V38" s="161">
        <f>ROUND(E38*U38,2)</f>
        <v>0</v>
      </c>
      <c r="W38" s="161"/>
      <c r="X38" s="161" t="s">
        <v>148</v>
      </c>
      <c r="Y38" s="161" t="s">
        <v>183</v>
      </c>
      <c r="Z38" s="150"/>
      <c r="AA38" s="150"/>
      <c r="AB38" s="150"/>
      <c r="AC38" s="150"/>
      <c r="AD38" s="150"/>
      <c r="AE38" s="150"/>
      <c r="AF38" s="150"/>
      <c r="AG38" s="150" t="s">
        <v>217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33.75" outlineLevel="2" x14ac:dyDescent="0.2">
      <c r="A39" s="157"/>
      <c r="B39" s="158"/>
      <c r="C39" s="252" t="s">
        <v>230</v>
      </c>
      <c r="D39" s="253"/>
      <c r="E39" s="253"/>
      <c r="F39" s="253"/>
      <c r="G39" s="253"/>
      <c r="H39" s="161"/>
      <c r="I39" s="161"/>
      <c r="J39" s="161"/>
      <c r="K39" s="161"/>
      <c r="L39" s="161"/>
      <c r="M39" s="161"/>
      <c r="N39" s="160"/>
      <c r="O39" s="160"/>
      <c r="P39" s="160"/>
      <c r="Q39" s="160"/>
      <c r="R39" s="161"/>
      <c r="S39" s="161"/>
      <c r="T39" s="161"/>
      <c r="U39" s="161"/>
      <c r="V39" s="161"/>
      <c r="W39" s="161"/>
      <c r="X39" s="161"/>
      <c r="Y39" s="161"/>
      <c r="Z39" s="150"/>
      <c r="AA39" s="150"/>
      <c r="AB39" s="150"/>
      <c r="AC39" s="150"/>
      <c r="AD39" s="150"/>
      <c r="AE39" s="150"/>
      <c r="AF39" s="150"/>
      <c r="AG39" s="150" t="s">
        <v>186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80" t="str">
        <f>C39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73">
        <v>14</v>
      </c>
      <c r="B40" s="174" t="s">
        <v>231</v>
      </c>
      <c r="C40" s="189" t="s">
        <v>232</v>
      </c>
      <c r="D40" s="175" t="s">
        <v>211</v>
      </c>
      <c r="E40" s="176">
        <v>1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/>
      <c r="S40" s="178" t="s">
        <v>180</v>
      </c>
      <c r="T40" s="179" t="s">
        <v>181</v>
      </c>
      <c r="U40" s="161">
        <v>0</v>
      </c>
      <c r="V40" s="161">
        <f>ROUND(E40*U40,2)</f>
        <v>0</v>
      </c>
      <c r="W40" s="161"/>
      <c r="X40" s="161" t="s">
        <v>148</v>
      </c>
      <c r="Y40" s="161" t="s">
        <v>183</v>
      </c>
      <c r="Z40" s="150"/>
      <c r="AA40" s="150"/>
      <c r="AB40" s="150"/>
      <c r="AC40" s="150"/>
      <c r="AD40" s="150"/>
      <c r="AE40" s="150"/>
      <c r="AF40" s="150"/>
      <c r="AG40" s="150" t="s">
        <v>212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ht="22.5" outlineLevel="2" x14ac:dyDescent="0.2">
      <c r="A41" s="157"/>
      <c r="B41" s="158"/>
      <c r="C41" s="252" t="s">
        <v>233</v>
      </c>
      <c r="D41" s="253"/>
      <c r="E41" s="253"/>
      <c r="F41" s="253"/>
      <c r="G41" s="253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50"/>
      <c r="AA41" s="150"/>
      <c r="AB41" s="150"/>
      <c r="AC41" s="150"/>
      <c r="AD41" s="150"/>
      <c r="AE41" s="150"/>
      <c r="AF41" s="150"/>
      <c r="AG41" s="150" t="s">
        <v>186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80" t="str">
        <f>C41</f>
        <v>Náklady zhotovitele, související s prováděním zkoušek a revizí předepsaných technickými normami nebo objednatelem a které jsou pro provedení díla nezbytné.</v>
      </c>
      <c r="BB41" s="150"/>
      <c r="BC41" s="150"/>
      <c r="BD41" s="150"/>
      <c r="BE41" s="150"/>
      <c r="BF41" s="150"/>
      <c r="BG41" s="150"/>
      <c r="BH41" s="150"/>
    </row>
    <row r="42" spans="1:60" outlineLevel="2" x14ac:dyDescent="0.2">
      <c r="A42" s="157"/>
      <c r="B42" s="158"/>
      <c r="C42" s="190" t="s">
        <v>234</v>
      </c>
      <c r="D42" s="163"/>
      <c r="E42" s="164">
        <v>1</v>
      </c>
      <c r="F42" s="161"/>
      <c r="G42" s="161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50"/>
      <c r="AA42" s="150"/>
      <c r="AB42" s="150"/>
      <c r="AC42" s="150"/>
      <c r="AD42" s="150"/>
      <c r="AE42" s="150"/>
      <c r="AF42" s="150"/>
      <c r="AG42" s="150" t="s">
        <v>188</v>
      </c>
      <c r="AH42" s="150">
        <v>0</v>
      </c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x14ac:dyDescent="0.2">
      <c r="A43" s="3"/>
      <c r="B43" s="4"/>
      <c r="C43" s="192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v>12</v>
      </c>
      <c r="AF43">
        <v>21</v>
      </c>
      <c r="AG43" t="s">
        <v>161</v>
      </c>
    </row>
    <row r="44" spans="1:60" x14ac:dyDescent="0.2">
      <c r="A44" s="153"/>
      <c r="B44" s="154" t="s">
        <v>29</v>
      </c>
      <c r="C44" s="193"/>
      <c r="D44" s="155"/>
      <c r="E44" s="156"/>
      <c r="F44" s="156"/>
      <c r="G44" s="172">
        <f>G8+G15+G26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f>SUMIF(L7:L42,AE43,G7:G42)</f>
        <v>0</v>
      </c>
      <c r="AF44">
        <f>SUMIF(L7:L42,AF43,G7:G42)</f>
        <v>0</v>
      </c>
      <c r="AG44" t="s">
        <v>235</v>
      </c>
    </row>
    <row r="45" spans="1:60" x14ac:dyDescent="0.2">
      <c r="C45" s="194"/>
      <c r="D45" s="10"/>
      <c r="AG45" t="s">
        <v>236</v>
      </c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5GYbyqjqkEFSNOYcIvAiEaPOJGITDdvtCHungScYbtxbVRuVjsCpr0Vcjr/sViO0srAYzLcXYA2I5RQjlGgTw==" saltValue="nRtAmchkoHPdUx+VvC0hBA==" spinCount="100000" sheet="1" formatRows="0"/>
  <mergeCells count="17">
    <mergeCell ref="C33:G33"/>
    <mergeCell ref="C35:G35"/>
    <mergeCell ref="C37:G37"/>
    <mergeCell ref="C39:G39"/>
    <mergeCell ref="C41:G41"/>
    <mergeCell ref="C31:G31"/>
    <mergeCell ref="A1:G1"/>
    <mergeCell ref="C2:G2"/>
    <mergeCell ref="C3:G3"/>
    <mergeCell ref="C4:G4"/>
    <mergeCell ref="C10:G10"/>
    <mergeCell ref="C17:G17"/>
    <mergeCell ref="C18:G18"/>
    <mergeCell ref="C20:G20"/>
    <mergeCell ref="C22:G22"/>
    <mergeCell ref="C24:G24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2650B-1697-4943-A971-C5301E416F4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4" t="s">
        <v>237</v>
      </c>
      <c r="B1" s="254"/>
      <c r="C1" s="254"/>
      <c r="D1" s="254"/>
      <c r="E1" s="254"/>
      <c r="F1" s="254"/>
      <c r="G1" s="254"/>
      <c r="AG1" t="s">
        <v>146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147</v>
      </c>
    </row>
    <row r="3" spans="1:60" ht="24.95" customHeight="1" x14ac:dyDescent="0.2">
      <c r="A3" s="50" t="s">
        <v>8</v>
      </c>
      <c r="B3" s="49" t="s">
        <v>49</v>
      </c>
      <c r="C3" s="255" t="s">
        <v>50</v>
      </c>
      <c r="D3" s="256"/>
      <c r="E3" s="256"/>
      <c r="F3" s="256"/>
      <c r="G3" s="257"/>
      <c r="AC3" s="124" t="s">
        <v>147</v>
      </c>
      <c r="AG3" t="s">
        <v>151</v>
      </c>
    </row>
    <row r="4" spans="1:60" ht="24.95" customHeight="1" x14ac:dyDescent="0.2">
      <c r="A4" s="143" t="s">
        <v>9</v>
      </c>
      <c r="B4" s="144" t="s">
        <v>51</v>
      </c>
      <c r="C4" s="258" t="s">
        <v>52</v>
      </c>
      <c r="D4" s="259"/>
      <c r="E4" s="259"/>
      <c r="F4" s="259"/>
      <c r="G4" s="260"/>
      <c r="AG4" t="s">
        <v>152</v>
      </c>
    </row>
    <row r="5" spans="1:60" x14ac:dyDescent="0.2">
      <c r="D5" s="10"/>
    </row>
    <row r="6" spans="1:60" ht="38.25" x14ac:dyDescent="0.2">
      <c r="A6" s="146" t="s">
        <v>153</v>
      </c>
      <c r="B6" s="148" t="s">
        <v>154</v>
      </c>
      <c r="C6" s="148" t="s">
        <v>155</v>
      </c>
      <c r="D6" s="147" t="s">
        <v>156</v>
      </c>
      <c r="E6" s="146" t="s">
        <v>157</v>
      </c>
      <c r="F6" s="145" t="s">
        <v>158</v>
      </c>
      <c r="G6" s="146" t="s">
        <v>29</v>
      </c>
      <c r="H6" s="149" t="s">
        <v>30</v>
      </c>
      <c r="I6" s="149" t="s">
        <v>159</v>
      </c>
      <c r="J6" s="149" t="s">
        <v>31</v>
      </c>
      <c r="K6" s="149" t="s">
        <v>160</v>
      </c>
      <c r="L6" s="149" t="s">
        <v>161</v>
      </c>
      <c r="M6" s="149" t="s">
        <v>162</v>
      </c>
      <c r="N6" s="149" t="s">
        <v>163</v>
      </c>
      <c r="O6" s="149" t="s">
        <v>164</v>
      </c>
      <c r="P6" s="149" t="s">
        <v>165</v>
      </c>
      <c r="Q6" s="149" t="s">
        <v>166</v>
      </c>
      <c r="R6" s="149" t="s">
        <v>167</v>
      </c>
      <c r="S6" s="149" t="s">
        <v>168</v>
      </c>
      <c r="T6" s="149" t="s">
        <v>169</v>
      </c>
      <c r="U6" s="149" t="s">
        <v>170</v>
      </c>
      <c r="V6" s="149" t="s">
        <v>171</v>
      </c>
      <c r="W6" s="149" t="s">
        <v>172</v>
      </c>
      <c r="X6" s="149" t="s">
        <v>173</v>
      </c>
      <c r="Y6" s="149" t="s">
        <v>174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6" t="s">
        <v>175</v>
      </c>
      <c r="B8" s="167" t="s">
        <v>82</v>
      </c>
      <c r="C8" s="188" t="s">
        <v>83</v>
      </c>
      <c r="D8" s="168"/>
      <c r="E8" s="169"/>
      <c r="F8" s="170"/>
      <c r="G8" s="170">
        <f>SUMIF(AG9:AG32,"&lt;&gt;NOR",G9:G32)</f>
        <v>0</v>
      </c>
      <c r="H8" s="170"/>
      <c r="I8" s="170">
        <f>SUM(I9:I32)</f>
        <v>0</v>
      </c>
      <c r="J8" s="170"/>
      <c r="K8" s="170">
        <f>SUM(K9:K32)</f>
        <v>0</v>
      </c>
      <c r="L8" s="170"/>
      <c r="M8" s="170">
        <f>SUM(M9:M32)</f>
        <v>0</v>
      </c>
      <c r="N8" s="169"/>
      <c r="O8" s="169">
        <f>SUM(O9:O32)</f>
        <v>5.79</v>
      </c>
      <c r="P8" s="169"/>
      <c r="Q8" s="169">
        <f>SUM(Q9:Q32)</f>
        <v>0</v>
      </c>
      <c r="R8" s="170"/>
      <c r="S8" s="170"/>
      <c r="T8" s="171"/>
      <c r="U8" s="165"/>
      <c r="V8" s="165">
        <f>SUM(V9:V32)</f>
        <v>44.78</v>
      </c>
      <c r="W8" s="165"/>
      <c r="X8" s="165"/>
      <c r="Y8" s="165"/>
      <c r="AG8" t="s">
        <v>176</v>
      </c>
    </row>
    <row r="9" spans="1:60" ht="22.5" outlineLevel="1" x14ac:dyDescent="0.2">
      <c r="A9" s="173">
        <v>1</v>
      </c>
      <c r="B9" s="174" t="s">
        <v>238</v>
      </c>
      <c r="C9" s="189" t="s">
        <v>239</v>
      </c>
      <c r="D9" s="175" t="s">
        <v>240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0.17277000000000001</v>
      </c>
      <c r="O9" s="176">
        <f>ROUND(E9*N9,2)</f>
        <v>0.17</v>
      </c>
      <c r="P9" s="176">
        <v>0</v>
      </c>
      <c r="Q9" s="176">
        <f>ROUND(E9*P9,2)</f>
        <v>0</v>
      </c>
      <c r="R9" s="178" t="s">
        <v>241</v>
      </c>
      <c r="S9" s="178" t="s">
        <v>242</v>
      </c>
      <c r="T9" s="179" t="s">
        <v>243</v>
      </c>
      <c r="U9" s="161">
        <v>0.79025999999999996</v>
      </c>
      <c r="V9" s="161">
        <f>ROUND(E9*U9,2)</f>
        <v>0.79</v>
      </c>
      <c r="W9" s="161"/>
      <c r="X9" s="161" t="s">
        <v>182</v>
      </c>
      <c r="Y9" s="161" t="s">
        <v>183</v>
      </c>
      <c r="Z9" s="150"/>
      <c r="AA9" s="150"/>
      <c r="AB9" s="150"/>
      <c r="AC9" s="150"/>
      <c r="AD9" s="150"/>
      <c r="AE9" s="150"/>
      <c r="AF9" s="150"/>
      <c r="AG9" s="150" t="s">
        <v>184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">
      <c r="A10" s="157"/>
      <c r="B10" s="158"/>
      <c r="C10" s="263" t="s">
        <v>244</v>
      </c>
      <c r="D10" s="264"/>
      <c r="E10" s="264"/>
      <c r="F10" s="264"/>
      <c r="G10" s="264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0"/>
      <c r="AA10" s="150"/>
      <c r="AB10" s="150"/>
      <c r="AC10" s="150"/>
      <c r="AD10" s="150"/>
      <c r="AE10" s="150"/>
      <c r="AF10" s="150"/>
      <c r="AG10" s="150" t="s">
        <v>245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2" x14ac:dyDescent="0.2">
      <c r="A11" s="157"/>
      <c r="B11" s="158"/>
      <c r="C11" s="190" t="s">
        <v>246</v>
      </c>
      <c r="D11" s="163"/>
      <c r="E11" s="164">
        <v>1</v>
      </c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0"/>
      <c r="AA11" s="150"/>
      <c r="AB11" s="150"/>
      <c r="AC11" s="150"/>
      <c r="AD11" s="150"/>
      <c r="AE11" s="150"/>
      <c r="AF11" s="150"/>
      <c r="AG11" s="150" t="s">
        <v>188</v>
      </c>
      <c r="AH11" s="150">
        <v>0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2.5" outlineLevel="1" x14ac:dyDescent="0.2">
      <c r="A12" s="173">
        <v>2</v>
      </c>
      <c r="B12" s="174" t="s">
        <v>247</v>
      </c>
      <c r="C12" s="189" t="s">
        <v>248</v>
      </c>
      <c r="D12" s="175" t="s">
        <v>249</v>
      </c>
      <c r="E12" s="176">
        <v>1.56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21</v>
      </c>
      <c r="M12" s="178">
        <f>G12*(1+L12/100)</f>
        <v>0</v>
      </c>
      <c r="N12" s="176">
        <v>1.9245399999999999</v>
      </c>
      <c r="O12" s="176">
        <f>ROUND(E12*N12,2)</f>
        <v>3</v>
      </c>
      <c r="P12" s="176">
        <v>0</v>
      </c>
      <c r="Q12" s="176">
        <f>ROUND(E12*P12,2)</f>
        <v>0</v>
      </c>
      <c r="R12" s="178" t="s">
        <v>241</v>
      </c>
      <c r="S12" s="178" t="s">
        <v>242</v>
      </c>
      <c r="T12" s="179" t="s">
        <v>243</v>
      </c>
      <c r="U12" s="161">
        <v>4.7939999999999996</v>
      </c>
      <c r="V12" s="161">
        <f>ROUND(E12*U12,2)</f>
        <v>7.48</v>
      </c>
      <c r="W12" s="161"/>
      <c r="X12" s="161" t="s">
        <v>182</v>
      </c>
      <c r="Y12" s="161" t="s">
        <v>183</v>
      </c>
      <c r="Z12" s="150"/>
      <c r="AA12" s="150"/>
      <c r="AB12" s="150"/>
      <c r="AC12" s="150"/>
      <c r="AD12" s="150"/>
      <c r="AE12" s="150"/>
      <c r="AF12" s="150"/>
      <c r="AG12" s="150" t="s">
        <v>184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2" x14ac:dyDescent="0.2">
      <c r="A13" s="157"/>
      <c r="B13" s="158"/>
      <c r="C13" s="263" t="s">
        <v>244</v>
      </c>
      <c r="D13" s="264"/>
      <c r="E13" s="264"/>
      <c r="F13" s="264"/>
      <c r="G13" s="264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0"/>
      <c r="AA13" s="150"/>
      <c r="AB13" s="150"/>
      <c r="AC13" s="150"/>
      <c r="AD13" s="150"/>
      <c r="AE13" s="150"/>
      <c r="AF13" s="150"/>
      <c r="AG13" s="150" t="s">
        <v>245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2" x14ac:dyDescent="0.2">
      <c r="A14" s="157"/>
      <c r="B14" s="158"/>
      <c r="C14" s="190" t="s">
        <v>250</v>
      </c>
      <c r="D14" s="163"/>
      <c r="E14" s="164">
        <v>1.56</v>
      </c>
      <c r="F14" s="161"/>
      <c r="G14" s="161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0"/>
      <c r="AA14" s="150"/>
      <c r="AB14" s="150"/>
      <c r="AC14" s="150"/>
      <c r="AD14" s="150"/>
      <c r="AE14" s="150"/>
      <c r="AF14" s="150"/>
      <c r="AG14" s="150" t="s">
        <v>188</v>
      </c>
      <c r="AH14" s="150">
        <v>0</v>
      </c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3">
        <v>3</v>
      </c>
      <c r="B15" s="174" t="s">
        <v>251</v>
      </c>
      <c r="C15" s="189" t="s">
        <v>252</v>
      </c>
      <c r="D15" s="175" t="s">
        <v>179</v>
      </c>
      <c r="E15" s="176">
        <v>7.6840000000000002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21</v>
      </c>
      <c r="M15" s="178">
        <f>G15*(1+L15/100)</f>
        <v>0</v>
      </c>
      <c r="N15" s="176">
        <v>7.0250000000000007E-2</v>
      </c>
      <c r="O15" s="176">
        <f>ROUND(E15*N15,2)</f>
        <v>0.54</v>
      </c>
      <c r="P15" s="176">
        <v>0</v>
      </c>
      <c r="Q15" s="176">
        <f>ROUND(E15*P15,2)</f>
        <v>0</v>
      </c>
      <c r="R15" s="178" t="s">
        <v>253</v>
      </c>
      <c r="S15" s="178" t="s">
        <v>242</v>
      </c>
      <c r="T15" s="179" t="s">
        <v>243</v>
      </c>
      <c r="U15" s="161">
        <v>0.67200000000000004</v>
      </c>
      <c r="V15" s="161">
        <f>ROUND(E15*U15,2)</f>
        <v>5.16</v>
      </c>
      <c r="W15" s="161"/>
      <c r="X15" s="161" t="s">
        <v>182</v>
      </c>
      <c r="Y15" s="161" t="s">
        <v>183</v>
      </c>
      <c r="Z15" s="150"/>
      <c r="AA15" s="150"/>
      <c r="AB15" s="150"/>
      <c r="AC15" s="150"/>
      <c r="AD15" s="150"/>
      <c r="AE15" s="150"/>
      <c r="AF15" s="150"/>
      <c r="AG15" s="150" t="s">
        <v>184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2" x14ac:dyDescent="0.2">
      <c r="A16" s="157"/>
      <c r="B16" s="158"/>
      <c r="C16" s="263" t="s">
        <v>254</v>
      </c>
      <c r="D16" s="264"/>
      <c r="E16" s="264"/>
      <c r="F16" s="264"/>
      <c r="G16" s="264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0"/>
      <c r="AA16" s="150"/>
      <c r="AB16" s="150"/>
      <c r="AC16" s="150"/>
      <c r="AD16" s="150"/>
      <c r="AE16" s="150"/>
      <c r="AF16" s="150"/>
      <c r="AG16" s="150" t="s">
        <v>245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2" x14ac:dyDescent="0.2">
      <c r="A17" s="157"/>
      <c r="B17" s="158"/>
      <c r="C17" s="190" t="s">
        <v>255</v>
      </c>
      <c r="D17" s="163"/>
      <c r="E17" s="164">
        <v>7.6840000000000002</v>
      </c>
      <c r="F17" s="161"/>
      <c r="G17" s="161"/>
      <c r="H17" s="161"/>
      <c r="I17" s="161"/>
      <c r="J17" s="161"/>
      <c r="K17" s="161"/>
      <c r="L17" s="161"/>
      <c r="M17" s="161"/>
      <c r="N17" s="160"/>
      <c r="O17" s="160"/>
      <c r="P17" s="160"/>
      <c r="Q17" s="160"/>
      <c r="R17" s="161"/>
      <c r="S17" s="161"/>
      <c r="T17" s="161"/>
      <c r="U17" s="161"/>
      <c r="V17" s="161"/>
      <c r="W17" s="161"/>
      <c r="X17" s="161"/>
      <c r="Y17" s="161"/>
      <c r="Z17" s="150"/>
      <c r="AA17" s="150"/>
      <c r="AB17" s="150"/>
      <c r="AC17" s="150"/>
      <c r="AD17" s="150"/>
      <c r="AE17" s="150"/>
      <c r="AF17" s="150"/>
      <c r="AG17" s="150" t="s">
        <v>188</v>
      </c>
      <c r="AH17" s="150">
        <v>5</v>
      </c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73">
        <v>4</v>
      </c>
      <c r="B18" s="174" t="s">
        <v>256</v>
      </c>
      <c r="C18" s="189" t="s">
        <v>257</v>
      </c>
      <c r="D18" s="175" t="s">
        <v>179</v>
      </c>
      <c r="E18" s="176">
        <v>19.097999999999999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21</v>
      </c>
      <c r="M18" s="178">
        <f>G18*(1+L18/100)</f>
        <v>0</v>
      </c>
      <c r="N18" s="176">
        <v>9.2170000000000002E-2</v>
      </c>
      <c r="O18" s="176">
        <f>ROUND(E18*N18,2)</f>
        <v>1.76</v>
      </c>
      <c r="P18" s="176">
        <v>0</v>
      </c>
      <c r="Q18" s="176">
        <f>ROUND(E18*P18,2)</f>
        <v>0</v>
      </c>
      <c r="R18" s="178" t="s">
        <v>253</v>
      </c>
      <c r="S18" s="178" t="s">
        <v>242</v>
      </c>
      <c r="T18" s="179" t="s">
        <v>243</v>
      </c>
      <c r="U18" s="161">
        <v>0.64400000000000002</v>
      </c>
      <c r="V18" s="161">
        <f>ROUND(E18*U18,2)</f>
        <v>12.3</v>
      </c>
      <c r="W18" s="161"/>
      <c r="X18" s="161" t="s">
        <v>182</v>
      </c>
      <c r="Y18" s="161" t="s">
        <v>183</v>
      </c>
      <c r="Z18" s="150"/>
      <c r="AA18" s="150"/>
      <c r="AB18" s="150"/>
      <c r="AC18" s="150"/>
      <c r="AD18" s="150"/>
      <c r="AE18" s="150"/>
      <c r="AF18" s="150"/>
      <c r="AG18" s="150" t="s">
        <v>184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2" x14ac:dyDescent="0.2">
      <c r="A19" s="157"/>
      <c r="B19" s="158"/>
      <c r="C19" s="263" t="s">
        <v>254</v>
      </c>
      <c r="D19" s="264"/>
      <c r="E19" s="264"/>
      <c r="F19" s="264"/>
      <c r="G19" s="264"/>
      <c r="H19" s="161"/>
      <c r="I19" s="161"/>
      <c r="J19" s="161"/>
      <c r="K19" s="161"/>
      <c r="L19" s="161"/>
      <c r="M19" s="161"/>
      <c r="N19" s="160"/>
      <c r="O19" s="160"/>
      <c r="P19" s="160"/>
      <c r="Q19" s="160"/>
      <c r="R19" s="161"/>
      <c r="S19" s="161"/>
      <c r="T19" s="161"/>
      <c r="U19" s="161"/>
      <c r="V19" s="161"/>
      <c r="W19" s="161"/>
      <c r="X19" s="161"/>
      <c r="Y19" s="161"/>
      <c r="Z19" s="150"/>
      <c r="AA19" s="150"/>
      <c r="AB19" s="150"/>
      <c r="AC19" s="150"/>
      <c r="AD19" s="150"/>
      <c r="AE19" s="150"/>
      <c r="AF19" s="150"/>
      <c r="AG19" s="150" t="s">
        <v>245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2" x14ac:dyDescent="0.2">
      <c r="A20" s="157"/>
      <c r="B20" s="158"/>
      <c r="C20" s="190" t="s">
        <v>258</v>
      </c>
      <c r="D20" s="163"/>
      <c r="E20" s="164">
        <v>19.097999999999999</v>
      </c>
      <c r="F20" s="161"/>
      <c r="G20" s="161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0"/>
      <c r="AA20" s="150"/>
      <c r="AB20" s="150"/>
      <c r="AC20" s="150"/>
      <c r="AD20" s="150"/>
      <c r="AE20" s="150"/>
      <c r="AF20" s="150"/>
      <c r="AG20" s="150" t="s">
        <v>188</v>
      </c>
      <c r="AH20" s="150">
        <v>5</v>
      </c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73">
        <v>5</v>
      </c>
      <c r="B21" s="174" t="s">
        <v>259</v>
      </c>
      <c r="C21" s="189" t="s">
        <v>260</v>
      </c>
      <c r="D21" s="175" t="s">
        <v>179</v>
      </c>
      <c r="E21" s="176">
        <v>2.4830000000000001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0.1114</v>
      </c>
      <c r="O21" s="176">
        <f>ROUND(E21*N21,2)</f>
        <v>0.28000000000000003</v>
      </c>
      <c r="P21" s="176">
        <v>0</v>
      </c>
      <c r="Q21" s="176">
        <f>ROUND(E21*P21,2)</f>
        <v>0</v>
      </c>
      <c r="R21" s="178" t="s">
        <v>253</v>
      </c>
      <c r="S21" s="178" t="s">
        <v>242</v>
      </c>
      <c r="T21" s="179" t="s">
        <v>243</v>
      </c>
      <c r="U21" s="161">
        <v>0.81899999999999995</v>
      </c>
      <c r="V21" s="161">
        <f>ROUND(E21*U21,2)</f>
        <v>2.0299999999999998</v>
      </c>
      <c r="W21" s="161"/>
      <c r="X21" s="161" t="s">
        <v>182</v>
      </c>
      <c r="Y21" s="161" t="s">
        <v>183</v>
      </c>
      <c r="Z21" s="150"/>
      <c r="AA21" s="150"/>
      <c r="AB21" s="150"/>
      <c r="AC21" s="150"/>
      <c r="AD21" s="150"/>
      <c r="AE21" s="150"/>
      <c r="AF21" s="150"/>
      <c r="AG21" s="150" t="s">
        <v>184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2" x14ac:dyDescent="0.2">
      <c r="A22" s="157"/>
      <c r="B22" s="158"/>
      <c r="C22" s="190" t="s">
        <v>261</v>
      </c>
      <c r="D22" s="163"/>
      <c r="E22" s="164">
        <v>2.4830000000000001</v>
      </c>
      <c r="F22" s="161"/>
      <c r="G22" s="161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0"/>
      <c r="AA22" s="150"/>
      <c r="AB22" s="150"/>
      <c r="AC22" s="150"/>
      <c r="AD22" s="150"/>
      <c r="AE22" s="150"/>
      <c r="AF22" s="150"/>
      <c r="AG22" s="150" t="s">
        <v>188</v>
      </c>
      <c r="AH22" s="150">
        <v>0</v>
      </c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73">
        <v>6</v>
      </c>
      <c r="B23" s="174" t="s">
        <v>262</v>
      </c>
      <c r="C23" s="189" t="s">
        <v>263</v>
      </c>
      <c r="D23" s="175" t="s">
        <v>264</v>
      </c>
      <c r="E23" s="176">
        <v>42.24</v>
      </c>
      <c r="F23" s="177"/>
      <c r="G23" s="178">
        <f>ROUND(E23*F23,2)</f>
        <v>0</v>
      </c>
      <c r="H23" s="177"/>
      <c r="I23" s="178">
        <f>ROUND(E23*H23,2)</f>
        <v>0</v>
      </c>
      <c r="J23" s="177"/>
      <c r="K23" s="178">
        <f>ROUND(E23*J23,2)</f>
        <v>0</v>
      </c>
      <c r="L23" s="178">
        <v>21</v>
      </c>
      <c r="M23" s="178">
        <f>G23*(1+L23/100)</f>
        <v>0</v>
      </c>
      <c r="N23" s="176">
        <v>8.0000000000000007E-5</v>
      </c>
      <c r="O23" s="176">
        <f>ROUND(E23*N23,2)</f>
        <v>0</v>
      </c>
      <c r="P23" s="176">
        <v>0</v>
      </c>
      <c r="Q23" s="176">
        <f>ROUND(E23*P23,2)</f>
        <v>0</v>
      </c>
      <c r="R23" s="178"/>
      <c r="S23" s="178" t="s">
        <v>180</v>
      </c>
      <c r="T23" s="179" t="s">
        <v>181</v>
      </c>
      <c r="U23" s="161">
        <v>0.18</v>
      </c>
      <c r="V23" s="161">
        <f>ROUND(E23*U23,2)</f>
        <v>7.6</v>
      </c>
      <c r="W23" s="161"/>
      <c r="X23" s="161" t="s">
        <v>182</v>
      </c>
      <c r="Y23" s="161" t="s">
        <v>183</v>
      </c>
      <c r="Z23" s="150"/>
      <c r="AA23" s="150"/>
      <c r="AB23" s="150"/>
      <c r="AC23" s="150"/>
      <c r="AD23" s="150"/>
      <c r="AE23" s="150"/>
      <c r="AF23" s="150"/>
      <c r="AG23" s="150" t="s">
        <v>184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2" x14ac:dyDescent="0.2">
      <c r="A24" s="157"/>
      <c r="B24" s="158"/>
      <c r="C24" s="190" t="s">
        <v>265</v>
      </c>
      <c r="D24" s="163"/>
      <c r="E24" s="164">
        <v>7.64</v>
      </c>
      <c r="F24" s="161"/>
      <c r="G24" s="161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50"/>
      <c r="AA24" s="150"/>
      <c r="AB24" s="150"/>
      <c r="AC24" s="150"/>
      <c r="AD24" s="150"/>
      <c r="AE24" s="150"/>
      <c r="AF24" s="150"/>
      <c r="AG24" s="150" t="s">
        <v>188</v>
      </c>
      <c r="AH24" s="150">
        <v>0</v>
      </c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3" x14ac:dyDescent="0.2">
      <c r="A25" s="157"/>
      <c r="B25" s="158"/>
      <c r="C25" s="190" t="s">
        <v>266</v>
      </c>
      <c r="D25" s="163"/>
      <c r="E25" s="164">
        <v>7.64</v>
      </c>
      <c r="F25" s="161"/>
      <c r="G25" s="16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0"/>
      <c r="AA25" s="150"/>
      <c r="AB25" s="150"/>
      <c r="AC25" s="150"/>
      <c r="AD25" s="150"/>
      <c r="AE25" s="150"/>
      <c r="AF25" s="150"/>
      <c r="AG25" s="150" t="s">
        <v>188</v>
      </c>
      <c r="AH25" s="150">
        <v>0</v>
      </c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3" x14ac:dyDescent="0.2">
      <c r="A26" s="157"/>
      <c r="B26" s="158"/>
      <c r="C26" s="190" t="s">
        <v>267</v>
      </c>
      <c r="D26" s="163"/>
      <c r="E26" s="164">
        <v>7.64</v>
      </c>
      <c r="F26" s="161"/>
      <c r="G26" s="161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0"/>
      <c r="AA26" s="150"/>
      <c r="AB26" s="150"/>
      <c r="AC26" s="150"/>
      <c r="AD26" s="150"/>
      <c r="AE26" s="150"/>
      <c r="AF26" s="150"/>
      <c r="AG26" s="150" t="s">
        <v>188</v>
      </c>
      <c r="AH26" s="150">
        <v>0</v>
      </c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3" x14ac:dyDescent="0.2">
      <c r="A27" s="157"/>
      <c r="B27" s="158"/>
      <c r="C27" s="190" t="s">
        <v>268</v>
      </c>
      <c r="D27" s="163"/>
      <c r="E27" s="164">
        <v>6.44</v>
      </c>
      <c r="F27" s="161"/>
      <c r="G27" s="161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50"/>
      <c r="AA27" s="150"/>
      <c r="AB27" s="150"/>
      <c r="AC27" s="150"/>
      <c r="AD27" s="150"/>
      <c r="AE27" s="150"/>
      <c r="AF27" s="150"/>
      <c r="AG27" s="150" t="s">
        <v>188</v>
      </c>
      <c r="AH27" s="150">
        <v>0</v>
      </c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3" x14ac:dyDescent="0.2">
      <c r="A28" s="157"/>
      <c r="B28" s="158"/>
      <c r="C28" s="190" t="s">
        <v>269</v>
      </c>
      <c r="D28" s="163"/>
      <c r="E28" s="164">
        <v>6.44</v>
      </c>
      <c r="F28" s="161"/>
      <c r="G28" s="161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50"/>
      <c r="AA28" s="150"/>
      <c r="AB28" s="150"/>
      <c r="AC28" s="150"/>
      <c r="AD28" s="150"/>
      <c r="AE28" s="150"/>
      <c r="AF28" s="150"/>
      <c r="AG28" s="150" t="s">
        <v>188</v>
      </c>
      <c r="AH28" s="150">
        <v>0</v>
      </c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3" x14ac:dyDescent="0.2">
      <c r="A29" s="157"/>
      <c r="B29" s="158"/>
      <c r="C29" s="190" t="s">
        <v>270</v>
      </c>
      <c r="D29" s="163"/>
      <c r="E29" s="164">
        <v>6.44</v>
      </c>
      <c r="F29" s="161"/>
      <c r="G29" s="161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0"/>
      <c r="AA29" s="150"/>
      <c r="AB29" s="150"/>
      <c r="AC29" s="150"/>
      <c r="AD29" s="150"/>
      <c r="AE29" s="150"/>
      <c r="AF29" s="150"/>
      <c r="AG29" s="150" t="s">
        <v>188</v>
      </c>
      <c r="AH29" s="150">
        <v>0</v>
      </c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3">
        <v>7</v>
      </c>
      <c r="B30" s="174" t="s">
        <v>271</v>
      </c>
      <c r="C30" s="189" t="s">
        <v>272</v>
      </c>
      <c r="D30" s="175" t="s">
        <v>264</v>
      </c>
      <c r="E30" s="176">
        <v>42.24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1.0200000000000001E-3</v>
      </c>
      <c r="O30" s="176">
        <f>ROUND(E30*N30,2)</f>
        <v>0.04</v>
      </c>
      <c r="P30" s="176">
        <v>0</v>
      </c>
      <c r="Q30" s="176">
        <f>ROUND(E30*P30,2)</f>
        <v>0</v>
      </c>
      <c r="R30" s="178"/>
      <c r="S30" s="178" t="s">
        <v>180</v>
      </c>
      <c r="T30" s="179" t="s">
        <v>181</v>
      </c>
      <c r="U30" s="161">
        <v>0.223</v>
      </c>
      <c r="V30" s="161">
        <f>ROUND(E30*U30,2)</f>
        <v>9.42</v>
      </c>
      <c r="W30" s="161"/>
      <c r="X30" s="161" t="s">
        <v>182</v>
      </c>
      <c r="Y30" s="161" t="s">
        <v>183</v>
      </c>
      <c r="Z30" s="150"/>
      <c r="AA30" s="150"/>
      <c r="AB30" s="150"/>
      <c r="AC30" s="150"/>
      <c r="AD30" s="150"/>
      <c r="AE30" s="150"/>
      <c r="AF30" s="150"/>
      <c r="AG30" s="150" t="s">
        <v>184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2" x14ac:dyDescent="0.2">
      <c r="A31" s="157"/>
      <c r="B31" s="158"/>
      <c r="C31" s="252" t="s">
        <v>273</v>
      </c>
      <c r="D31" s="253"/>
      <c r="E31" s="253"/>
      <c r="F31" s="253"/>
      <c r="G31" s="253"/>
      <c r="H31" s="161"/>
      <c r="I31" s="161"/>
      <c r="J31" s="161"/>
      <c r="K31" s="161"/>
      <c r="L31" s="161"/>
      <c r="M31" s="161"/>
      <c r="N31" s="160"/>
      <c r="O31" s="160"/>
      <c r="P31" s="160"/>
      <c r="Q31" s="160"/>
      <c r="R31" s="161"/>
      <c r="S31" s="161"/>
      <c r="T31" s="161"/>
      <c r="U31" s="161"/>
      <c r="V31" s="161"/>
      <c r="W31" s="161"/>
      <c r="X31" s="161"/>
      <c r="Y31" s="161"/>
      <c r="Z31" s="150"/>
      <c r="AA31" s="150"/>
      <c r="AB31" s="150"/>
      <c r="AC31" s="150"/>
      <c r="AD31" s="150"/>
      <c r="AE31" s="150"/>
      <c r="AF31" s="150"/>
      <c r="AG31" s="150" t="s">
        <v>186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2" x14ac:dyDescent="0.2">
      <c r="A32" s="157"/>
      <c r="B32" s="158"/>
      <c r="C32" s="190" t="s">
        <v>274</v>
      </c>
      <c r="D32" s="163"/>
      <c r="E32" s="164">
        <v>42.24</v>
      </c>
      <c r="F32" s="161"/>
      <c r="G32" s="161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0"/>
      <c r="AA32" s="150"/>
      <c r="AB32" s="150"/>
      <c r="AC32" s="150"/>
      <c r="AD32" s="150"/>
      <c r="AE32" s="150"/>
      <c r="AF32" s="150"/>
      <c r="AG32" s="150" t="s">
        <v>188</v>
      </c>
      <c r="AH32" s="150">
        <v>5</v>
      </c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x14ac:dyDescent="0.2">
      <c r="A33" s="166" t="s">
        <v>175</v>
      </c>
      <c r="B33" s="167" t="s">
        <v>84</v>
      </c>
      <c r="C33" s="188" t="s">
        <v>85</v>
      </c>
      <c r="D33" s="168"/>
      <c r="E33" s="169"/>
      <c r="F33" s="170"/>
      <c r="G33" s="170">
        <f>SUMIF(AG34:AG49,"&lt;&gt;NOR",G34:G49)</f>
        <v>0</v>
      </c>
      <c r="H33" s="170"/>
      <c r="I33" s="170">
        <f>SUM(I34:I49)</f>
        <v>0</v>
      </c>
      <c r="J33" s="170"/>
      <c r="K33" s="170">
        <f>SUM(K34:K49)</f>
        <v>0</v>
      </c>
      <c r="L33" s="170"/>
      <c r="M33" s="170">
        <f>SUM(M34:M49)</f>
        <v>0</v>
      </c>
      <c r="N33" s="169"/>
      <c r="O33" s="169">
        <f>SUM(O34:O49)</f>
        <v>0.41000000000000003</v>
      </c>
      <c r="P33" s="169"/>
      <c r="Q33" s="169">
        <f>SUM(Q34:Q49)</f>
        <v>0</v>
      </c>
      <c r="R33" s="170"/>
      <c r="S33" s="170"/>
      <c r="T33" s="171"/>
      <c r="U33" s="165"/>
      <c r="V33" s="165">
        <f>SUM(V34:V49)</f>
        <v>39.409999999999997</v>
      </c>
      <c r="W33" s="165"/>
      <c r="X33" s="165"/>
      <c r="Y33" s="165"/>
      <c r="AG33" t="s">
        <v>176</v>
      </c>
    </row>
    <row r="34" spans="1:60" ht="22.5" outlineLevel="1" x14ac:dyDescent="0.2">
      <c r="A34" s="181">
        <v>8</v>
      </c>
      <c r="B34" s="182" t="s">
        <v>275</v>
      </c>
      <c r="C34" s="191" t="s">
        <v>276</v>
      </c>
      <c r="D34" s="183" t="s">
        <v>240</v>
      </c>
      <c r="E34" s="184">
        <v>1</v>
      </c>
      <c r="F34" s="185"/>
      <c r="G34" s="186">
        <f>ROUND(E34*F34,2)</f>
        <v>0</v>
      </c>
      <c r="H34" s="185"/>
      <c r="I34" s="186">
        <f>ROUND(E34*H34,2)</f>
        <v>0</v>
      </c>
      <c r="J34" s="185"/>
      <c r="K34" s="186">
        <f>ROUND(E34*J34,2)</f>
        <v>0</v>
      </c>
      <c r="L34" s="186">
        <v>21</v>
      </c>
      <c r="M34" s="186">
        <f>G34*(1+L34/100)</f>
        <v>0</v>
      </c>
      <c r="N34" s="184">
        <v>1.5140000000000001E-2</v>
      </c>
      <c r="O34" s="184">
        <f>ROUND(E34*N34,2)</f>
        <v>0.02</v>
      </c>
      <c r="P34" s="184">
        <v>0</v>
      </c>
      <c r="Q34" s="184">
        <f>ROUND(E34*P34,2)</f>
        <v>0</v>
      </c>
      <c r="R34" s="186" t="s">
        <v>253</v>
      </c>
      <c r="S34" s="186" t="s">
        <v>242</v>
      </c>
      <c r="T34" s="187" t="s">
        <v>243</v>
      </c>
      <c r="U34" s="161">
        <v>1.79</v>
      </c>
      <c r="V34" s="161">
        <f>ROUND(E34*U34,2)</f>
        <v>1.79</v>
      </c>
      <c r="W34" s="161"/>
      <c r="X34" s="161" t="s">
        <v>182</v>
      </c>
      <c r="Y34" s="161" t="s">
        <v>183</v>
      </c>
      <c r="Z34" s="150"/>
      <c r="AA34" s="150"/>
      <c r="AB34" s="150"/>
      <c r="AC34" s="150"/>
      <c r="AD34" s="150"/>
      <c r="AE34" s="150"/>
      <c r="AF34" s="150"/>
      <c r="AG34" s="150" t="s">
        <v>184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ht="22.5" outlineLevel="1" x14ac:dyDescent="0.2">
      <c r="A35" s="173">
        <v>9</v>
      </c>
      <c r="B35" s="174" t="s">
        <v>277</v>
      </c>
      <c r="C35" s="189" t="s">
        <v>278</v>
      </c>
      <c r="D35" s="175" t="s">
        <v>179</v>
      </c>
      <c r="E35" s="176">
        <v>25.55</v>
      </c>
      <c r="F35" s="177"/>
      <c r="G35" s="178">
        <f>ROUND(E35*F35,2)</f>
        <v>0</v>
      </c>
      <c r="H35" s="177"/>
      <c r="I35" s="178">
        <f>ROUND(E35*H35,2)</f>
        <v>0</v>
      </c>
      <c r="J35" s="177"/>
      <c r="K35" s="178">
        <f>ROUND(E35*J35,2)</f>
        <v>0</v>
      </c>
      <c r="L35" s="178">
        <v>21</v>
      </c>
      <c r="M35" s="178">
        <f>G35*(1+L35/100)</f>
        <v>0</v>
      </c>
      <c r="N35" s="176">
        <v>1.1690000000000001E-2</v>
      </c>
      <c r="O35" s="176">
        <f>ROUND(E35*N35,2)</f>
        <v>0.3</v>
      </c>
      <c r="P35" s="176">
        <v>0</v>
      </c>
      <c r="Q35" s="176">
        <f>ROUND(E35*P35,2)</f>
        <v>0</v>
      </c>
      <c r="R35" s="178" t="s">
        <v>253</v>
      </c>
      <c r="S35" s="178" t="s">
        <v>242</v>
      </c>
      <c r="T35" s="179" t="s">
        <v>243</v>
      </c>
      <c r="U35" s="161">
        <v>0.95</v>
      </c>
      <c r="V35" s="161">
        <f>ROUND(E35*U35,2)</f>
        <v>24.27</v>
      </c>
      <c r="W35" s="161"/>
      <c r="X35" s="161" t="s">
        <v>182</v>
      </c>
      <c r="Y35" s="161" t="s">
        <v>183</v>
      </c>
      <c r="Z35" s="150"/>
      <c r="AA35" s="150"/>
      <c r="AB35" s="150"/>
      <c r="AC35" s="150"/>
      <c r="AD35" s="150"/>
      <c r="AE35" s="150"/>
      <c r="AF35" s="150"/>
      <c r="AG35" s="150" t="s">
        <v>184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2" x14ac:dyDescent="0.2">
      <c r="A36" s="157"/>
      <c r="B36" s="158"/>
      <c r="C36" s="252" t="s">
        <v>279</v>
      </c>
      <c r="D36" s="253"/>
      <c r="E36" s="253"/>
      <c r="F36" s="253"/>
      <c r="G36" s="253"/>
      <c r="H36" s="161"/>
      <c r="I36" s="161"/>
      <c r="J36" s="161"/>
      <c r="K36" s="161"/>
      <c r="L36" s="161"/>
      <c r="M36" s="161"/>
      <c r="N36" s="160"/>
      <c r="O36" s="160"/>
      <c r="P36" s="160"/>
      <c r="Q36" s="160"/>
      <c r="R36" s="161"/>
      <c r="S36" s="161"/>
      <c r="T36" s="161"/>
      <c r="U36" s="161"/>
      <c r="V36" s="161"/>
      <c r="W36" s="161"/>
      <c r="X36" s="161"/>
      <c r="Y36" s="161"/>
      <c r="Z36" s="150"/>
      <c r="AA36" s="150"/>
      <c r="AB36" s="150"/>
      <c r="AC36" s="150"/>
      <c r="AD36" s="150"/>
      <c r="AE36" s="150"/>
      <c r="AF36" s="150"/>
      <c r="AG36" s="150" t="s">
        <v>186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2" x14ac:dyDescent="0.2">
      <c r="A37" s="157"/>
      <c r="B37" s="158"/>
      <c r="C37" s="190" t="s">
        <v>280</v>
      </c>
      <c r="D37" s="163"/>
      <c r="E37" s="164">
        <v>3.9</v>
      </c>
      <c r="F37" s="161"/>
      <c r="G37" s="161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50"/>
      <c r="AA37" s="150"/>
      <c r="AB37" s="150"/>
      <c r="AC37" s="150"/>
      <c r="AD37" s="150"/>
      <c r="AE37" s="150"/>
      <c r="AF37" s="150"/>
      <c r="AG37" s="150" t="s">
        <v>188</v>
      </c>
      <c r="AH37" s="150">
        <v>0</v>
      </c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3" x14ac:dyDescent="0.2">
      <c r="A38" s="157"/>
      <c r="B38" s="158"/>
      <c r="C38" s="190" t="s">
        <v>281</v>
      </c>
      <c r="D38" s="163"/>
      <c r="E38" s="164">
        <v>7.5</v>
      </c>
      <c r="F38" s="161"/>
      <c r="G38" s="161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50"/>
      <c r="AA38" s="150"/>
      <c r="AB38" s="150"/>
      <c r="AC38" s="150"/>
      <c r="AD38" s="150"/>
      <c r="AE38" s="150"/>
      <c r="AF38" s="150"/>
      <c r="AG38" s="150" t="s">
        <v>188</v>
      </c>
      <c r="AH38" s="150">
        <v>0</v>
      </c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3" x14ac:dyDescent="0.2">
      <c r="A39" s="157"/>
      <c r="B39" s="158"/>
      <c r="C39" s="190" t="s">
        <v>282</v>
      </c>
      <c r="D39" s="163"/>
      <c r="E39" s="164">
        <v>5</v>
      </c>
      <c r="F39" s="161"/>
      <c r="G39" s="161"/>
      <c r="H39" s="161"/>
      <c r="I39" s="161"/>
      <c r="J39" s="161"/>
      <c r="K39" s="161"/>
      <c r="L39" s="161"/>
      <c r="M39" s="161"/>
      <c r="N39" s="160"/>
      <c r="O39" s="160"/>
      <c r="P39" s="160"/>
      <c r="Q39" s="160"/>
      <c r="R39" s="161"/>
      <c r="S39" s="161"/>
      <c r="T39" s="161"/>
      <c r="U39" s="161"/>
      <c r="V39" s="161"/>
      <c r="W39" s="161"/>
      <c r="X39" s="161"/>
      <c r="Y39" s="161"/>
      <c r="Z39" s="150"/>
      <c r="AA39" s="150"/>
      <c r="AB39" s="150"/>
      <c r="AC39" s="150"/>
      <c r="AD39" s="150"/>
      <c r="AE39" s="150"/>
      <c r="AF39" s="150"/>
      <c r="AG39" s="150" t="s">
        <v>188</v>
      </c>
      <c r="AH39" s="150">
        <v>0</v>
      </c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3" x14ac:dyDescent="0.2">
      <c r="A40" s="157"/>
      <c r="B40" s="158"/>
      <c r="C40" s="190" t="s">
        <v>283</v>
      </c>
      <c r="D40" s="163"/>
      <c r="E40" s="164">
        <v>9.15</v>
      </c>
      <c r="F40" s="161"/>
      <c r="G40" s="161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50"/>
      <c r="AA40" s="150"/>
      <c r="AB40" s="150"/>
      <c r="AC40" s="150"/>
      <c r="AD40" s="150"/>
      <c r="AE40" s="150"/>
      <c r="AF40" s="150"/>
      <c r="AG40" s="150" t="s">
        <v>188</v>
      </c>
      <c r="AH40" s="150">
        <v>0</v>
      </c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ht="22.5" outlineLevel="1" x14ac:dyDescent="0.2">
      <c r="A41" s="173">
        <v>10</v>
      </c>
      <c r="B41" s="174" t="s">
        <v>284</v>
      </c>
      <c r="C41" s="189" t="s">
        <v>285</v>
      </c>
      <c r="D41" s="175" t="s">
        <v>240</v>
      </c>
      <c r="E41" s="176">
        <v>2</v>
      </c>
      <c r="F41" s="177"/>
      <c r="G41" s="178">
        <f>ROUND(E41*F41,2)</f>
        <v>0</v>
      </c>
      <c r="H41" s="177"/>
      <c r="I41" s="178">
        <f>ROUND(E41*H41,2)</f>
        <v>0</v>
      </c>
      <c r="J41" s="177"/>
      <c r="K41" s="178">
        <f>ROUND(E41*J41,2)</f>
        <v>0</v>
      </c>
      <c r="L41" s="178">
        <v>21</v>
      </c>
      <c r="M41" s="178">
        <f>G41*(1+L41/100)</f>
        <v>0</v>
      </c>
      <c r="N41" s="176">
        <v>2.4000000000000001E-4</v>
      </c>
      <c r="O41" s="176">
        <f>ROUND(E41*N41,2)</f>
        <v>0</v>
      </c>
      <c r="P41" s="176">
        <v>0</v>
      </c>
      <c r="Q41" s="176">
        <f>ROUND(E41*P41,2)</f>
        <v>0</v>
      </c>
      <c r="R41" s="178" t="s">
        <v>253</v>
      </c>
      <c r="S41" s="178" t="s">
        <v>242</v>
      </c>
      <c r="T41" s="179" t="s">
        <v>243</v>
      </c>
      <c r="U41" s="161">
        <v>1.54</v>
      </c>
      <c r="V41" s="161">
        <f>ROUND(E41*U41,2)</f>
        <v>3.08</v>
      </c>
      <c r="W41" s="161"/>
      <c r="X41" s="161" t="s">
        <v>182</v>
      </c>
      <c r="Y41" s="161" t="s">
        <v>183</v>
      </c>
      <c r="Z41" s="150"/>
      <c r="AA41" s="150"/>
      <c r="AB41" s="150"/>
      <c r="AC41" s="150"/>
      <c r="AD41" s="150"/>
      <c r="AE41" s="150"/>
      <c r="AF41" s="150"/>
      <c r="AG41" s="150" t="s">
        <v>184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2" x14ac:dyDescent="0.2">
      <c r="A42" s="157"/>
      <c r="B42" s="158"/>
      <c r="C42" s="252" t="s">
        <v>286</v>
      </c>
      <c r="D42" s="253"/>
      <c r="E42" s="253"/>
      <c r="F42" s="253"/>
      <c r="G42" s="253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50"/>
      <c r="AA42" s="150"/>
      <c r="AB42" s="150"/>
      <c r="AC42" s="150"/>
      <c r="AD42" s="150"/>
      <c r="AE42" s="150"/>
      <c r="AF42" s="150"/>
      <c r="AG42" s="150" t="s">
        <v>186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2" x14ac:dyDescent="0.2">
      <c r="A43" s="157"/>
      <c r="B43" s="158"/>
      <c r="C43" s="190" t="s">
        <v>287</v>
      </c>
      <c r="D43" s="163"/>
      <c r="E43" s="164">
        <v>2</v>
      </c>
      <c r="F43" s="161"/>
      <c r="G43" s="161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50"/>
      <c r="AA43" s="150"/>
      <c r="AB43" s="150"/>
      <c r="AC43" s="150"/>
      <c r="AD43" s="150"/>
      <c r="AE43" s="150"/>
      <c r="AF43" s="150"/>
      <c r="AG43" s="150" t="s">
        <v>188</v>
      </c>
      <c r="AH43" s="150">
        <v>5</v>
      </c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ht="22.5" outlineLevel="1" x14ac:dyDescent="0.2">
      <c r="A44" s="173">
        <v>11</v>
      </c>
      <c r="B44" s="174" t="s">
        <v>288</v>
      </c>
      <c r="C44" s="189" t="s">
        <v>289</v>
      </c>
      <c r="D44" s="175" t="s">
        <v>179</v>
      </c>
      <c r="E44" s="176">
        <v>5.5212500000000002</v>
      </c>
      <c r="F44" s="177"/>
      <c r="G44" s="178">
        <f>ROUND(E44*F44,2)</f>
        <v>0</v>
      </c>
      <c r="H44" s="177"/>
      <c r="I44" s="178">
        <f>ROUND(E44*H44,2)</f>
        <v>0</v>
      </c>
      <c r="J44" s="177"/>
      <c r="K44" s="178">
        <f>ROUND(E44*J44,2)</f>
        <v>0</v>
      </c>
      <c r="L44" s="178">
        <v>21</v>
      </c>
      <c r="M44" s="178">
        <f>G44*(1+L44/100)</f>
        <v>0</v>
      </c>
      <c r="N44" s="176">
        <v>1.3480000000000001E-2</v>
      </c>
      <c r="O44" s="176">
        <f>ROUND(E44*N44,2)</f>
        <v>7.0000000000000007E-2</v>
      </c>
      <c r="P44" s="176">
        <v>0</v>
      </c>
      <c r="Q44" s="176">
        <f>ROUND(E44*P44,2)</f>
        <v>0</v>
      </c>
      <c r="R44" s="178" t="s">
        <v>253</v>
      </c>
      <c r="S44" s="178" t="s">
        <v>242</v>
      </c>
      <c r="T44" s="179" t="s">
        <v>243</v>
      </c>
      <c r="U44" s="161">
        <v>0.95</v>
      </c>
      <c r="V44" s="161">
        <f>ROUND(E44*U44,2)</f>
        <v>5.25</v>
      </c>
      <c r="W44" s="161"/>
      <c r="X44" s="161" t="s">
        <v>182</v>
      </c>
      <c r="Y44" s="161" t="s">
        <v>183</v>
      </c>
      <c r="Z44" s="150"/>
      <c r="AA44" s="150"/>
      <c r="AB44" s="150"/>
      <c r="AC44" s="150"/>
      <c r="AD44" s="150"/>
      <c r="AE44" s="150"/>
      <c r="AF44" s="150"/>
      <c r="AG44" s="150" t="s">
        <v>184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2" x14ac:dyDescent="0.2">
      <c r="A45" s="157"/>
      <c r="B45" s="158"/>
      <c r="C45" s="252" t="s">
        <v>290</v>
      </c>
      <c r="D45" s="253"/>
      <c r="E45" s="253"/>
      <c r="F45" s="253"/>
      <c r="G45" s="253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50"/>
      <c r="AA45" s="150"/>
      <c r="AB45" s="150"/>
      <c r="AC45" s="150"/>
      <c r="AD45" s="150"/>
      <c r="AE45" s="150"/>
      <c r="AF45" s="150"/>
      <c r="AG45" s="150" t="s">
        <v>186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2" x14ac:dyDescent="0.2">
      <c r="A46" s="157"/>
      <c r="B46" s="158"/>
      <c r="C46" s="190" t="s">
        <v>291</v>
      </c>
      <c r="D46" s="163"/>
      <c r="E46" s="164">
        <v>5.5212500000000002</v>
      </c>
      <c r="F46" s="161"/>
      <c r="G46" s="161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50"/>
      <c r="AA46" s="150"/>
      <c r="AB46" s="150"/>
      <c r="AC46" s="150"/>
      <c r="AD46" s="150"/>
      <c r="AE46" s="150"/>
      <c r="AF46" s="150"/>
      <c r="AG46" s="150" t="s">
        <v>188</v>
      </c>
      <c r="AH46" s="150">
        <v>0</v>
      </c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ht="22.5" outlineLevel="1" x14ac:dyDescent="0.2">
      <c r="A47" s="173">
        <v>12</v>
      </c>
      <c r="B47" s="174" t="s">
        <v>292</v>
      </c>
      <c r="C47" s="189" t="s">
        <v>293</v>
      </c>
      <c r="D47" s="175" t="s">
        <v>264</v>
      </c>
      <c r="E47" s="176">
        <v>89.59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1.3999999999999999E-4</v>
      </c>
      <c r="O47" s="176">
        <f>ROUND(E47*N47,2)</f>
        <v>0.01</v>
      </c>
      <c r="P47" s="176">
        <v>0</v>
      </c>
      <c r="Q47" s="176">
        <f>ROUND(E47*P47,2)</f>
        <v>0</v>
      </c>
      <c r="R47" s="178" t="s">
        <v>253</v>
      </c>
      <c r="S47" s="178" t="s">
        <v>242</v>
      </c>
      <c r="T47" s="179" t="s">
        <v>294</v>
      </c>
      <c r="U47" s="161">
        <v>5.6000000000000001E-2</v>
      </c>
      <c r="V47" s="161">
        <f>ROUND(E47*U47,2)</f>
        <v>5.0199999999999996</v>
      </c>
      <c r="W47" s="161"/>
      <c r="X47" s="161" t="s">
        <v>182</v>
      </c>
      <c r="Y47" s="161" t="s">
        <v>183</v>
      </c>
      <c r="Z47" s="150"/>
      <c r="AA47" s="150"/>
      <c r="AB47" s="150"/>
      <c r="AC47" s="150"/>
      <c r="AD47" s="150"/>
      <c r="AE47" s="150"/>
      <c r="AF47" s="150"/>
      <c r="AG47" s="150" t="s">
        <v>184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2" x14ac:dyDescent="0.2">
      <c r="A48" s="157"/>
      <c r="B48" s="158"/>
      <c r="C48" s="190" t="s">
        <v>295</v>
      </c>
      <c r="D48" s="163"/>
      <c r="E48" s="164">
        <v>89.59</v>
      </c>
      <c r="F48" s="161"/>
      <c r="G48" s="161"/>
      <c r="H48" s="161"/>
      <c r="I48" s="161"/>
      <c r="J48" s="161"/>
      <c r="K48" s="161"/>
      <c r="L48" s="161"/>
      <c r="M48" s="161"/>
      <c r="N48" s="160"/>
      <c r="O48" s="160"/>
      <c r="P48" s="160"/>
      <c r="Q48" s="160"/>
      <c r="R48" s="161"/>
      <c r="S48" s="161"/>
      <c r="T48" s="161"/>
      <c r="U48" s="161"/>
      <c r="V48" s="161"/>
      <c r="W48" s="161"/>
      <c r="X48" s="161"/>
      <c r="Y48" s="161"/>
      <c r="Z48" s="150"/>
      <c r="AA48" s="150"/>
      <c r="AB48" s="150"/>
      <c r="AC48" s="150"/>
      <c r="AD48" s="150"/>
      <c r="AE48" s="150"/>
      <c r="AF48" s="150"/>
      <c r="AG48" s="150" t="s">
        <v>188</v>
      </c>
      <c r="AH48" s="150">
        <v>0</v>
      </c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ht="22.5" outlineLevel="1" x14ac:dyDescent="0.2">
      <c r="A49" s="181">
        <v>13</v>
      </c>
      <c r="B49" s="182" t="s">
        <v>296</v>
      </c>
      <c r="C49" s="191" t="s">
        <v>297</v>
      </c>
      <c r="D49" s="183" t="s">
        <v>240</v>
      </c>
      <c r="E49" s="184">
        <v>2</v>
      </c>
      <c r="F49" s="185"/>
      <c r="G49" s="186">
        <f>ROUND(E49*F49,2)</f>
        <v>0</v>
      </c>
      <c r="H49" s="185"/>
      <c r="I49" s="186">
        <f>ROUND(E49*H49,2)</f>
        <v>0</v>
      </c>
      <c r="J49" s="185"/>
      <c r="K49" s="186">
        <f>ROUND(E49*J49,2)</f>
        <v>0</v>
      </c>
      <c r="L49" s="186">
        <v>21</v>
      </c>
      <c r="M49" s="186">
        <f>G49*(1+L49/100)</f>
        <v>0</v>
      </c>
      <c r="N49" s="184">
        <v>4.5999999999999999E-3</v>
      </c>
      <c r="O49" s="184">
        <f>ROUND(E49*N49,2)</f>
        <v>0.01</v>
      </c>
      <c r="P49" s="184">
        <v>0</v>
      </c>
      <c r="Q49" s="184">
        <f>ROUND(E49*P49,2)</f>
        <v>0</v>
      </c>
      <c r="R49" s="186" t="s">
        <v>298</v>
      </c>
      <c r="S49" s="186" t="s">
        <v>242</v>
      </c>
      <c r="T49" s="187" t="s">
        <v>243</v>
      </c>
      <c r="U49" s="161">
        <v>0</v>
      </c>
      <c r="V49" s="161">
        <f>ROUND(E49*U49,2)</f>
        <v>0</v>
      </c>
      <c r="W49" s="161"/>
      <c r="X49" s="161" t="s">
        <v>299</v>
      </c>
      <c r="Y49" s="161" t="s">
        <v>183</v>
      </c>
      <c r="Z49" s="150"/>
      <c r="AA49" s="150"/>
      <c r="AB49" s="150"/>
      <c r="AC49" s="150"/>
      <c r="AD49" s="150"/>
      <c r="AE49" s="150"/>
      <c r="AF49" s="150"/>
      <c r="AG49" s="150" t="s">
        <v>300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x14ac:dyDescent="0.2">
      <c r="A50" s="166" t="s">
        <v>175</v>
      </c>
      <c r="B50" s="167" t="s">
        <v>86</v>
      </c>
      <c r="C50" s="188" t="s">
        <v>87</v>
      </c>
      <c r="D50" s="168"/>
      <c r="E50" s="169"/>
      <c r="F50" s="170"/>
      <c r="G50" s="170">
        <f>SUMIF(AG51:AG71,"&lt;&gt;NOR",G51:G71)</f>
        <v>0</v>
      </c>
      <c r="H50" s="170"/>
      <c r="I50" s="170">
        <f>SUM(I51:I71)</f>
        <v>0</v>
      </c>
      <c r="J50" s="170"/>
      <c r="K50" s="170">
        <f>SUM(K51:K71)</f>
        <v>0</v>
      </c>
      <c r="L50" s="170"/>
      <c r="M50" s="170">
        <f>SUM(M51:M71)</f>
        <v>0</v>
      </c>
      <c r="N50" s="169"/>
      <c r="O50" s="169">
        <f>SUM(O51:O71)</f>
        <v>0.26</v>
      </c>
      <c r="P50" s="169"/>
      <c r="Q50" s="169">
        <f>SUM(Q51:Q71)</f>
        <v>0</v>
      </c>
      <c r="R50" s="170"/>
      <c r="S50" s="170"/>
      <c r="T50" s="171"/>
      <c r="U50" s="165"/>
      <c r="V50" s="165">
        <f>SUM(V51:V71)</f>
        <v>21.08</v>
      </c>
      <c r="W50" s="165"/>
      <c r="X50" s="165"/>
      <c r="Y50" s="165"/>
      <c r="AG50" t="s">
        <v>176</v>
      </c>
    </row>
    <row r="51" spans="1:60" ht="22.5" outlineLevel="1" x14ac:dyDescent="0.2">
      <c r="A51" s="173">
        <v>14</v>
      </c>
      <c r="B51" s="174" t="s">
        <v>301</v>
      </c>
      <c r="C51" s="189" t="s">
        <v>302</v>
      </c>
      <c r="D51" s="175" t="s">
        <v>179</v>
      </c>
      <c r="E51" s="176">
        <v>156.41550000000001</v>
      </c>
      <c r="F51" s="177"/>
      <c r="G51" s="178">
        <f>ROUND(E51*F51,2)</f>
        <v>0</v>
      </c>
      <c r="H51" s="177"/>
      <c r="I51" s="178">
        <f>ROUND(E51*H51,2)</f>
        <v>0</v>
      </c>
      <c r="J51" s="177"/>
      <c r="K51" s="178">
        <f>ROUND(E51*J51,2)</f>
        <v>0</v>
      </c>
      <c r="L51" s="178">
        <v>21</v>
      </c>
      <c r="M51" s="178">
        <f>G51*(1+L51/100)</f>
        <v>0</v>
      </c>
      <c r="N51" s="176">
        <v>1.9000000000000001E-4</v>
      </c>
      <c r="O51" s="176">
        <f>ROUND(E51*N51,2)</f>
        <v>0.03</v>
      </c>
      <c r="P51" s="176">
        <v>0</v>
      </c>
      <c r="Q51" s="176">
        <f>ROUND(E51*P51,2)</f>
        <v>0</v>
      </c>
      <c r="R51" s="178" t="s">
        <v>253</v>
      </c>
      <c r="S51" s="178" t="s">
        <v>242</v>
      </c>
      <c r="T51" s="179" t="s">
        <v>243</v>
      </c>
      <c r="U51" s="161">
        <v>6.83E-2</v>
      </c>
      <c r="V51" s="161">
        <f>ROUND(E51*U51,2)</f>
        <v>10.68</v>
      </c>
      <c r="W51" s="161"/>
      <c r="X51" s="161" t="s">
        <v>182</v>
      </c>
      <c r="Y51" s="161" t="s">
        <v>183</v>
      </c>
      <c r="Z51" s="150"/>
      <c r="AA51" s="150"/>
      <c r="AB51" s="150"/>
      <c r="AC51" s="150"/>
      <c r="AD51" s="150"/>
      <c r="AE51" s="150"/>
      <c r="AF51" s="150"/>
      <c r="AG51" s="150" t="s">
        <v>184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2" x14ac:dyDescent="0.2">
      <c r="A52" s="157"/>
      <c r="B52" s="158"/>
      <c r="C52" s="190" t="s">
        <v>303</v>
      </c>
      <c r="D52" s="163"/>
      <c r="E52" s="164">
        <v>22.716000000000001</v>
      </c>
      <c r="F52" s="161"/>
      <c r="G52" s="161"/>
      <c r="H52" s="161"/>
      <c r="I52" s="161"/>
      <c r="J52" s="161"/>
      <c r="K52" s="161"/>
      <c r="L52" s="161"/>
      <c r="M52" s="161"/>
      <c r="N52" s="160"/>
      <c r="O52" s="160"/>
      <c r="P52" s="160"/>
      <c r="Q52" s="160"/>
      <c r="R52" s="161"/>
      <c r="S52" s="161"/>
      <c r="T52" s="161"/>
      <c r="U52" s="161"/>
      <c r="V52" s="161"/>
      <c r="W52" s="161"/>
      <c r="X52" s="161"/>
      <c r="Y52" s="161"/>
      <c r="Z52" s="150"/>
      <c r="AA52" s="150"/>
      <c r="AB52" s="150"/>
      <c r="AC52" s="150"/>
      <c r="AD52" s="150"/>
      <c r="AE52" s="150"/>
      <c r="AF52" s="150"/>
      <c r="AG52" s="150" t="s">
        <v>188</v>
      </c>
      <c r="AH52" s="150">
        <v>5</v>
      </c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3" x14ac:dyDescent="0.2">
      <c r="A53" s="157"/>
      <c r="B53" s="158"/>
      <c r="C53" s="190" t="s">
        <v>304</v>
      </c>
      <c r="D53" s="163"/>
      <c r="E53" s="164">
        <v>19.68</v>
      </c>
      <c r="F53" s="161"/>
      <c r="G53" s="161"/>
      <c r="H53" s="161"/>
      <c r="I53" s="161"/>
      <c r="J53" s="161"/>
      <c r="K53" s="161"/>
      <c r="L53" s="161"/>
      <c r="M53" s="161"/>
      <c r="N53" s="160"/>
      <c r="O53" s="160"/>
      <c r="P53" s="160"/>
      <c r="Q53" s="160"/>
      <c r="R53" s="161"/>
      <c r="S53" s="161"/>
      <c r="T53" s="161"/>
      <c r="U53" s="161"/>
      <c r="V53" s="161"/>
      <c r="W53" s="161"/>
      <c r="X53" s="161"/>
      <c r="Y53" s="161"/>
      <c r="Z53" s="150"/>
      <c r="AA53" s="150"/>
      <c r="AB53" s="150"/>
      <c r="AC53" s="150"/>
      <c r="AD53" s="150"/>
      <c r="AE53" s="150"/>
      <c r="AF53" s="150"/>
      <c r="AG53" s="150" t="s">
        <v>188</v>
      </c>
      <c r="AH53" s="150">
        <v>5</v>
      </c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3" x14ac:dyDescent="0.2">
      <c r="A54" s="157"/>
      <c r="B54" s="158"/>
      <c r="C54" s="190" t="s">
        <v>305</v>
      </c>
      <c r="D54" s="163"/>
      <c r="E54" s="164">
        <v>114.01949999999999</v>
      </c>
      <c r="F54" s="161"/>
      <c r="G54" s="161"/>
      <c r="H54" s="161"/>
      <c r="I54" s="161"/>
      <c r="J54" s="161"/>
      <c r="K54" s="161"/>
      <c r="L54" s="161"/>
      <c r="M54" s="161"/>
      <c r="N54" s="160"/>
      <c r="O54" s="160"/>
      <c r="P54" s="160"/>
      <c r="Q54" s="160"/>
      <c r="R54" s="161"/>
      <c r="S54" s="161"/>
      <c r="T54" s="161"/>
      <c r="U54" s="161"/>
      <c r="V54" s="161"/>
      <c r="W54" s="161"/>
      <c r="X54" s="161"/>
      <c r="Y54" s="161"/>
      <c r="Z54" s="150"/>
      <c r="AA54" s="150"/>
      <c r="AB54" s="150"/>
      <c r="AC54" s="150"/>
      <c r="AD54" s="150"/>
      <c r="AE54" s="150"/>
      <c r="AF54" s="150"/>
      <c r="AG54" s="150" t="s">
        <v>188</v>
      </c>
      <c r="AH54" s="150">
        <v>5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">
      <c r="A55" s="173">
        <v>15</v>
      </c>
      <c r="B55" s="174" t="s">
        <v>306</v>
      </c>
      <c r="C55" s="189" t="s">
        <v>307</v>
      </c>
      <c r="D55" s="175" t="s">
        <v>179</v>
      </c>
      <c r="E55" s="176">
        <v>19.68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21</v>
      </c>
      <c r="M55" s="178">
        <f>G55*(1+L55/100)</f>
        <v>0</v>
      </c>
      <c r="N55" s="176">
        <v>3.5000000000000001E-3</v>
      </c>
      <c r="O55" s="176">
        <f>ROUND(E55*N55,2)</f>
        <v>7.0000000000000007E-2</v>
      </c>
      <c r="P55" s="176">
        <v>0</v>
      </c>
      <c r="Q55" s="176">
        <f>ROUND(E55*P55,2)</f>
        <v>0</v>
      </c>
      <c r="R55" s="178" t="s">
        <v>253</v>
      </c>
      <c r="S55" s="178" t="s">
        <v>242</v>
      </c>
      <c r="T55" s="179" t="s">
        <v>243</v>
      </c>
      <c r="U55" s="161">
        <v>0.24</v>
      </c>
      <c r="V55" s="161">
        <f>ROUND(E55*U55,2)</f>
        <v>4.72</v>
      </c>
      <c r="W55" s="161"/>
      <c r="X55" s="161" t="s">
        <v>182</v>
      </c>
      <c r="Y55" s="161" t="s">
        <v>183</v>
      </c>
      <c r="Z55" s="150"/>
      <c r="AA55" s="150"/>
      <c r="AB55" s="150"/>
      <c r="AC55" s="150"/>
      <c r="AD55" s="150"/>
      <c r="AE55" s="150"/>
      <c r="AF55" s="150"/>
      <c r="AG55" s="150" t="s">
        <v>184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2" x14ac:dyDescent="0.2">
      <c r="A56" s="157"/>
      <c r="B56" s="158"/>
      <c r="C56" s="263" t="s">
        <v>308</v>
      </c>
      <c r="D56" s="264"/>
      <c r="E56" s="264"/>
      <c r="F56" s="264"/>
      <c r="G56" s="264"/>
      <c r="H56" s="161"/>
      <c r="I56" s="161"/>
      <c r="J56" s="161"/>
      <c r="K56" s="161"/>
      <c r="L56" s="161"/>
      <c r="M56" s="161"/>
      <c r="N56" s="160"/>
      <c r="O56" s="160"/>
      <c r="P56" s="160"/>
      <c r="Q56" s="160"/>
      <c r="R56" s="161"/>
      <c r="S56" s="161"/>
      <c r="T56" s="161"/>
      <c r="U56" s="161"/>
      <c r="V56" s="161"/>
      <c r="W56" s="161"/>
      <c r="X56" s="161"/>
      <c r="Y56" s="161"/>
      <c r="Z56" s="150"/>
      <c r="AA56" s="150"/>
      <c r="AB56" s="150"/>
      <c r="AC56" s="150"/>
      <c r="AD56" s="150"/>
      <c r="AE56" s="150"/>
      <c r="AF56" s="150"/>
      <c r="AG56" s="150" t="s">
        <v>245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2" x14ac:dyDescent="0.2">
      <c r="A57" s="157"/>
      <c r="B57" s="158"/>
      <c r="C57" s="190" t="s">
        <v>309</v>
      </c>
      <c r="D57" s="163"/>
      <c r="E57" s="164">
        <v>13.7</v>
      </c>
      <c r="F57" s="161"/>
      <c r="G57" s="161"/>
      <c r="H57" s="161"/>
      <c r="I57" s="161"/>
      <c r="J57" s="161"/>
      <c r="K57" s="161"/>
      <c r="L57" s="161"/>
      <c r="M57" s="161"/>
      <c r="N57" s="160"/>
      <c r="O57" s="160"/>
      <c r="P57" s="160"/>
      <c r="Q57" s="160"/>
      <c r="R57" s="161"/>
      <c r="S57" s="161"/>
      <c r="T57" s="161"/>
      <c r="U57" s="161"/>
      <c r="V57" s="161"/>
      <c r="W57" s="161"/>
      <c r="X57" s="161"/>
      <c r="Y57" s="161"/>
      <c r="Z57" s="150"/>
      <c r="AA57" s="150"/>
      <c r="AB57" s="150"/>
      <c r="AC57" s="150"/>
      <c r="AD57" s="150"/>
      <c r="AE57" s="150"/>
      <c r="AF57" s="150"/>
      <c r="AG57" s="150" t="s">
        <v>188</v>
      </c>
      <c r="AH57" s="150">
        <v>0</v>
      </c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3" x14ac:dyDescent="0.2">
      <c r="A58" s="157"/>
      <c r="B58" s="158"/>
      <c r="C58" s="190" t="s">
        <v>310</v>
      </c>
      <c r="D58" s="163"/>
      <c r="E58" s="164">
        <v>9.9</v>
      </c>
      <c r="F58" s="161"/>
      <c r="G58" s="161"/>
      <c r="H58" s="161"/>
      <c r="I58" s="161"/>
      <c r="J58" s="161"/>
      <c r="K58" s="161"/>
      <c r="L58" s="161"/>
      <c r="M58" s="161"/>
      <c r="N58" s="160"/>
      <c r="O58" s="160"/>
      <c r="P58" s="160"/>
      <c r="Q58" s="160"/>
      <c r="R58" s="161"/>
      <c r="S58" s="161"/>
      <c r="T58" s="161"/>
      <c r="U58" s="161"/>
      <c r="V58" s="161"/>
      <c r="W58" s="161"/>
      <c r="X58" s="161"/>
      <c r="Y58" s="161"/>
      <c r="Z58" s="150"/>
      <c r="AA58" s="150"/>
      <c r="AB58" s="150"/>
      <c r="AC58" s="150"/>
      <c r="AD58" s="150"/>
      <c r="AE58" s="150"/>
      <c r="AF58" s="150"/>
      <c r="AG58" s="150" t="s">
        <v>188</v>
      </c>
      <c r="AH58" s="150">
        <v>0</v>
      </c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3" x14ac:dyDescent="0.2">
      <c r="A59" s="157"/>
      <c r="B59" s="158"/>
      <c r="C59" s="190" t="s">
        <v>311</v>
      </c>
      <c r="D59" s="163"/>
      <c r="E59" s="164">
        <v>-1.96</v>
      </c>
      <c r="F59" s="161"/>
      <c r="G59" s="161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50"/>
      <c r="AA59" s="150"/>
      <c r="AB59" s="150"/>
      <c r="AC59" s="150"/>
      <c r="AD59" s="150"/>
      <c r="AE59" s="150"/>
      <c r="AF59" s="150"/>
      <c r="AG59" s="150" t="s">
        <v>188</v>
      </c>
      <c r="AH59" s="150">
        <v>0</v>
      </c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3" x14ac:dyDescent="0.2">
      <c r="A60" s="157"/>
      <c r="B60" s="158"/>
      <c r="C60" s="190" t="s">
        <v>312</v>
      </c>
      <c r="D60" s="163"/>
      <c r="E60" s="164">
        <v>-1.96</v>
      </c>
      <c r="F60" s="161"/>
      <c r="G60" s="161"/>
      <c r="H60" s="161"/>
      <c r="I60" s="161"/>
      <c r="J60" s="161"/>
      <c r="K60" s="161"/>
      <c r="L60" s="161"/>
      <c r="M60" s="161"/>
      <c r="N60" s="160"/>
      <c r="O60" s="160"/>
      <c r="P60" s="160"/>
      <c r="Q60" s="160"/>
      <c r="R60" s="161"/>
      <c r="S60" s="161"/>
      <c r="T60" s="161"/>
      <c r="U60" s="161"/>
      <c r="V60" s="161"/>
      <c r="W60" s="161"/>
      <c r="X60" s="161"/>
      <c r="Y60" s="161"/>
      <c r="Z60" s="150"/>
      <c r="AA60" s="150"/>
      <c r="AB60" s="150"/>
      <c r="AC60" s="150"/>
      <c r="AD60" s="150"/>
      <c r="AE60" s="150"/>
      <c r="AF60" s="150"/>
      <c r="AG60" s="150" t="s">
        <v>188</v>
      </c>
      <c r="AH60" s="150">
        <v>0</v>
      </c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">
      <c r="A61" s="173">
        <v>16</v>
      </c>
      <c r="B61" s="174" t="s">
        <v>313</v>
      </c>
      <c r="C61" s="189" t="s">
        <v>314</v>
      </c>
      <c r="D61" s="175" t="s">
        <v>179</v>
      </c>
      <c r="E61" s="176">
        <v>22.716000000000001</v>
      </c>
      <c r="F61" s="177"/>
      <c r="G61" s="178">
        <f>ROUND(E61*F61,2)</f>
        <v>0</v>
      </c>
      <c r="H61" s="177"/>
      <c r="I61" s="178">
        <f>ROUND(E61*H61,2)</f>
        <v>0</v>
      </c>
      <c r="J61" s="177"/>
      <c r="K61" s="178">
        <f>ROUND(E61*J61,2)</f>
        <v>0</v>
      </c>
      <c r="L61" s="178">
        <v>21</v>
      </c>
      <c r="M61" s="178">
        <f>G61*(1+L61/100)</f>
        <v>0</v>
      </c>
      <c r="N61" s="176">
        <v>6.8999999999999999E-3</v>
      </c>
      <c r="O61" s="176">
        <f>ROUND(E61*N61,2)</f>
        <v>0.16</v>
      </c>
      <c r="P61" s="176">
        <v>0</v>
      </c>
      <c r="Q61" s="176">
        <f>ROUND(E61*P61,2)</f>
        <v>0</v>
      </c>
      <c r="R61" s="178" t="s">
        <v>253</v>
      </c>
      <c r="S61" s="178" t="s">
        <v>242</v>
      </c>
      <c r="T61" s="179" t="s">
        <v>243</v>
      </c>
      <c r="U61" s="161">
        <v>0.25</v>
      </c>
      <c r="V61" s="161">
        <f>ROUND(E61*U61,2)</f>
        <v>5.68</v>
      </c>
      <c r="W61" s="161"/>
      <c r="X61" s="161" t="s">
        <v>182</v>
      </c>
      <c r="Y61" s="161" t="s">
        <v>183</v>
      </c>
      <c r="Z61" s="150"/>
      <c r="AA61" s="150"/>
      <c r="AB61" s="150"/>
      <c r="AC61" s="150"/>
      <c r="AD61" s="150"/>
      <c r="AE61" s="150"/>
      <c r="AF61" s="150"/>
      <c r="AG61" s="150" t="s">
        <v>184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2" x14ac:dyDescent="0.2">
      <c r="A62" s="157"/>
      <c r="B62" s="158"/>
      <c r="C62" s="263" t="s">
        <v>308</v>
      </c>
      <c r="D62" s="264"/>
      <c r="E62" s="264"/>
      <c r="F62" s="264"/>
      <c r="G62" s="264"/>
      <c r="H62" s="161"/>
      <c r="I62" s="161"/>
      <c r="J62" s="161"/>
      <c r="K62" s="161"/>
      <c r="L62" s="161"/>
      <c r="M62" s="161"/>
      <c r="N62" s="160"/>
      <c r="O62" s="160"/>
      <c r="P62" s="160"/>
      <c r="Q62" s="160"/>
      <c r="R62" s="161"/>
      <c r="S62" s="161"/>
      <c r="T62" s="161"/>
      <c r="U62" s="161"/>
      <c r="V62" s="161"/>
      <c r="W62" s="161"/>
      <c r="X62" s="161"/>
      <c r="Y62" s="161"/>
      <c r="Z62" s="150"/>
      <c r="AA62" s="150"/>
      <c r="AB62" s="150"/>
      <c r="AC62" s="150"/>
      <c r="AD62" s="150"/>
      <c r="AE62" s="150"/>
      <c r="AF62" s="150"/>
      <c r="AG62" s="150" t="s">
        <v>245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2" x14ac:dyDescent="0.2">
      <c r="A63" s="157"/>
      <c r="B63" s="158"/>
      <c r="C63" s="190" t="s">
        <v>315</v>
      </c>
      <c r="D63" s="163"/>
      <c r="E63" s="164">
        <v>2.7370000000000001</v>
      </c>
      <c r="F63" s="161"/>
      <c r="G63" s="161"/>
      <c r="H63" s="161"/>
      <c r="I63" s="161"/>
      <c r="J63" s="161"/>
      <c r="K63" s="161"/>
      <c r="L63" s="161"/>
      <c r="M63" s="161"/>
      <c r="N63" s="160"/>
      <c r="O63" s="160"/>
      <c r="P63" s="160"/>
      <c r="Q63" s="160"/>
      <c r="R63" s="161"/>
      <c r="S63" s="161"/>
      <c r="T63" s="161"/>
      <c r="U63" s="161"/>
      <c r="V63" s="161"/>
      <c r="W63" s="161"/>
      <c r="X63" s="161"/>
      <c r="Y63" s="161"/>
      <c r="Z63" s="150"/>
      <c r="AA63" s="150"/>
      <c r="AB63" s="150"/>
      <c r="AC63" s="150"/>
      <c r="AD63" s="150"/>
      <c r="AE63" s="150"/>
      <c r="AF63" s="150"/>
      <c r="AG63" s="150" t="s">
        <v>188</v>
      </c>
      <c r="AH63" s="150">
        <v>0</v>
      </c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3" x14ac:dyDescent="0.2">
      <c r="A64" s="157"/>
      <c r="B64" s="158"/>
      <c r="C64" s="190" t="s">
        <v>316</v>
      </c>
      <c r="D64" s="163"/>
      <c r="E64" s="164">
        <v>1.53</v>
      </c>
      <c r="F64" s="161"/>
      <c r="G64" s="161"/>
      <c r="H64" s="161"/>
      <c r="I64" s="161"/>
      <c r="J64" s="161"/>
      <c r="K64" s="161"/>
      <c r="L64" s="161"/>
      <c r="M64" s="161"/>
      <c r="N64" s="160"/>
      <c r="O64" s="160"/>
      <c r="P64" s="160"/>
      <c r="Q64" s="160"/>
      <c r="R64" s="161"/>
      <c r="S64" s="161"/>
      <c r="T64" s="161"/>
      <c r="U64" s="161"/>
      <c r="V64" s="161"/>
      <c r="W64" s="161"/>
      <c r="X64" s="161"/>
      <c r="Y64" s="161"/>
      <c r="Z64" s="150"/>
      <c r="AA64" s="150"/>
      <c r="AB64" s="150"/>
      <c r="AC64" s="150"/>
      <c r="AD64" s="150"/>
      <c r="AE64" s="150"/>
      <c r="AF64" s="150"/>
      <c r="AG64" s="150" t="s">
        <v>188</v>
      </c>
      <c r="AH64" s="150">
        <v>0</v>
      </c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3" x14ac:dyDescent="0.2">
      <c r="A65" s="157"/>
      <c r="B65" s="158"/>
      <c r="C65" s="190" t="s">
        <v>317</v>
      </c>
      <c r="D65" s="163"/>
      <c r="E65" s="164">
        <v>2.1840000000000002</v>
      </c>
      <c r="F65" s="161"/>
      <c r="G65" s="161"/>
      <c r="H65" s="161"/>
      <c r="I65" s="161"/>
      <c r="J65" s="161"/>
      <c r="K65" s="161"/>
      <c r="L65" s="161"/>
      <c r="M65" s="161"/>
      <c r="N65" s="160"/>
      <c r="O65" s="160"/>
      <c r="P65" s="160"/>
      <c r="Q65" s="160"/>
      <c r="R65" s="161"/>
      <c r="S65" s="161"/>
      <c r="T65" s="161"/>
      <c r="U65" s="161"/>
      <c r="V65" s="161"/>
      <c r="W65" s="161"/>
      <c r="X65" s="161"/>
      <c r="Y65" s="161"/>
      <c r="Z65" s="150"/>
      <c r="AA65" s="150"/>
      <c r="AB65" s="150"/>
      <c r="AC65" s="150"/>
      <c r="AD65" s="150"/>
      <c r="AE65" s="150"/>
      <c r="AF65" s="150"/>
      <c r="AG65" s="150" t="s">
        <v>188</v>
      </c>
      <c r="AH65" s="150">
        <v>0</v>
      </c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3" x14ac:dyDescent="0.2">
      <c r="A66" s="157"/>
      <c r="B66" s="158"/>
      <c r="C66" s="190" t="s">
        <v>318</v>
      </c>
      <c r="D66" s="163"/>
      <c r="E66" s="164">
        <v>2.4569999999999999</v>
      </c>
      <c r="F66" s="161"/>
      <c r="G66" s="161"/>
      <c r="H66" s="161"/>
      <c r="I66" s="161"/>
      <c r="J66" s="161"/>
      <c r="K66" s="161"/>
      <c r="L66" s="161"/>
      <c r="M66" s="161"/>
      <c r="N66" s="160"/>
      <c r="O66" s="160"/>
      <c r="P66" s="160"/>
      <c r="Q66" s="160"/>
      <c r="R66" s="161"/>
      <c r="S66" s="161"/>
      <c r="T66" s="161"/>
      <c r="U66" s="161"/>
      <c r="V66" s="161"/>
      <c r="W66" s="161"/>
      <c r="X66" s="161"/>
      <c r="Y66" s="161"/>
      <c r="Z66" s="150"/>
      <c r="AA66" s="150"/>
      <c r="AB66" s="150"/>
      <c r="AC66" s="150"/>
      <c r="AD66" s="150"/>
      <c r="AE66" s="150"/>
      <c r="AF66" s="150"/>
      <c r="AG66" s="150" t="s">
        <v>188</v>
      </c>
      <c r="AH66" s="150">
        <v>0</v>
      </c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3" x14ac:dyDescent="0.2">
      <c r="A67" s="157"/>
      <c r="B67" s="158"/>
      <c r="C67" s="190" t="s">
        <v>319</v>
      </c>
      <c r="D67" s="163"/>
      <c r="E67" s="164">
        <v>2.254</v>
      </c>
      <c r="F67" s="161"/>
      <c r="G67" s="161"/>
      <c r="H67" s="161"/>
      <c r="I67" s="161"/>
      <c r="J67" s="161"/>
      <c r="K67" s="161"/>
      <c r="L67" s="161"/>
      <c r="M67" s="161"/>
      <c r="N67" s="160"/>
      <c r="O67" s="160"/>
      <c r="P67" s="160"/>
      <c r="Q67" s="160"/>
      <c r="R67" s="161"/>
      <c r="S67" s="161"/>
      <c r="T67" s="161"/>
      <c r="U67" s="161"/>
      <c r="V67" s="161"/>
      <c r="W67" s="161"/>
      <c r="X67" s="161"/>
      <c r="Y67" s="161"/>
      <c r="Z67" s="150"/>
      <c r="AA67" s="150"/>
      <c r="AB67" s="150"/>
      <c r="AC67" s="150"/>
      <c r="AD67" s="150"/>
      <c r="AE67" s="150"/>
      <c r="AF67" s="150"/>
      <c r="AG67" s="150" t="s">
        <v>188</v>
      </c>
      <c r="AH67" s="150">
        <v>0</v>
      </c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3" x14ac:dyDescent="0.2">
      <c r="A68" s="157"/>
      <c r="B68" s="158"/>
      <c r="C68" s="190" t="s">
        <v>320</v>
      </c>
      <c r="D68" s="163"/>
      <c r="E68" s="164">
        <v>3.2469999999999999</v>
      </c>
      <c r="F68" s="161"/>
      <c r="G68" s="161"/>
      <c r="H68" s="161"/>
      <c r="I68" s="161"/>
      <c r="J68" s="161"/>
      <c r="K68" s="161"/>
      <c r="L68" s="161"/>
      <c r="M68" s="161"/>
      <c r="N68" s="160"/>
      <c r="O68" s="160"/>
      <c r="P68" s="160"/>
      <c r="Q68" s="160"/>
      <c r="R68" s="161"/>
      <c r="S68" s="161"/>
      <c r="T68" s="161"/>
      <c r="U68" s="161"/>
      <c r="V68" s="161"/>
      <c r="W68" s="161"/>
      <c r="X68" s="161"/>
      <c r="Y68" s="161"/>
      <c r="Z68" s="150"/>
      <c r="AA68" s="150"/>
      <c r="AB68" s="150"/>
      <c r="AC68" s="150"/>
      <c r="AD68" s="150"/>
      <c r="AE68" s="150"/>
      <c r="AF68" s="150"/>
      <c r="AG68" s="150" t="s">
        <v>188</v>
      </c>
      <c r="AH68" s="150">
        <v>0</v>
      </c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3" x14ac:dyDescent="0.2">
      <c r="A69" s="157"/>
      <c r="B69" s="158"/>
      <c r="C69" s="190" t="s">
        <v>321</v>
      </c>
      <c r="D69" s="163"/>
      <c r="E69" s="164">
        <v>3.2669999999999999</v>
      </c>
      <c r="F69" s="161"/>
      <c r="G69" s="161"/>
      <c r="H69" s="161"/>
      <c r="I69" s="161"/>
      <c r="J69" s="161"/>
      <c r="K69" s="161"/>
      <c r="L69" s="161"/>
      <c r="M69" s="161"/>
      <c r="N69" s="160"/>
      <c r="O69" s="160"/>
      <c r="P69" s="160"/>
      <c r="Q69" s="160"/>
      <c r="R69" s="161"/>
      <c r="S69" s="161"/>
      <c r="T69" s="161"/>
      <c r="U69" s="161"/>
      <c r="V69" s="161"/>
      <c r="W69" s="161"/>
      <c r="X69" s="161"/>
      <c r="Y69" s="161"/>
      <c r="Z69" s="150"/>
      <c r="AA69" s="150"/>
      <c r="AB69" s="150"/>
      <c r="AC69" s="150"/>
      <c r="AD69" s="150"/>
      <c r="AE69" s="150"/>
      <c r="AF69" s="150"/>
      <c r="AG69" s="150" t="s">
        <v>188</v>
      </c>
      <c r="AH69" s="150">
        <v>0</v>
      </c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3" x14ac:dyDescent="0.2">
      <c r="A70" s="157"/>
      <c r="B70" s="158"/>
      <c r="C70" s="190" t="s">
        <v>322</v>
      </c>
      <c r="D70" s="163"/>
      <c r="E70" s="164">
        <v>3.63</v>
      </c>
      <c r="F70" s="161"/>
      <c r="G70" s="161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50"/>
      <c r="AA70" s="150"/>
      <c r="AB70" s="150"/>
      <c r="AC70" s="150"/>
      <c r="AD70" s="150"/>
      <c r="AE70" s="150"/>
      <c r="AF70" s="150"/>
      <c r="AG70" s="150" t="s">
        <v>188</v>
      </c>
      <c r="AH70" s="150">
        <v>0</v>
      </c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3" x14ac:dyDescent="0.2">
      <c r="A71" s="157"/>
      <c r="B71" s="158"/>
      <c r="C71" s="190" t="s">
        <v>323</v>
      </c>
      <c r="D71" s="163"/>
      <c r="E71" s="164">
        <v>1.41</v>
      </c>
      <c r="F71" s="161"/>
      <c r="G71" s="161"/>
      <c r="H71" s="161"/>
      <c r="I71" s="161"/>
      <c r="J71" s="161"/>
      <c r="K71" s="161"/>
      <c r="L71" s="161"/>
      <c r="M71" s="161"/>
      <c r="N71" s="160"/>
      <c r="O71" s="160"/>
      <c r="P71" s="160"/>
      <c r="Q71" s="160"/>
      <c r="R71" s="161"/>
      <c r="S71" s="161"/>
      <c r="T71" s="161"/>
      <c r="U71" s="161"/>
      <c r="V71" s="161"/>
      <c r="W71" s="161"/>
      <c r="X71" s="161"/>
      <c r="Y71" s="161"/>
      <c r="Z71" s="150"/>
      <c r="AA71" s="150"/>
      <c r="AB71" s="150"/>
      <c r="AC71" s="150"/>
      <c r="AD71" s="150"/>
      <c r="AE71" s="150"/>
      <c r="AF71" s="150"/>
      <c r="AG71" s="150" t="s">
        <v>188</v>
      </c>
      <c r="AH71" s="150">
        <v>0</v>
      </c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x14ac:dyDescent="0.2">
      <c r="A72" s="166" t="s">
        <v>175</v>
      </c>
      <c r="B72" s="167" t="s">
        <v>88</v>
      </c>
      <c r="C72" s="188" t="s">
        <v>89</v>
      </c>
      <c r="D72" s="168"/>
      <c r="E72" s="169"/>
      <c r="F72" s="170"/>
      <c r="G72" s="170">
        <f>SUMIF(AG73:AG120,"&lt;&gt;NOR",G73:G120)</f>
        <v>0</v>
      </c>
      <c r="H72" s="170"/>
      <c r="I72" s="170">
        <f>SUM(I73:I120)</f>
        <v>0</v>
      </c>
      <c r="J72" s="170"/>
      <c r="K72" s="170">
        <f>SUM(K73:K120)</f>
        <v>0</v>
      </c>
      <c r="L72" s="170"/>
      <c r="M72" s="170">
        <f>SUM(M73:M120)</f>
        <v>0</v>
      </c>
      <c r="N72" s="169"/>
      <c r="O72" s="169">
        <f>SUM(O73:O120)</f>
        <v>15.700000000000003</v>
      </c>
      <c r="P72" s="169"/>
      <c r="Q72" s="169">
        <f>SUM(Q73:Q120)</f>
        <v>0</v>
      </c>
      <c r="R72" s="170"/>
      <c r="S72" s="170"/>
      <c r="T72" s="171"/>
      <c r="U72" s="165"/>
      <c r="V72" s="165">
        <f>SUM(V73:V120)</f>
        <v>367.54999999999995</v>
      </c>
      <c r="W72" s="165"/>
      <c r="X72" s="165"/>
      <c r="Y72" s="165"/>
      <c r="AG72" t="s">
        <v>176</v>
      </c>
    </row>
    <row r="73" spans="1:60" outlineLevel="1" x14ac:dyDescent="0.2">
      <c r="A73" s="173">
        <v>17</v>
      </c>
      <c r="B73" s="174" t="s">
        <v>324</v>
      </c>
      <c r="C73" s="189" t="s">
        <v>325</v>
      </c>
      <c r="D73" s="175" t="s">
        <v>264</v>
      </c>
      <c r="E73" s="176">
        <v>14</v>
      </c>
      <c r="F73" s="177"/>
      <c r="G73" s="178">
        <f>ROUND(E73*F73,2)</f>
        <v>0</v>
      </c>
      <c r="H73" s="177"/>
      <c r="I73" s="178">
        <f>ROUND(E73*H73,2)</f>
        <v>0</v>
      </c>
      <c r="J73" s="177"/>
      <c r="K73" s="178">
        <f>ROUND(E73*J73,2)</f>
        <v>0</v>
      </c>
      <c r="L73" s="178">
        <v>21</v>
      </c>
      <c r="M73" s="178">
        <f>G73*(1+L73/100)</f>
        <v>0</v>
      </c>
      <c r="N73" s="176">
        <v>1.634E-2</v>
      </c>
      <c r="O73" s="176">
        <f>ROUND(E73*N73,2)</f>
        <v>0.23</v>
      </c>
      <c r="P73" s="176">
        <v>0</v>
      </c>
      <c r="Q73" s="176">
        <f>ROUND(E73*P73,2)</f>
        <v>0</v>
      </c>
      <c r="R73" s="178" t="s">
        <v>241</v>
      </c>
      <c r="S73" s="178" t="s">
        <v>242</v>
      </c>
      <c r="T73" s="179" t="s">
        <v>243</v>
      </c>
      <c r="U73" s="161">
        <v>0.253</v>
      </c>
      <c r="V73" s="161">
        <f>ROUND(E73*U73,2)</f>
        <v>3.54</v>
      </c>
      <c r="W73" s="161"/>
      <c r="X73" s="161" t="s">
        <v>182</v>
      </c>
      <c r="Y73" s="161" t="s">
        <v>183</v>
      </c>
      <c r="Z73" s="150"/>
      <c r="AA73" s="150"/>
      <c r="AB73" s="150"/>
      <c r="AC73" s="150"/>
      <c r="AD73" s="150"/>
      <c r="AE73" s="150"/>
      <c r="AF73" s="150"/>
      <c r="AG73" s="150" t="s">
        <v>184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2" x14ac:dyDescent="0.2">
      <c r="A74" s="157"/>
      <c r="B74" s="158"/>
      <c r="C74" s="263" t="s">
        <v>326</v>
      </c>
      <c r="D74" s="264"/>
      <c r="E74" s="264"/>
      <c r="F74" s="264"/>
      <c r="G74" s="264"/>
      <c r="H74" s="161"/>
      <c r="I74" s="161"/>
      <c r="J74" s="161"/>
      <c r="K74" s="161"/>
      <c r="L74" s="161"/>
      <c r="M74" s="161"/>
      <c r="N74" s="160"/>
      <c r="O74" s="160"/>
      <c r="P74" s="160"/>
      <c r="Q74" s="160"/>
      <c r="R74" s="161"/>
      <c r="S74" s="161"/>
      <c r="T74" s="161"/>
      <c r="U74" s="161"/>
      <c r="V74" s="161"/>
      <c r="W74" s="161"/>
      <c r="X74" s="161"/>
      <c r="Y74" s="161"/>
      <c r="Z74" s="150"/>
      <c r="AA74" s="150"/>
      <c r="AB74" s="150"/>
      <c r="AC74" s="150"/>
      <c r="AD74" s="150"/>
      <c r="AE74" s="150"/>
      <c r="AF74" s="150"/>
      <c r="AG74" s="150" t="s">
        <v>245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 x14ac:dyDescent="0.2">
      <c r="A75" s="173">
        <v>18</v>
      </c>
      <c r="B75" s="174" t="s">
        <v>327</v>
      </c>
      <c r="C75" s="189" t="s">
        <v>328</v>
      </c>
      <c r="D75" s="175" t="s">
        <v>264</v>
      </c>
      <c r="E75" s="176">
        <v>65</v>
      </c>
      <c r="F75" s="177"/>
      <c r="G75" s="178">
        <f>ROUND(E75*F75,2)</f>
        <v>0</v>
      </c>
      <c r="H75" s="177"/>
      <c r="I75" s="178">
        <f>ROUND(E75*H75,2)</f>
        <v>0</v>
      </c>
      <c r="J75" s="177"/>
      <c r="K75" s="178">
        <f>ROUND(E75*J75,2)</f>
        <v>0</v>
      </c>
      <c r="L75" s="178">
        <v>21</v>
      </c>
      <c r="M75" s="178">
        <f>G75*(1+L75/100)</f>
        <v>0</v>
      </c>
      <c r="N75" s="176">
        <v>3.6749999999999998E-2</v>
      </c>
      <c r="O75" s="176">
        <f>ROUND(E75*N75,2)</f>
        <v>2.39</v>
      </c>
      <c r="P75" s="176">
        <v>0</v>
      </c>
      <c r="Q75" s="176">
        <f>ROUND(E75*P75,2)</f>
        <v>0</v>
      </c>
      <c r="R75" s="178" t="s">
        <v>241</v>
      </c>
      <c r="S75" s="178" t="s">
        <v>242</v>
      </c>
      <c r="T75" s="179" t="s">
        <v>243</v>
      </c>
      <c r="U75" s="161">
        <v>0.29299999999999998</v>
      </c>
      <c r="V75" s="161">
        <f>ROUND(E75*U75,2)</f>
        <v>19.05</v>
      </c>
      <c r="W75" s="161"/>
      <c r="X75" s="161" t="s">
        <v>182</v>
      </c>
      <c r="Y75" s="161" t="s">
        <v>183</v>
      </c>
      <c r="Z75" s="150"/>
      <c r="AA75" s="150"/>
      <c r="AB75" s="150"/>
      <c r="AC75" s="150"/>
      <c r="AD75" s="150"/>
      <c r="AE75" s="150"/>
      <c r="AF75" s="150"/>
      <c r="AG75" s="150" t="s">
        <v>184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2" x14ac:dyDescent="0.2">
      <c r="A76" s="157"/>
      <c r="B76" s="158"/>
      <c r="C76" s="263" t="s">
        <v>326</v>
      </c>
      <c r="D76" s="264"/>
      <c r="E76" s="264"/>
      <c r="F76" s="264"/>
      <c r="G76" s="264"/>
      <c r="H76" s="161"/>
      <c r="I76" s="161"/>
      <c r="J76" s="161"/>
      <c r="K76" s="161"/>
      <c r="L76" s="161"/>
      <c r="M76" s="161"/>
      <c r="N76" s="160"/>
      <c r="O76" s="160"/>
      <c r="P76" s="160"/>
      <c r="Q76" s="160"/>
      <c r="R76" s="161"/>
      <c r="S76" s="161"/>
      <c r="T76" s="161"/>
      <c r="U76" s="161"/>
      <c r="V76" s="161"/>
      <c r="W76" s="161"/>
      <c r="X76" s="161"/>
      <c r="Y76" s="161"/>
      <c r="Z76" s="150"/>
      <c r="AA76" s="150"/>
      <c r="AB76" s="150"/>
      <c r="AC76" s="150"/>
      <c r="AD76" s="150"/>
      <c r="AE76" s="150"/>
      <c r="AF76" s="150"/>
      <c r="AG76" s="150" t="s">
        <v>245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2" x14ac:dyDescent="0.2">
      <c r="A77" s="157"/>
      <c r="B77" s="158"/>
      <c r="C77" s="190" t="s">
        <v>329</v>
      </c>
      <c r="D77" s="163"/>
      <c r="E77" s="164">
        <v>65</v>
      </c>
      <c r="F77" s="161"/>
      <c r="G77" s="161"/>
      <c r="H77" s="161"/>
      <c r="I77" s="161"/>
      <c r="J77" s="161"/>
      <c r="K77" s="161"/>
      <c r="L77" s="161"/>
      <c r="M77" s="161"/>
      <c r="N77" s="160"/>
      <c r="O77" s="160"/>
      <c r="P77" s="160"/>
      <c r="Q77" s="160"/>
      <c r="R77" s="161"/>
      <c r="S77" s="161"/>
      <c r="T77" s="161"/>
      <c r="U77" s="161"/>
      <c r="V77" s="161"/>
      <c r="W77" s="161"/>
      <c r="X77" s="161"/>
      <c r="Y77" s="161"/>
      <c r="Z77" s="150"/>
      <c r="AA77" s="150"/>
      <c r="AB77" s="150"/>
      <c r="AC77" s="150"/>
      <c r="AD77" s="150"/>
      <c r="AE77" s="150"/>
      <c r="AF77" s="150"/>
      <c r="AG77" s="150" t="s">
        <v>188</v>
      </c>
      <c r="AH77" s="150">
        <v>0</v>
      </c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 x14ac:dyDescent="0.2">
      <c r="A78" s="173">
        <v>19</v>
      </c>
      <c r="B78" s="174" t="s">
        <v>330</v>
      </c>
      <c r="C78" s="189" t="s">
        <v>331</v>
      </c>
      <c r="D78" s="175" t="s">
        <v>264</v>
      </c>
      <c r="E78" s="176">
        <v>147.55000000000001</v>
      </c>
      <c r="F78" s="177"/>
      <c r="G78" s="178">
        <f>ROUND(E78*F78,2)</f>
        <v>0</v>
      </c>
      <c r="H78" s="177"/>
      <c r="I78" s="178">
        <f>ROUND(E78*H78,2)</f>
        <v>0</v>
      </c>
      <c r="J78" s="177"/>
      <c r="K78" s="178">
        <f>ROUND(E78*J78,2)</f>
        <v>0</v>
      </c>
      <c r="L78" s="178">
        <v>21</v>
      </c>
      <c r="M78" s="178">
        <f>G78*(1+L78/100)</f>
        <v>0</v>
      </c>
      <c r="N78" s="176">
        <v>2.5100000000000001E-3</v>
      </c>
      <c r="O78" s="176">
        <f>ROUND(E78*N78,2)</f>
        <v>0.37</v>
      </c>
      <c r="P78" s="176">
        <v>0</v>
      </c>
      <c r="Q78" s="176">
        <f>ROUND(E78*P78,2)</f>
        <v>0</v>
      </c>
      <c r="R78" s="178" t="s">
        <v>241</v>
      </c>
      <c r="S78" s="178" t="s">
        <v>242</v>
      </c>
      <c r="T78" s="179" t="s">
        <v>243</v>
      </c>
      <c r="U78" s="161">
        <v>0.18232999999999999</v>
      </c>
      <c r="V78" s="161">
        <f>ROUND(E78*U78,2)</f>
        <v>26.9</v>
      </c>
      <c r="W78" s="161"/>
      <c r="X78" s="161" t="s">
        <v>182</v>
      </c>
      <c r="Y78" s="161" t="s">
        <v>183</v>
      </c>
      <c r="Z78" s="150"/>
      <c r="AA78" s="150"/>
      <c r="AB78" s="150"/>
      <c r="AC78" s="150"/>
      <c r="AD78" s="150"/>
      <c r="AE78" s="150"/>
      <c r="AF78" s="150"/>
      <c r="AG78" s="150" t="s">
        <v>184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2" x14ac:dyDescent="0.2">
      <c r="A79" s="157"/>
      <c r="B79" s="158"/>
      <c r="C79" s="190" t="s">
        <v>332</v>
      </c>
      <c r="D79" s="163"/>
      <c r="E79" s="164">
        <v>16.12</v>
      </c>
      <c r="F79" s="161"/>
      <c r="G79" s="161"/>
      <c r="H79" s="161"/>
      <c r="I79" s="161"/>
      <c r="J79" s="161"/>
      <c r="K79" s="161"/>
      <c r="L79" s="161"/>
      <c r="M79" s="161"/>
      <c r="N79" s="160"/>
      <c r="O79" s="160"/>
      <c r="P79" s="160"/>
      <c r="Q79" s="160"/>
      <c r="R79" s="161"/>
      <c r="S79" s="161"/>
      <c r="T79" s="161"/>
      <c r="U79" s="161"/>
      <c r="V79" s="161"/>
      <c r="W79" s="161"/>
      <c r="X79" s="161"/>
      <c r="Y79" s="161"/>
      <c r="Z79" s="150"/>
      <c r="AA79" s="150"/>
      <c r="AB79" s="150"/>
      <c r="AC79" s="150"/>
      <c r="AD79" s="150"/>
      <c r="AE79" s="150"/>
      <c r="AF79" s="150"/>
      <c r="AG79" s="150" t="s">
        <v>188</v>
      </c>
      <c r="AH79" s="150">
        <v>0</v>
      </c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3" x14ac:dyDescent="0.2">
      <c r="A80" s="157"/>
      <c r="B80" s="158"/>
      <c r="C80" s="190" t="s">
        <v>333</v>
      </c>
      <c r="D80" s="163"/>
      <c r="E80" s="164">
        <v>16.12</v>
      </c>
      <c r="F80" s="161"/>
      <c r="G80" s="161"/>
      <c r="H80" s="161"/>
      <c r="I80" s="161"/>
      <c r="J80" s="161"/>
      <c r="K80" s="161"/>
      <c r="L80" s="161"/>
      <c r="M80" s="161"/>
      <c r="N80" s="160"/>
      <c r="O80" s="160"/>
      <c r="P80" s="160"/>
      <c r="Q80" s="160"/>
      <c r="R80" s="161"/>
      <c r="S80" s="161"/>
      <c r="T80" s="161"/>
      <c r="U80" s="161"/>
      <c r="V80" s="161"/>
      <c r="W80" s="161"/>
      <c r="X80" s="161"/>
      <c r="Y80" s="161"/>
      <c r="Z80" s="150"/>
      <c r="AA80" s="150"/>
      <c r="AB80" s="150"/>
      <c r="AC80" s="150"/>
      <c r="AD80" s="150"/>
      <c r="AE80" s="150"/>
      <c r="AF80" s="150"/>
      <c r="AG80" s="150" t="s">
        <v>188</v>
      </c>
      <c r="AH80" s="150">
        <v>0</v>
      </c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3" x14ac:dyDescent="0.2">
      <c r="A81" s="157"/>
      <c r="B81" s="158"/>
      <c r="C81" s="190" t="s">
        <v>334</v>
      </c>
      <c r="D81" s="163"/>
      <c r="E81" s="164">
        <v>12.68</v>
      </c>
      <c r="F81" s="161"/>
      <c r="G81" s="161"/>
      <c r="H81" s="161"/>
      <c r="I81" s="161"/>
      <c r="J81" s="161"/>
      <c r="K81" s="161"/>
      <c r="L81" s="161"/>
      <c r="M81" s="161"/>
      <c r="N81" s="160"/>
      <c r="O81" s="160"/>
      <c r="P81" s="160"/>
      <c r="Q81" s="160"/>
      <c r="R81" s="161"/>
      <c r="S81" s="161"/>
      <c r="T81" s="161"/>
      <c r="U81" s="161"/>
      <c r="V81" s="161"/>
      <c r="W81" s="161"/>
      <c r="X81" s="161"/>
      <c r="Y81" s="161"/>
      <c r="Z81" s="150"/>
      <c r="AA81" s="150"/>
      <c r="AB81" s="150"/>
      <c r="AC81" s="150"/>
      <c r="AD81" s="150"/>
      <c r="AE81" s="150"/>
      <c r="AF81" s="150"/>
      <c r="AG81" s="150" t="s">
        <v>188</v>
      </c>
      <c r="AH81" s="150">
        <v>0</v>
      </c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3" x14ac:dyDescent="0.2">
      <c r="A82" s="157"/>
      <c r="B82" s="158"/>
      <c r="C82" s="190" t="s">
        <v>335</v>
      </c>
      <c r="D82" s="163"/>
      <c r="E82" s="164">
        <v>4.5999999999999996</v>
      </c>
      <c r="F82" s="161"/>
      <c r="G82" s="161"/>
      <c r="H82" s="161"/>
      <c r="I82" s="161"/>
      <c r="J82" s="161"/>
      <c r="K82" s="161"/>
      <c r="L82" s="161"/>
      <c r="M82" s="161"/>
      <c r="N82" s="160"/>
      <c r="O82" s="160"/>
      <c r="P82" s="160"/>
      <c r="Q82" s="160"/>
      <c r="R82" s="161"/>
      <c r="S82" s="161"/>
      <c r="T82" s="161"/>
      <c r="U82" s="161"/>
      <c r="V82" s="161"/>
      <c r="W82" s="161"/>
      <c r="X82" s="161"/>
      <c r="Y82" s="161"/>
      <c r="Z82" s="150"/>
      <c r="AA82" s="150"/>
      <c r="AB82" s="150"/>
      <c r="AC82" s="150"/>
      <c r="AD82" s="150"/>
      <c r="AE82" s="150"/>
      <c r="AF82" s="150"/>
      <c r="AG82" s="150" t="s">
        <v>188</v>
      </c>
      <c r="AH82" s="150">
        <v>0</v>
      </c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3" x14ac:dyDescent="0.2">
      <c r="A83" s="157"/>
      <c r="B83" s="158"/>
      <c r="C83" s="190" t="s">
        <v>336</v>
      </c>
      <c r="D83" s="163"/>
      <c r="E83" s="164">
        <v>6.1950000000000003</v>
      </c>
      <c r="F83" s="161"/>
      <c r="G83" s="161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50"/>
      <c r="AA83" s="150"/>
      <c r="AB83" s="150"/>
      <c r="AC83" s="150"/>
      <c r="AD83" s="150"/>
      <c r="AE83" s="150"/>
      <c r="AF83" s="150"/>
      <c r="AG83" s="150" t="s">
        <v>188</v>
      </c>
      <c r="AH83" s="150">
        <v>0</v>
      </c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3" x14ac:dyDescent="0.2">
      <c r="A84" s="157"/>
      <c r="B84" s="158"/>
      <c r="C84" s="190" t="s">
        <v>337</v>
      </c>
      <c r="D84" s="163"/>
      <c r="E84" s="164">
        <v>6.52</v>
      </c>
      <c r="F84" s="161"/>
      <c r="G84" s="161"/>
      <c r="H84" s="161"/>
      <c r="I84" s="161"/>
      <c r="J84" s="161"/>
      <c r="K84" s="161"/>
      <c r="L84" s="161"/>
      <c r="M84" s="161"/>
      <c r="N84" s="160"/>
      <c r="O84" s="160"/>
      <c r="P84" s="160"/>
      <c r="Q84" s="160"/>
      <c r="R84" s="161"/>
      <c r="S84" s="161"/>
      <c r="T84" s="161"/>
      <c r="U84" s="161"/>
      <c r="V84" s="161"/>
      <c r="W84" s="161"/>
      <c r="X84" s="161"/>
      <c r="Y84" s="161"/>
      <c r="Z84" s="150"/>
      <c r="AA84" s="150"/>
      <c r="AB84" s="150"/>
      <c r="AC84" s="150"/>
      <c r="AD84" s="150"/>
      <c r="AE84" s="150"/>
      <c r="AF84" s="150"/>
      <c r="AG84" s="150" t="s">
        <v>188</v>
      </c>
      <c r="AH84" s="150">
        <v>0</v>
      </c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3" x14ac:dyDescent="0.2">
      <c r="A85" s="157"/>
      <c r="B85" s="158"/>
      <c r="C85" s="190" t="s">
        <v>270</v>
      </c>
      <c r="D85" s="163"/>
      <c r="E85" s="164">
        <v>6.44</v>
      </c>
      <c r="F85" s="161"/>
      <c r="G85" s="161"/>
      <c r="H85" s="161"/>
      <c r="I85" s="161"/>
      <c r="J85" s="161"/>
      <c r="K85" s="161"/>
      <c r="L85" s="161"/>
      <c r="M85" s="161"/>
      <c r="N85" s="160"/>
      <c r="O85" s="160"/>
      <c r="P85" s="160"/>
      <c r="Q85" s="160"/>
      <c r="R85" s="161"/>
      <c r="S85" s="161"/>
      <c r="T85" s="161"/>
      <c r="U85" s="161"/>
      <c r="V85" s="161"/>
      <c r="W85" s="161"/>
      <c r="X85" s="161"/>
      <c r="Y85" s="161"/>
      <c r="Z85" s="150"/>
      <c r="AA85" s="150"/>
      <c r="AB85" s="150"/>
      <c r="AC85" s="150"/>
      <c r="AD85" s="150"/>
      <c r="AE85" s="150"/>
      <c r="AF85" s="150"/>
      <c r="AG85" s="150" t="s">
        <v>188</v>
      </c>
      <c r="AH85" s="150">
        <v>0</v>
      </c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3" x14ac:dyDescent="0.2">
      <c r="A86" s="157"/>
      <c r="B86" s="158"/>
      <c r="C86" s="190" t="s">
        <v>338</v>
      </c>
      <c r="D86" s="163"/>
      <c r="E86" s="164">
        <v>12.68</v>
      </c>
      <c r="F86" s="161"/>
      <c r="G86" s="161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50"/>
      <c r="AA86" s="150"/>
      <c r="AB86" s="150"/>
      <c r="AC86" s="150"/>
      <c r="AD86" s="150"/>
      <c r="AE86" s="150"/>
      <c r="AF86" s="150"/>
      <c r="AG86" s="150" t="s">
        <v>188</v>
      </c>
      <c r="AH86" s="150">
        <v>0</v>
      </c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3" x14ac:dyDescent="0.2">
      <c r="A87" s="157"/>
      <c r="B87" s="158"/>
      <c r="C87" s="190" t="s">
        <v>339</v>
      </c>
      <c r="D87" s="163"/>
      <c r="E87" s="164">
        <v>4.2</v>
      </c>
      <c r="F87" s="161"/>
      <c r="G87" s="161"/>
      <c r="H87" s="161"/>
      <c r="I87" s="161"/>
      <c r="J87" s="161"/>
      <c r="K87" s="161"/>
      <c r="L87" s="161"/>
      <c r="M87" s="161"/>
      <c r="N87" s="160"/>
      <c r="O87" s="160"/>
      <c r="P87" s="160"/>
      <c r="Q87" s="160"/>
      <c r="R87" s="161"/>
      <c r="S87" s="161"/>
      <c r="T87" s="161"/>
      <c r="U87" s="161"/>
      <c r="V87" s="161"/>
      <c r="W87" s="161"/>
      <c r="X87" s="161"/>
      <c r="Y87" s="161"/>
      <c r="Z87" s="150"/>
      <c r="AA87" s="150"/>
      <c r="AB87" s="150"/>
      <c r="AC87" s="150"/>
      <c r="AD87" s="150"/>
      <c r="AE87" s="150"/>
      <c r="AF87" s="150"/>
      <c r="AG87" s="150" t="s">
        <v>188</v>
      </c>
      <c r="AH87" s="150">
        <v>0</v>
      </c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3" x14ac:dyDescent="0.2">
      <c r="A88" s="157"/>
      <c r="B88" s="158"/>
      <c r="C88" s="190" t="s">
        <v>340</v>
      </c>
      <c r="D88" s="163"/>
      <c r="E88" s="164">
        <v>10.64</v>
      </c>
      <c r="F88" s="161"/>
      <c r="G88" s="161"/>
      <c r="H88" s="161"/>
      <c r="I88" s="161"/>
      <c r="J88" s="161"/>
      <c r="K88" s="161"/>
      <c r="L88" s="161"/>
      <c r="M88" s="161"/>
      <c r="N88" s="160"/>
      <c r="O88" s="160"/>
      <c r="P88" s="160"/>
      <c r="Q88" s="160"/>
      <c r="R88" s="161"/>
      <c r="S88" s="161"/>
      <c r="T88" s="161"/>
      <c r="U88" s="161"/>
      <c r="V88" s="161"/>
      <c r="W88" s="161"/>
      <c r="X88" s="161"/>
      <c r="Y88" s="161"/>
      <c r="Z88" s="150"/>
      <c r="AA88" s="150"/>
      <c r="AB88" s="150"/>
      <c r="AC88" s="150"/>
      <c r="AD88" s="150"/>
      <c r="AE88" s="150"/>
      <c r="AF88" s="150"/>
      <c r="AG88" s="150" t="s">
        <v>188</v>
      </c>
      <c r="AH88" s="150">
        <v>0</v>
      </c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3" x14ac:dyDescent="0.2">
      <c r="A89" s="157"/>
      <c r="B89" s="158"/>
      <c r="C89" s="190" t="s">
        <v>341</v>
      </c>
      <c r="D89" s="163"/>
      <c r="E89" s="164">
        <v>10.08</v>
      </c>
      <c r="F89" s="161"/>
      <c r="G89" s="161"/>
      <c r="H89" s="161"/>
      <c r="I89" s="161"/>
      <c r="J89" s="161"/>
      <c r="K89" s="161"/>
      <c r="L89" s="161"/>
      <c r="M89" s="161"/>
      <c r="N89" s="160"/>
      <c r="O89" s="160"/>
      <c r="P89" s="160"/>
      <c r="Q89" s="160"/>
      <c r="R89" s="161"/>
      <c r="S89" s="161"/>
      <c r="T89" s="161"/>
      <c r="U89" s="161"/>
      <c r="V89" s="161"/>
      <c r="W89" s="161"/>
      <c r="X89" s="161"/>
      <c r="Y89" s="161"/>
      <c r="Z89" s="150"/>
      <c r="AA89" s="150"/>
      <c r="AB89" s="150"/>
      <c r="AC89" s="150"/>
      <c r="AD89" s="150"/>
      <c r="AE89" s="150"/>
      <c r="AF89" s="150"/>
      <c r="AG89" s="150" t="s">
        <v>188</v>
      </c>
      <c r="AH89" s="150">
        <v>0</v>
      </c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3" x14ac:dyDescent="0.2">
      <c r="A90" s="157"/>
      <c r="B90" s="158"/>
      <c r="C90" s="190" t="s">
        <v>342</v>
      </c>
      <c r="D90" s="163"/>
      <c r="E90" s="164">
        <v>4.9400000000000004</v>
      </c>
      <c r="F90" s="161"/>
      <c r="G90" s="161"/>
      <c r="H90" s="161"/>
      <c r="I90" s="161"/>
      <c r="J90" s="161"/>
      <c r="K90" s="161"/>
      <c r="L90" s="161"/>
      <c r="M90" s="161"/>
      <c r="N90" s="160"/>
      <c r="O90" s="160"/>
      <c r="P90" s="160"/>
      <c r="Q90" s="160"/>
      <c r="R90" s="161"/>
      <c r="S90" s="161"/>
      <c r="T90" s="161"/>
      <c r="U90" s="161"/>
      <c r="V90" s="161"/>
      <c r="W90" s="161"/>
      <c r="X90" s="161"/>
      <c r="Y90" s="161"/>
      <c r="Z90" s="150"/>
      <c r="AA90" s="150"/>
      <c r="AB90" s="150"/>
      <c r="AC90" s="150"/>
      <c r="AD90" s="150"/>
      <c r="AE90" s="150"/>
      <c r="AF90" s="150"/>
      <c r="AG90" s="150" t="s">
        <v>188</v>
      </c>
      <c r="AH90" s="150">
        <v>0</v>
      </c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3" x14ac:dyDescent="0.2">
      <c r="A91" s="157"/>
      <c r="B91" s="158"/>
      <c r="C91" s="190" t="s">
        <v>343</v>
      </c>
      <c r="D91" s="163"/>
      <c r="E91" s="164">
        <v>5.97</v>
      </c>
      <c r="F91" s="161"/>
      <c r="G91" s="161"/>
      <c r="H91" s="161"/>
      <c r="I91" s="161"/>
      <c r="J91" s="161"/>
      <c r="K91" s="161"/>
      <c r="L91" s="161"/>
      <c r="M91" s="161"/>
      <c r="N91" s="160"/>
      <c r="O91" s="160"/>
      <c r="P91" s="160"/>
      <c r="Q91" s="160"/>
      <c r="R91" s="161"/>
      <c r="S91" s="161"/>
      <c r="T91" s="161"/>
      <c r="U91" s="161"/>
      <c r="V91" s="161"/>
      <c r="W91" s="161"/>
      <c r="X91" s="161"/>
      <c r="Y91" s="161"/>
      <c r="Z91" s="150"/>
      <c r="AA91" s="150"/>
      <c r="AB91" s="150"/>
      <c r="AC91" s="150"/>
      <c r="AD91" s="150"/>
      <c r="AE91" s="150"/>
      <c r="AF91" s="150"/>
      <c r="AG91" s="150" t="s">
        <v>188</v>
      </c>
      <c r="AH91" s="150">
        <v>0</v>
      </c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3" x14ac:dyDescent="0.2">
      <c r="A92" s="157"/>
      <c r="B92" s="158"/>
      <c r="C92" s="190" t="s">
        <v>344</v>
      </c>
      <c r="D92" s="163"/>
      <c r="E92" s="164">
        <v>6.1449999999999996</v>
      </c>
      <c r="F92" s="161"/>
      <c r="G92" s="161"/>
      <c r="H92" s="161"/>
      <c r="I92" s="161"/>
      <c r="J92" s="161"/>
      <c r="K92" s="161"/>
      <c r="L92" s="161"/>
      <c r="M92" s="161"/>
      <c r="N92" s="160"/>
      <c r="O92" s="160"/>
      <c r="P92" s="160"/>
      <c r="Q92" s="160"/>
      <c r="R92" s="161"/>
      <c r="S92" s="161"/>
      <c r="T92" s="161"/>
      <c r="U92" s="161"/>
      <c r="V92" s="161"/>
      <c r="W92" s="161"/>
      <c r="X92" s="161"/>
      <c r="Y92" s="161"/>
      <c r="Z92" s="150"/>
      <c r="AA92" s="150"/>
      <c r="AB92" s="150"/>
      <c r="AC92" s="150"/>
      <c r="AD92" s="150"/>
      <c r="AE92" s="150"/>
      <c r="AF92" s="150"/>
      <c r="AG92" s="150" t="s">
        <v>188</v>
      </c>
      <c r="AH92" s="150">
        <v>0</v>
      </c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3" x14ac:dyDescent="0.2">
      <c r="A93" s="157"/>
      <c r="B93" s="158"/>
      <c r="C93" s="190" t="s">
        <v>345</v>
      </c>
      <c r="D93" s="163"/>
      <c r="E93" s="164">
        <v>11.64</v>
      </c>
      <c r="F93" s="161"/>
      <c r="G93" s="161"/>
      <c r="H93" s="161"/>
      <c r="I93" s="161"/>
      <c r="J93" s="161"/>
      <c r="K93" s="161"/>
      <c r="L93" s="161"/>
      <c r="M93" s="161"/>
      <c r="N93" s="160"/>
      <c r="O93" s="160"/>
      <c r="P93" s="160"/>
      <c r="Q93" s="160"/>
      <c r="R93" s="161"/>
      <c r="S93" s="161"/>
      <c r="T93" s="161"/>
      <c r="U93" s="161"/>
      <c r="V93" s="161"/>
      <c r="W93" s="161"/>
      <c r="X93" s="161"/>
      <c r="Y93" s="161"/>
      <c r="Z93" s="150"/>
      <c r="AA93" s="150"/>
      <c r="AB93" s="150"/>
      <c r="AC93" s="150"/>
      <c r="AD93" s="150"/>
      <c r="AE93" s="150"/>
      <c r="AF93" s="150"/>
      <c r="AG93" s="150" t="s">
        <v>188</v>
      </c>
      <c r="AH93" s="150">
        <v>0</v>
      </c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3" x14ac:dyDescent="0.2">
      <c r="A94" s="157"/>
      <c r="B94" s="158"/>
      <c r="C94" s="190" t="s">
        <v>346</v>
      </c>
      <c r="D94" s="163"/>
      <c r="E94" s="164">
        <v>4.9400000000000004</v>
      </c>
      <c r="F94" s="161"/>
      <c r="G94" s="161"/>
      <c r="H94" s="161"/>
      <c r="I94" s="161"/>
      <c r="J94" s="161"/>
      <c r="K94" s="161"/>
      <c r="L94" s="161"/>
      <c r="M94" s="161"/>
      <c r="N94" s="160"/>
      <c r="O94" s="160"/>
      <c r="P94" s="160"/>
      <c r="Q94" s="160"/>
      <c r="R94" s="161"/>
      <c r="S94" s="161"/>
      <c r="T94" s="161"/>
      <c r="U94" s="161"/>
      <c r="V94" s="161"/>
      <c r="W94" s="161"/>
      <c r="X94" s="161"/>
      <c r="Y94" s="161"/>
      <c r="Z94" s="150"/>
      <c r="AA94" s="150"/>
      <c r="AB94" s="150"/>
      <c r="AC94" s="150"/>
      <c r="AD94" s="150"/>
      <c r="AE94" s="150"/>
      <c r="AF94" s="150"/>
      <c r="AG94" s="150" t="s">
        <v>188</v>
      </c>
      <c r="AH94" s="150">
        <v>0</v>
      </c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3" x14ac:dyDescent="0.2">
      <c r="A95" s="157"/>
      <c r="B95" s="158"/>
      <c r="C95" s="190" t="s">
        <v>267</v>
      </c>
      <c r="D95" s="163"/>
      <c r="E95" s="164">
        <v>7.64</v>
      </c>
      <c r="F95" s="161"/>
      <c r="G95" s="161"/>
      <c r="H95" s="161"/>
      <c r="I95" s="161"/>
      <c r="J95" s="161"/>
      <c r="K95" s="161"/>
      <c r="L95" s="161"/>
      <c r="M95" s="161"/>
      <c r="N95" s="160"/>
      <c r="O95" s="160"/>
      <c r="P95" s="160"/>
      <c r="Q95" s="160"/>
      <c r="R95" s="161"/>
      <c r="S95" s="161"/>
      <c r="T95" s="161"/>
      <c r="U95" s="161"/>
      <c r="V95" s="161"/>
      <c r="W95" s="161"/>
      <c r="X95" s="161"/>
      <c r="Y95" s="161"/>
      <c r="Z95" s="150"/>
      <c r="AA95" s="150"/>
      <c r="AB95" s="150"/>
      <c r="AC95" s="150"/>
      <c r="AD95" s="150"/>
      <c r="AE95" s="150"/>
      <c r="AF95" s="150"/>
      <c r="AG95" s="150" t="s">
        <v>188</v>
      </c>
      <c r="AH95" s="150">
        <v>0</v>
      </c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ht="22.5" outlineLevel="1" x14ac:dyDescent="0.2">
      <c r="A96" s="173">
        <v>20</v>
      </c>
      <c r="B96" s="174" t="s">
        <v>347</v>
      </c>
      <c r="C96" s="189" t="s">
        <v>348</v>
      </c>
      <c r="D96" s="175" t="s">
        <v>179</v>
      </c>
      <c r="E96" s="176">
        <v>709.37710000000004</v>
      </c>
      <c r="F96" s="177"/>
      <c r="G96" s="178">
        <f>ROUND(E96*F96,2)</f>
        <v>0</v>
      </c>
      <c r="H96" s="177"/>
      <c r="I96" s="178">
        <f>ROUND(E96*H96,2)</f>
        <v>0</v>
      </c>
      <c r="J96" s="177"/>
      <c r="K96" s="178">
        <f>ROUND(E96*J96,2)</f>
        <v>0</v>
      </c>
      <c r="L96" s="178">
        <v>21</v>
      </c>
      <c r="M96" s="178">
        <f>G96*(1+L96/100)</f>
        <v>0</v>
      </c>
      <c r="N96" s="176">
        <v>1.0630000000000001E-2</v>
      </c>
      <c r="O96" s="176">
        <f>ROUND(E96*N96,2)</f>
        <v>7.54</v>
      </c>
      <c r="P96" s="176">
        <v>0</v>
      </c>
      <c r="Q96" s="176">
        <f>ROUND(E96*P96,2)</f>
        <v>0</v>
      </c>
      <c r="R96" s="178" t="s">
        <v>241</v>
      </c>
      <c r="S96" s="178" t="s">
        <v>242</v>
      </c>
      <c r="T96" s="179" t="s">
        <v>243</v>
      </c>
      <c r="U96" s="161">
        <v>0.33688000000000001</v>
      </c>
      <c r="V96" s="161">
        <f>ROUND(E96*U96,2)</f>
        <v>238.97</v>
      </c>
      <c r="W96" s="161"/>
      <c r="X96" s="161" t="s">
        <v>182</v>
      </c>
      <c r="Y96" s="161" t="s">
        <v>183</v>
      </c>
      <c r="Z96" s="150"/>
      <c r="AA96" s="150"/>
      <c r="AB96" s="150"/>
      <c r="AC96" s="150"/>
      <c r="AD96" s="150"/>
      <c r="AE96" s="150"/>
      <c r="AF96" s="150"/>
      <c r="AG96" s="150" t="s">
        <v>184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2" x14ac:dyDescent="0.2">
      <c r="A97" s="157"/>
      <c r="B97" s="158"/>
      <c r="C97" s="252" t="s">
        <v>349</v>
      </c>
      <c r="D97" s="253"/>
      <c r="E97" s="253"/>
      <c r="F97" s="253"/>
      <c r="G97" s="253"/>
      <c r="H97" s="161"/>
      <c r="I97" s="161"/>
      <c r="J97" s="161"/>
      <c r="K97" s="161"/>
      <c r="L97" s="161"/>
      <c r="M97" s="161"/>
      <c r="N97" s="160"/>
      <c r="O97" s="160"/>
      <c r="P97" s="160"/>
      <c r="Q97" s="160"/>
      <c r="R97" s="161"/>
      <c r="S97" s="161"/>
      <c r="T97" s="161"/>
      <c r="U97" s="161"/>
      <c r="V97" s="161"/>
      <c r="W97" s="161"/>
      <c r="X97" s="161"/>
      <c r="Y97" s="161"/>
      <c r="Z97" s="150"/>
      <c r="AA97" s="150"/>
      <c r="AB97" s="150"/>
      <c r="AC97" s="150"/>
      <c r="AD97" s="150"/>
      <c r="AE97" s="150"/>
      <c r="AF97" s="150"/>
      <c r="AG97" s="150" t="s">
        <v>186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2" x14ac:dyDescent="0.2">
      <c r="A98" s="157"/>
      <c r="B98" s="158"/>
      <c r="C98" s="190" t="s">
        <v>350</v>
      </c>
      <c r="D98" s="163"/>
      <c r="E98" s="164">
        <v>67.8874</v>
      </c>
      <c r="F98" s="161"/>
      <c r="G98" s="161"/>
      <c r="H98" s="161"/>
      <c r="I98" s="161"/>
      <c r="J98" s="161"/>
      <c r="K98" s="161"/>
      <c r="L98" s="161"/>
      <c r="M98" s="161"/>
      <c r="N98" s="160"/>
      <c r="O98" s="160"/>
      <c r="P98" s="160"/>
      <c r="Q98" s="160"/>
      <c r="R98" s="161"/>
      <c r="S98" s="161"/>
      <c r="T98" s="161"/>
      <c r="U98" s="161"/>
      <c r="V98" s="161"/>
      <c r="W98" s="161"/>
      <c r="X98" s="161"/>
      <c r="Y98" s="161"/>
      <c r="Z98" s="150"/>
      <c r="AA98" s="150"/>
      <c r="AB98" s="150"/>
      <c r="AC98" s="150"/>
      <c r="AD98" s="150"/>
      <c r="AE98" s="150"/>
      <c r="AF98" s="150"/>
      <c r="AG98" s="150" t="s">
        <v>188</v>
      </c>
      <c r="AH98" s="150">
        <v>0</v>
      </c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3" x14ac:dyDescent="0.2">
      <c r="A99" s="157"/>
      <c r="B99" s="158"/>
      <c r="C99" s="190" t="s">
        <v>351</v>
      </c>
      <c r="D99" s="163"/>
      <c r="E99" s="164">
        <v>94.941999999999993</v>
      </c>
      <c r="F99" s="161"/>
      <c r="G99" s="161"/>
      <c r="H99" s="161"/>
      <c r="I99" s="161"/>
      <c r="J99" s="161"/>
      <c r="K99" s="161"/>
      <c r="L99" s="161"/>
      <c r="M99" s="161"/>
      <c r="N99" s="160"/>
      <c r="O99" s="160"/>
      <c r="P99" s="160"/>
      <c r="Q99" s="160"/>
      <c r="R99" s="161"/>
      <c r="S99" s="161"/>
      <c r="T99" s="161"/>
      <c r="U99" s="161"/>
      <c r="V99" s="161"/>
      <c r="W99" s="161"/>
      <c r="X99" s="161"/>
      <c r="Y99" s="161"/>
      <c r="Z99" s="150"/>
      <c r="AA99" s="150"/>
      <c r="AB99" s="150"/>
      <c r="AC99" s="150"/>
      <c r="AD99" s="150"/>
      <c r="AE99" s="150"/>
      <c r="AF99" s="150"/>
      <c r="AG99" s="150" t="s">
        <v>188</v>
      </c>
      <c r="AH99" s="150">
        <v>0</v>
      </c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3" x14ac:dyDescent="0.2">
      <c r="A100" s="157"/>
      <c r="B100" s="158"/>
      <c r="C100" s="190" t="s">
        <v>352</v>
      </c>
      <c r="D100" s="163"/>
      <c r="E100" s="164">
        <v>33.284999999999997</v>
      </c>
      <c r="F100" s="161"/>
      <c r="G100" s="161"/>
      <c r="H100" s="161"/>
      <c r="I100" s="161"/>
      <c r="J100" s="161"/>
      <c r="K100" s="161"/>
      <c r="L100" s="161"/>
      <c r="M100" s="161"/>
      <c r="N100" s="160"/>
      <c r="O100" s="160"/>
      <c r="P100" s="160"/>
      <c r="Q100" s="160"/>
      <c r="R100" s="161"/>
      <c r="S100" s="161"/>
      <c r="T100" s="161"/>
      <c r="U100" s="161"/>
      <c r="V100" s="161"/>
      <c r="W100" s="161"/>
      <c r="X100" s="161"/>
      <c r="Y100" s="161"/>
      <c r="Z100" s="150"/>
      <c r="AA100" s="150"/>
      <c r="AB100" s="150"/>
      <c r="AC100" s="150"/>
      <c r="AD100" s="150"/>
      <c r="AE100" s="150"/>
      <c r="AF100" s="150"/>
      <c r="AG100" s="150" t="s">
        <v>188</v>
      </c>
      <c r="AH100" s="150">
        <v>0</v>
      </c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3" x14ac:dyDescent="0.2">
      <c r="A101" s="157"/>
      <c r="B101" s="158"/>
      <c r="C101" s="190" t="s">
        <v>353</v>
      </c>
      <c r="D101" s="163"/>
      <c r="E101" s="164">
        <v>57.57</v>
      </c>
      <c r="F101" s="161"/>
      <c r="G101" s="161"/>
      <c r="H101" s="161"/>
      <c r="I101" s="161"/>
      <c r="J101" s="161"/>
      <c r="K101" s="161"/>
      <c r="L101" s="161"/>
      <c r="M101" s="161"/>
      <c r="N101" s="160"/>
      <c r="O101" s="160"/>
      <c r="P101" s="160"/>
      <c r="Q101" s="160"/>
      <c r="R101" s="161"/>
      <c r="S101" s="161"/>
      <c r="T101" s="161"/>
      <c r="U101" s="161"/>
      <c r="V101" s="161"/>
      <c r="W101" s="161"/>
      <c r="X101" s="161"/>
      <c r="Y101" s="161"/>
      <c r="Z101" s="150"/>
      <c r="AA101" s="150"/>
      <c r="AB101" s="150"/>
      <c r="AC101" s="150"/>
      <c r="AD101" s="150"/>
      <c r="AE101" s="150"/>
      <c r="AF101" s="150"/>
      <c r="AG101" s="150" t="s">
        <v>188</v>
      </c>
      <c r="AH101" s="150">
        <v>0</v>
      </c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3" x14ac:dyDescent="0.2">
      <c r="A102" s="157"/>
      <c r="B102" s="158"/>
      <c r="C102" s="190" t="s">
        <v>354</v>
      </c>
      <c r="D102" s="163"/>
      <c r="E102" s="164">
        <v>25.835999999999999</v>
      </c>
      <c r="F102" s="161"/>
      <c r="G102" s="161"/>
      <c r="H102" s="161"/>
      <c r="I102" s="161"/>
      <c r="J102" s="161"/>
      <c r="K102" s="161"/>
      <c r="L102" s="161"/>
      <c r="M102" s="161"/>
      <c r="N102" s="160"/>
      <c r="O102" s="160"/>
      <c r="P102" s="160"/>
      <c r="Q102" s="160"/>
      <c r="R102" s="161"/>
      <c r="S102" s="161"/>
      <c r="T102" s="161"/>
      <c r="U102" s="161"/>
      <c r="V102" s="161"/>
      <c r="W102" s="161"/>
      <c r="X102" s="161"/>
      <c r="Y102" s="161"/>
      <c r="Z102" s="150"/>
      <c r="AA102" s="150"/>
      <c r="AB102" s="150"/>
      <c r="AC102" s="150"/>
      <c r="AD102" s="150"/>
      <c r="AE102" s="150"/>
      <c r="AF102" s="150"/>
      <c r="AG102" s="150" t="s">
        <v>188</v>
      </c>
      <c r="AH102" s="150">
        <v>0</v>
      </c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3" x14ac:dyDescent="0.2">
      <c r="A103" s="157"/>
      <c r="B103" s="158"/>
      <c r="C103" s="190" t="s">
        <v>355</v>
      </c>
      <c r="D103" s="163"/>
      <c r="E103" s="164">
        <v>56.653199999999998</v>
      </c>
      <c r="F103" s="161"/>
      <c r="G103" s="161"/>
      <c r="H103" s="161"/>
      <c r="I103" s="161"/>
      <c r="J103" s="161"/>
      <c r="K103" s="161"/>
      <c r="L103" s="161"/>
      <c r="M103" s="161"/>
      <c r="N103" s="160"/>
      <c r="O103" s="160"/>
      <c r="P103" s="160"/>
      <c r="Q103" s="160"/>
      <c r="R103" s="161"/>
      <c r="S103" s="161"/>
      <c r="T103" s="161"/>
      <c r="U103" s="161"/>
      <c r="V103" s="161"/>
      <c r="W103" s="161"/>
      <c r="X103" s="161"/>
      <c r="Y103" s="161"/>
      <c r="Z103" s="150"/>
      <c r="AA103" s="150"/>
      <c r="AB103" s="150"/>
      <c r="AC103" s="150"/>
      <c r="AD103" s="150"/>
      <c r="AE103" s="150"/>
      <c r="AF103" s="150"/>
      <c r="AG103" s="150" t="s">
        <v>188</v>
      </c>
      <c r="AH103" s="150">
        <v>0</v>
      </c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3" x14ac:dyDescent="0.2">
      <c r="A104" s="157"/>
      <c r="B104" s="158"/>
      <c r="C104" s="190" t="s">
        <v>356</v>
      </c>
      <c r="D104" s="163"/>
      <c r="E104" s="164">
        <v>58.397599999999997</v>
      </c>
      <c r="F104" s="161"/>
      <c r="G104" s="161"/>
      <c r="H104" s="161"/>
      <c r="I104" s="161"/>
      <c r="J104" s="161"/>
      <c r="K104" s="161"/>
      <c r="L104" s="161"/>
      <c r="M104" s="161"/>
      <c r="N104" s="160"/>
      <c r="O104" s="160"/>
      <c r="P104" s="160"/>
      <c r="Q104" s="160"/>
      <c r="R104" s="161"/>
      <c r="S104" s="161"/>
      <c r="T104" s="161"/>
      <c r="U104" s="161"/>
      <c r="V104" s="161"/>
      <c r="W104" s="161"/>
      <c r="X104" s="161"/>
      <c r="Y104" s="161"/>
      <c r="Z104" s="150"/>
      <c r="AA104" s="150"/>
      <c r="AB104" s="150"/>
      <c r="AC104" s="150"/>
      <c r="AD104" s="150"/>
      <c r="AE104" s="150"/>
      <c r="AF104" s="150"/>
      <c r="AG104" s="150" t="s">
        <v>188</v>
      </c>
      <c r="AH104" s="150">
        <v>0</v>
      </c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3" x14ac:dyDescent="0.2">
      <c r="A105" s="157"/>
      <c r="B105" s="158"/>
      <c r="C105" s="190" t="s">
        <v>357</v>
      </c>
      <c r="D105" s="163"/>
      <c r="E105" s="164">
        <v>97.042000000000002</v>
      </c>
      <c r="F105" s="161"/>
      <c r="G105" s="161"/>
      <c r="H105" s="161"/>
      <c r="I105" s="161"/>
      <c r="J105" s="161"/>
      <c r="K105" s="161"/>
      <c r="L105" s="161"/>
      <c r="M105" s="161"/>
      <c r="N105" s="160"/>
      <c r="O105" s="160"/>
      <c r="P105" s="160"/>
      <c r="Q105" s="160"/>
      <c r="R105" s="161"/>
      <c r="S105" s="161"/>
      <c r="T105" s="161"/>
      <c r="U105" s="161"/>
      <c r="V105" s="161"/>
      <c r="W105" s="161"/>
      <c r="X105" s="161"/>
      <c r="Y105" s="161"/>
      <c r="Z105" s="150"/>
      <c r="AA105" s="150"/>
      <c r="AB105" s="150"/>
      <c r="AC105" s="150"/>
      <c r="AD105" s="150"/>
      <c r="AE105" s="150"/>
      <c r="AF105" s="150"/>
      <c r="AG105" s="150" t="s">
        <v>188</v>
      </c>
      <c r="AH105" s="150">
        <v>0</v>
      </c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3" x14ac:dyDescent="0.2">
      <c r="A106" s="157"/>
      <c r="B106" s="158"/>
      <c r="C106" s="190" t="s">
        <v>358</v>
      </c>
      <c r="D106" s="163"/>
      <c r="E106" s="164">
        <v>23.161999999999999</v>
      </c>
      <c r="F106" s="161"/>
      <c r="G106" s="161"/>
      <c r="H106" s="161"/>
      <c r="I106" s="161"/>
      <c r="J106" s="161"/>
      <c r="K106" s="161"/>
      <c r="L106" s="161"/>
      <c r="M106" s="161"/>
      <c r="N106" s="160"/>
      <c r="O106" s="160"/>
      <c r="P106" s="160"/>
      <c r="Q106" s="160"/>
      <c r="R106" s="161"/>
      <c r="S106" s="161"/>
      <c r="T106" s="161"/>
      <c r="U106" s="161"/>
      <c r="V106" s="161"/>
      <c r="W106" s="161"/>
      <c r="X106" s="161"/>
      <c r="Y106" s="161"/>
      <c r="Z106" s="150"/>
      <c r="AA106" s="150"/>
      <c r="AB106" s="150"/>
      <c r="AC106" s="150"/>
      <c r="AD106" s="150"/>
      <c r="AE106" s="150"/>
      <c r="AF106" s="150"/>
      <c r="AG106" s="150" t="s">
        <v>188</v>
      </c>
      <c r="AH106" s="150">
        <v>0</v>
      </c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3" x14ac:dyDescent="0.2">
      <c r="A107" s="157"/>
      <c r="B107" s="158"/>
      <c r="C107" s="190" t="s">
        <v>359</v>
      </c>
      <c r="D107" s="163"/>
      <c r="E107" s="164">
        <v>42.643999999999998</v>
      </c>
      <c r="F107" s="161"/>
      <c r="G107" s="161"/>
      <c r="H107" s="161"/>
      <c r="I107" s="161"/>
      <c r="J107" s="161"/>
      <c r="K107" s="161"/>
      <c r="L107" s="161"/>
      <c r="M107" s="161"/>
      <c r="N107" s="160"/>
      <c r="O107" s="160"/>
      <c r="P107" s="160"/>
      <c r="Q107" s="160"/>
      <c r="R107" s="161"/>
      <c r="S107" s="161"/>
      <c r="T107" s="161"/>
      <c r="U107" s="161"/>
      <c r="V107" s="161"/>
      <c r="W107" s="161"/>
      <c r="X107" s="161"/>
      <c r="Y107" s="161"/>
      <c r="Z107" s="150"/>
      <c r="AA107" s="150"/>
      <c r="AB107" s="150"/>
      <c r="AC107" s="150"/>
      <c r="AD107" s="150"/>
      <c r="AE107" s="150"/>
      <c r="AF107" s="150"/>
      <c r="AG107" s="150" t="s">
        <v>188</v>
      </c>
      <c r="AH107" s="150">
        <v>0</v>
      </c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3" x14ac:dyDescent="0.2">
      <c r="A108" s="157"/>
      <c r="B108" s="158"/>
      <c r="C108" s="190" t="s">
        <v>360</v>
      </c>
      <c r="D108" s="163"/>
      <c r="E108" s="164">
        <v>38.403799999999997</v>
      </c>
      <c r="F108" s="161"/>
      <c r="G108" s="161"/>
      <c r="H108" s="161"/>
      <c r="I108" s="161"/>
      <c r="J108" s="161"/>
      <c r="K108" s="161"/>
      <c r="L108" s="161"/>
      <c r="M108" s="161"/>
      <c r="N108" s="160"/>
      <c r="O108" s="160"/>
      <c r="P108" s="160"/>
      <c r="Q108" s="160"/>
      <c r="R108" s="161"/>
      <c r="S108" s="161"/>
      <c r="T108" s="161"/>
      <c r="U108" s="161"/>
      <c r="V108" s="161"/>
      <c r="W108" s="161"/>
      <c r="X108" s="161"/>
      <c r="Y108" s="161"/>
      <c r="Z108" s="150"/>
      <c r="AA108" s="150"/>
      <c r="AB108" s="150"/>
      <c r="AC108" s="150"/>
      <c r="AD108" s="150"/>
      <c r="AE108" s="150"/>
      <c r="AF108" s="150"/>
      <c r="AG108" s="150" t="s">
        <v>188</v>
      </c>
      <c r="AH108" s="150">
        <v>0</v>
      </c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3" x14ac:dyDescent="0.2">
      <c r="A109" s="157"/>
      <c r="B109" s="158"/>
      <c r="C109" s="190" t="s">
        <v>361</v>
      </c>
      <c r="D109" s="163"/>
      <c r="E109" s="164">
        <v>113.55410000000001</v>
      </c>
      <c r="F109" s="161"/>
      <c r="G109" s="161"/>
      <c r="H109" s="161"/>
      <c r="I109" s="161"/>
      <c r="J109" s="161"/>
      <c r="K109" s="161"/>
      <c r="L109" s="161"/>
      <c r="M109" s="161"/>
      <c r="N109" s="160"/>
      <c r="O109" s="160"/>
      <c r="P109" s="160"/>
      <c r="Q109" s="160"/>
      <c r="R109" s="161"/>
      <c r="S109" s="161"/>
      <c r="T109" s="161"/>
      <c r="U109" s="161"/>
      <c r="V109" s="161"/>
      <c r="W109" s="161"/>
      <c r="X109" s="161"/>
      <c r="Y109" s="161"/>
      <c r="Z109" s="150"/>
      <c r="AA109" s="150"/>
      <c r="AB109" s="150"/>
      <c r="AC109" s="150"/>
      <c r="AD109" s="150"/>
      <c r="AE109" s="150"/>
      <c r="AF109" s="150"/>
      <c r="AG109" s="150" t="s">
        <v>188</v>
      </c>
      <c r="AH109" s="150">
        <v>0</v>
      </c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">
      <c r="A110" s="173">
        <v>21</v>
      </c>
      <c r="B110" s="174" t="s">
        <v>362</v>
      </c>
      <c r="C110" s="189" t="s">
        <v>363</v>
      </c>
      <c r="D110" s="175" t="s">
        <v>179</v>
      </c>
      <c r="E110" s="176">
        <v>2.3250000000000002</v>
      </c>
      <c r="F110" s="177"/>
      <c r="G110" s="178">
        <f>ROUND(E110*F110,2)</f>
        <v>0</v>
      </c>
      <c r="H110" s="177"/>
      <c r="I110" s="178">
        <f>ROUND(E110*H110,2)</f>
        <v>0</v>
      </c>
      <c r="J110" s="177"/>
      <c r="K110" s="178">
        <f>ROUND(E110*J110,2)</f>
        <v>0</v>
      </c>
      <c r="L110" s="178">
        <v>21</v>
      </c>
      <c r="M110" s="178">
        <f>G110*(1+L110/100)</f>
        <v>0</v>
      </c>
      <c r="N110" s="176">
        <v>5.629E-2</v>
      </c>
      <c r="O110" s="176">
        <f>ROUND(E110*N110,2)</f>
        <v>0.13</v>
      </c>
      <c r="P110" s="176">
        <v>0</v>
      </c>
      <c r="Q110" s="176">
        <f>ROUND(E110*P110,2)</f>
        <v>0</v>
      </c>
      <c r="R110" s="178" t="s">
        <v>241</v>
      </c>
      <c r="S110" s="178" t="s">
        <v>242</v>
      </c>
      <c r="T110" s="179" t="s">
        <v>243</v>
      </c>
      <c r="U110" s="161">
        <v>1.5729900000000001</v>
      </c>
      <c r="V110" s="161">
        <f>ROUND(E110*U110,2)</f>
        <v>3.66</v>
      </c>
      <c r="W110" s="161"/>
      <c r="X110" s="161" t="s">
        <v>182</v>
      </c>
      <c r="Y110" s="161" t="s">
        <v>183</v>
      </c>
      <c r="Z110" s="150"/>
      <c r="AA110" s="150"/>
      <c r="AB110" s="150"/>
      <c r="AC110" s="150"/>
      <c r="AD110" s="150"/>
      <c r="AE110" s="150"/>
      <c r="AF110" s="150"/>
      <c r="AG110" s="150" t="s">
        <v>184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2" x14ac:dyDescent="0.2">
      <c r="A111" s="157"/>
      <c r="B111" s="158"/>
      <c r="C111" s="263" t="s">
        <v>364</v>
      </c>
      <c r="D111" s="264"/>
      <c r="E111" s="264"/>
      <c r="F111" s="264"/>
      <c r="G111" s="264"/>
      <c r="H111" s="161"/>
      <c r="I111" s="161"/>
      <c r="J111" s="161"/>
      <c r="K111" s="161"/>
      <c r="L111" s="161"/>
      <c r="M111" s="161"/>
      <c r="N111" s="160"/>
      <c r="O111" s="160"/>
      <c r="P111" s="160"/>
      <c r="Q111" s="160"/>
      <c r="R111" s="161"/>
      <c r="S111" s="161"/>
      <c r="T111" s="161"/>
      <c r="U111" s="161"/>
      <c r="V111" s="161"/>
      <c r="W111" s="161"/>
      <c r="X111" s="161"/>
      <c r="Y111" s="161"/>
      <c r="Z111" s="150"/>
      <c r="AA111" s="150"/>
      <c r="AB111" s="150"/>
      <c r="AC111" s="150"/>
      <c r="AD111" s="150"/>
      <c r="AE111" s="150"/>
      <c r="AF111" s="150"/>
      <c r="AG111" s="150" t="s">
        <v>245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2" x14ac:dyDescent="0.2">
      <c r="A112" s="157"/>
      <c r="B112" s="158"/>
      <c r="C112" s="190" t="s">
        <v>365</v>
      </c>
      <c r="D112" s="163"/>
      <c r="E112" s="164">
        <v>2.3250000000000002</v>
      </c>
      <c r="F112" s="161"/>
      <c r="G112" s="161"/>
      <c r="H112" s="161"/>
      <c r="I112" s="161"/>
      <c r="J112" s="161"/>
      <c r="K112" s="161"/>
      <c r="L112" s="161"/>
      <c r="M112" s="161"/>
      <c r="N112" s="160"/>
      <c r="O112" s="160"/>
      <c r="P112" s="160"/>
      <c r="Q112" s="160"/>
      <c r="R112" s="161"/>
      <c r="S112" s="161"/>
      <c r="T112" s="161"/>
      <c r="U112" s="161"/>
      <c r="V112" s="161"/>
      <c r="W112" s="161"/>
      <c r="X112" s="161"/>
      <c r="Y112" s="161"/>
      <c r="Z112" s="150"/>
      <c r="AA112" s="150"/>
      <c r="AB112" s="150"/>
      <c r="AC112" s="150"/>
      <c r="AD112" s="150"/>
      <c r="AE112" s="150"/>
      <c r="AF112" s="150"/>
      <c r="AG112" s="150" t="s">
        <v>188</v>
      </c>
      <c r="AH112" s="150">
        <v>0</v>
      </c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 x14ac:dyDescent="0.2">
      <c r="A113" s="173">
        <v>22</v>
      </c>
      <c r="B113" s="174" t="s">
        <v>366</v>
      </c>
      <c r="C113" s="189" t="s">
        <v>367</v>
      </c>
      <c r="D113" s="175" t="s">
        <v>179</v>
      </c>
      <c r="E113" s="176">
        <v>29.265000000000001</v>
      </c>
      <c r="F113" s="177"/>
      <c r="G113" s="178">
        <f>ROUND(E113*F113,2)</f>
        <v>0</v>
      </c>
      <c r="H113" s="177"/>
      <c r="I113" s="178">
        <f>ROUND(E113*H113,2)</f>
        <v>0</v>
      </c>
      <c r="J113" s="177"/>
      <c r="K113" s="178">
        <f>ROUND(E113*J113,2)</f>
        <v>0</v>
      </c>
      <c r="L113" s="178">
        <v>21</v>
      </c>
      <c r="M113" s="178">
        <f>G113*(1+L113/100)</f>
        <v>0</v>
      </c>
      <c r="N113" s="176">
        <v>3.4000000000000002E-4</v>
      </c>
      <c r="O113" s="176">
        <f>ROUND(E113*N113,2)</f>
        <v>0.01</v>
      </c>
      <c r="P113" s="176">
        <v>0</v>
      </c>
      <c r="Q113" s="176">
        <f>ROUND(E113*P113,2)</f>
        <v>0</v>
      </c>
      <c r="R113" s="178" t="s">
        <v>253</v>
      </c>
      <c r="S113" s="178" t="s">
        <v>242</v>
      </c>
      <c r="T113" s="179" t="s">
        <v>243</v>
      </c>
      <c r="U113" s="161">
        <v>0.24</v>
      </c>
      <c r="V113" s="161">
        <f>ROUND(E113*U113,2)</f>
        <v>7.02</v>
      </c>
      <c r="W113" s="161"/>
      <c r="X113" s="161" t="s">
        <v>182</v>
      </c>
      <c r="Y113" s="161" t="s">
        <v>183</v>
      </c>
      <c r="Z113" s="150"/>
      <c r="AA113" s="150"/>
      <c r="AB113" s="150"/>
      <c r="AC113" s="150"/>
      <c r="AD113" s="150"/>
      <c r="AE113" s="150"/>
      <c r="AF113" s="150"/>
      <c r="AG113" s="150" t="s">
        <v>184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2" x14ac:dyDescent="0.2">
      <c r="A114" s="157"/>
      <c r="B114" s="158"/>
      <c r="C114" s="263" t="s">
        <v>368</v>
      </c>
      <c r="D114" s="264"/>
      <c r="E114" s="264"/>
      <c r="F114" s="264"/>
      <c r="G114" s="264"/>
      <c r="H114" s="161"/>
      <c r="I114" s="161"/>
      <c r="J114" s="161"/>
      <c r="K114" s="161"/>
      <c r="L114" s="161"/>
      <c r="M114" s="161"/>
      <c r="N114" s="160"/>
      <c r="O114" s="160"/>
      <c r="P114" s="160"/>
      <c r="Q114" s="160"/>
      <c r="R114" s="161"/>
      <c r="S114" s="161"/>
      <c r="T114" s="161"/>
      <c r="U114" s="161"/>
      <c r="V114" s="161"/>
      <c r="W114" s="161"/>
      <c r="X114" s="161"/>
      <c r="Y114" s="161"/>
      <c r="Z114" s="150"/>
      <c r="AA114" s="150"/>
      <c r="AB114" s="150"/>
      <c r="AC114" s="150"/>
      <c r="AD114" s="150"/>
      <c r="AE114" s="150"/>
      <c r="AF114" s="150"/>
      <c r="AG114" s="150" t="s">
        <v>245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2" x14ac:dyDescent="0.2">
      <c r="A115" s="157"/>
      <c r="B115" s="158"/>
      <c r="C115" s="190" t="s">
        <v>369</v>
      </c>
      <c r="D115" s="163"/>
      <c r="E115" s="164">
        <v>2.4830000000000001</v>
      </c>
      <c r="F115" s="161"/>
      <c r="G115" s="161"/>
      <c r="H115" s="161"/>
      <c r="I115" s="161"/>
      <c r="J115" s="161"/>
      <c r="K115" s="161"/>
      <c r="L115" s="161"/>
      <c r="M115" s="161"/>
      <c r="N115" s="160"/>
      <c r="O115" s="160"/>
      <c r="P115" s="160"/>
      <c r="Q115" s="160"/>
      <c r="R115" s="161"/>
      <c r="S115" s="161"/>
      <c r="T115" s="161"/>
      <c r="U115" s="161"/>
      <c r="V115" s="161"/>
      <c r="W115" s="161"/>
      <c r="X115" s="161"/>
      <c r="Y115" s="161"/>
      <c r="Z115" s="150"/>
      <c r="AA115" s="150"/>
      <c r="AB115" s="150"/>
      <c r="AC115" s="150"/>
      <c r="AD115" s="150"/>
      <c r="AE115" s="150"/>
      <c r="AF115" s="150"/>
      <c r="AG115" s="150" t="s">
        <v>188</v>
      </c>
      <c r="AH115" s="150">
        <v>5</v>
      </c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3" x14ac:dyDescent="0.2">
      <c r="A116" s="157"/>
      <c r="B116" s="158"/>
      <c r="C116" s="190" t="s">
        <v>370</v>
      </c>
      <c r="D116" s="163"/>
      <c r="E116" s="164">
        <v>19.097999999999999</v>
      </c>
      <c r="F116" s="161"/>
      <c r="G116" s="161"/>
      <c r="H116" s="161"/>
      <c r="I116" s="161"/>
      <c r="J116" s="161"/>
      <c r="K116" s="161"/>
      <c r="L116" s="161"/>
      <c r="M116" s="161"/>
      <c r="N116" s="160"/>
      <c r="O116" s="160"/>
      <c r="P116" s="160"/>
      <c r="Q116" s="160"/>
      <c r="R116" s="161"/>
      <c r="S116" s="161"/>
      <c r="T116" s="161"/>
      <c r="U116" s="161"/>
      <c r="V116" s="161"/>
      <c r="W116" s="161"/>
      <c r="X116" s="161"/>
      <c r="Y116" s="161"/>
      <c r="Z116" s="150"/>
      <c r="AA116" s="150"/>
      <c r="AB116" s="150"/>
      <c r="AC116" s="150"/>
      <c r="AD116" s="150"/>
      <c r="AE116" s="150"/>
      <c r="AF116" s="150"/>
      <c r="AG116" s="150" t="s">
        <v>188</v>
      </c>
      <c r="AH116" s="150">
        <v>5</v>
      </c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3" x14ac:dyDescent="0.2">
      <c r="A117" s="157"/>
      <c r="B117" s="158"/>
      <c r="C117" s="190" t="s">
        <v>371</v>
      </c>
      <c r="D117" s="163"/>
      <c r="E117" s="164">
        <v>7.6840000000000002</v>
      </c>
      <c r="F117" s="161"/>
      <c r="G117" s="161"/>
      <c r="H117" s="161"/>
      <c r="I117" s="161"/>
      <c r="J117" s="161"/>
      <c r="K117" s="161"/>
      <c r="L117" s="161"/>
      <c r="M117" s="161"/>
      <c r="N117" s="160"/>
      <c r="O117" s="160"/>
      <c r="P117" s="160"/>
      <c r="Q117" s="160"/>
      <c r="R117" s="161"/>
      <c r="S117" s="161"/>
      <c r="T117" s="161"/>
      <c r="U117" s="161"/>
      <c r="V117" s="161"/>
      <c r="W117" s="161"/>
      <c r="X117" s="161"/>
      <c r="Y117" s="161"/>
      <c r="Z117" s="150"/>
      <c r="AA117" s="150"/>
      <c r="AB117" s="150"/>
      <c r="AC117" s="150"/>
      <c r="AD117" s="150"/>
      <c r="AE117" s="150"/>
      <c r="AF117" s="150"/>
      <c r="AG117" s="150" t="s">
        <v>188</v>
      </c>
      <c r="AH117" s="150">
        <v>5</v>
      </c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">
      <c r="A118" s="173">
        <v>23</v>
      </c>
      <c r="B118" s="174" t="s">
        <v>372</v>
      </c>
      <c r="C118" s="189" t="s">
        <v>373</v>
      </c>
      <c r="D118" s="175" t="s">
        <v>179</v>
      </c>
      <c r="E118" s="176">
        <v>114.01949999999999</v>
      </c>
      <c r="F118" s="177"/>
      <c r="G118" s="178">
        <f>ROUND(E118*F118,2)</f>
        <v>0</v>
      </c>
      <c r="H118" s="177"/>
      <c r="I118" s="178">
        <f>ROUND(E118*H118,2)</f>
        <v>0</v>
      </c>
      <c r="J118" s="177"/>
      <c r="K118" s="178">
        <f>ROUND(E118*J118,2)</f>
        <v>0</v>
      </c>
      <c r="L118" s="178">
        <v>21</v>
      </c>
      <c r="M118" s="178">
        <f>G118*(1+L118/100)</f>
        <v>0</v>
      </c>
      <c r="N118" s="176">
        <v>4.4139999999999999E-2</v>
      </c>
      <c r="O118" s="176">
        <f>ROUND(E118*N118,2)</f>
        <v>5.03</v>
      </c>
      <c r="P118" s="176">
        <v>0</v>
      </c>
      <c r="Q118" s="176">
        <f>ROUND(E118*P118,2)</f>
        <v>0</v>
      </c>
      <c r="R118" s="178"/>
      <c r="S118" s="178" t="s">
        <v>180</v>
      </c>
      <c r="T118" s="179" t="s">
        <v>181</v>
      </c>
      <c r="U118" s="161">
        <v>0.6</v>
      </c>
      <c r="V118" s="161">
        <f>ROUND(E118*U118,2)</f>
        <v>68.41</v>
      </c>
      <c r="W118" s="161"/>
      <c r="X118" s="161" t="s">
        <v>182</v>
      </c>
      <c r="Y118" s="161" t="s">
        <v>183</v>
      </c>
      <c r="Z118" s="150"/>
      <c r="AA118" s="150"/>
      <c r="AB118" s="150"/>
      <c r="AC118" s="150"/>
      <c r="AD118" s="150"/>
      <c r="AE118" s="150"/>
      <c r="AF118" s="150"/>
      <c r="AG118" s="150" t="s">
        <v>184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2" x14ac:dyDescent="0.2">
      <c r="A119" s="157"/>
      <c r="B119" s="158"/>
      <c r="C119" s="190" t="s">
        <v>374</v>
      </c>
      <c r="D119" s="163"/>
      <c r="E119" s="164"/>
      <c r="F119" s="161"/>
      <c r="G119" s="161"/>
      <c r="H119" s="161"/>
      <c r="I119" s="161"/>
      <c r="J119" s="161"/>
      <c r="K119" s="161"/>
      <c r="L119" s="161"/>
      <c r="M119" s="161"/>
      <c r="N119" s="160"/>
      <c r="O119" s="160"/>
      <c r="P119" s="160"/>
      <c r="Q119" s="160"/>
      <c r="R119" s="161"/>
      <c r="S119" s="161"/>
      <c r="T119" s="161"/>
      <c r="U119" s="161"/>
      <c r="V119" s="161"/>
      <c r="W119" s="161"/>
      <c r="X119" s="161"/>
      <c r="Y119" s="161"/>
      <c r="Z119" s="150"/>
      <c r="AA119" s="150"/>
      <c r="AB119" s="150"/>
      <c r="AC119" s="150"/>
      <c r="AD119" s="150"/>
      <c r="AE119" s="150"/>
      <c r="AF119" s="150"/>
      <c r="AG119" s="150" t="s">
        <v>188</v>
      </c>
      <c r="AH119" s="150">
        <v>0</v>
      </c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3" x14ac:dyDescent="0.2">
      <c r="A120" s="157"/>
      <c r="B120" s="158"/>
      <c r="C120" s="190" t="s">
        <v>375</v>
      </c>
      <c r="D120" s="163"/>
      <c r="E120" s="164">
        <v>114.01949999999999</v>
      </c>
      <c r="F120" s="161"/>
      <c r="G120" s="161"/>
      <c r="H120" s="161"/>
      <c r="I120" s="161"/>
      <c r="J120" s="161"/>
      <c r="K120" s="161"/>
      <c r="L120" s="161"/>
      <c r="M120" s="161"/>
      <c r="N120" s="160"/>
      <c r="O120" s="160"/>
      <c r="P120" s="160"/>
      <c r="Q120" s="160"/>
      <c r="R120" s="161"/>
      <c r="S120" s="161"/>
      <c r="T120" s="161"/>
      <c r="U120" s="161"/>
      <c r="V120" s="161"/>
      <c r="W120" s="161"/>
      <c r="X120" s="161"/>
      <c r="Y120" s="161"/>
      <c r="Z120" s="150"/>
      <c r="AA120" s="150"/>
      <c r="AB120" s="150"/>
      <c r="AC120" s="150"/>
      <c r="AD120" s="150"/>
      <c r="AE120" s="150"/>
      <c r="AF120" s="150"/>
      <c r="AG120" s="150" t="s">
        <v>188</v>
      </c>
      <c r="AH120" s="150">
        <v>5</v>
      </c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x14ac:dyDescent="0.2">
      <c r="A121" s="166" t="s">
        <v>175</v>
      </c>
      <c r="B121" s="167" t="s">
        <v>90</v>
      </c>
      <c r="C121" s="188" t="s">
        <v>91</v>
      </c>
      <c r="D121" s="168"/>
      <c r="E121" s="169"/>
      <c r="F121" s="170"/>
      <c r="G121" s="170">
        <f>SUMIF(AG122:AG130,"&lt;&gt;NOR",G122:G130)</f>
        <v>0</v>
      </c>
      <c r="H121" s="170"/>
      <c r="I121" s="170">
        <f>SUM(I122:I130)</f>
        <v>0</v>
      </c>
      <c r="J121" s="170"/>
      <c r="K121" s="170">
        <f>SUM(K122:K130)</f>
        <v>0</v>
      </c>
      <c r="L121" s="170"/>
      <c r="M121" s="170">
        <f>SUM(M122:M130)</f>
        <v>0</v>
      </c>
      <c r="N121" s="169"/>
      <c r="O121" s="169">
        <f>SUM(O122:O130)</f>
        <v>3.89</v>
      </c>
      <c r="P121" s="169"/>
      <c r="Q121" s="169">
        <f>SUM(Q122:Q130)</f>
        <v>0</v>
      </c>
      <c r="R121" s="170"/>
      <c r="S121" s="170"/>
      <c r="T121" s="171"/>
      <c r="U121" s="165"/>
      <c r="V121" s="165">
        <f>SUM(V122:V130)</f>
        <v>24.84</v>
      </c>
      <c r="W121" s="165"/>
      <c r="X121" s="165"/>
      <c r="Y121" s="165"/>
      <c r="AG121" t="s">
        <v>176</v>
      </c>
    </row>
    <row r="122" spans="1:60" outlineLevel="1" x14ac:dyDescent="0.2">
      <c r="A122" s="173">
        <v>24</v>
      </c>
      <c r="B122" s="174" t="s">
        <v>376</v>
      </c>
      <c r="C122" s="189" t="s">
        <v>377</v>
      </c>
      <c r="D122" s="175" t="s">
        <v>249</v>
      </c>
      <c r="E122" s="176">
        <v>2.2749999999999999</v>
      </c>
      <c r="F122" s="177"/>
      <c r="G122" s="178">
        <f>ROUND(E122*F122,2)</f>
        <v>0</v>
      </c>
      <c r="H122" s="177"/>
      <c r="I122" s="178">
        <f>ROUND(E122*H122,2)</f>
        <v>0</v>
      </c>
      <c r="J122" s="177"/>
      <c r="K122" s="178">
        <f>ROUND(E122*J122,2)</f>
        <v>0</v>
      </c>
      <c r="L122" s="178">
        <v>21</v>
      </c>
      <c r="M122" s="178">
        <f>G122*(1+L122/100)</f>
        <v>0</v>
      </c>
      <c r="N122" s="176">
        <v>0</v>
      </c>
      <c r="O122" s="176">
        <f>ROUND(E122*N122,2)</f>
        <v>0</v>
      </c>
      <c r="P122" s="176">
        <v>0</v>
      </c>
      <c r="Q122" s="176">
        <f>ROUND(E122*P122,2)</f>
        <v>0</v>
      </c>
      <c r="R122" s="178" t="s">
        <v>253</v>
      </c>
      <c r="S122" s="178" t="s">
        <v>242</v>
      </c>
      <c r="T122" s="179" t="s">
        <v>243</v>
      </c>
      <c r="U122" s="161">
        <v>2.7</v>
      </c>
      <c r="V122" s="161">
        <f>ROUND(E122*U122,2)</f>
        <v>6.14</v>
      </c>
      <c r="W122" s="161"/>
      <c r="X122" s="161" t="s">
        <v>182</v>
      </c>
      <c r="Y122" s="161" t="s">
        <v>183</v>
      </c>
      <c r="Z122" s="150"/>
      <c r="AA122" s="150"/>
      <c r="AB122" s="150"/>
      <c r="AC122" s="150"/>
      <c r="AD122" s="150"/>
      <c r="AE122" s="150"/>
      <c r="AF122" s="150"/>
      <c r="AG122" s="150" t="s">
        <v>184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2" x14ac:dyDescent="0.2">
      <c r="A123" s="157"/>
      <c r="B123" s="158"/>
      <c r="C123" s="263" t="s">
        <v>378</v>
      </c>
      <c r="D123" s="264"/>
      <c r="E123" s="264"/>
      <c r="F123" s="264"/>
      <c r="G123" s="264"/>
      <c r="H123" s="161"/>
      <c r="I123" s="161"/>
      <c r="J123" s="161"/>
      <c r="K123" s="161"/>
      <c r="L123" s="161"/>
      <c r="M123" s="161"/>
      <c r="N123" s="160"/>
      <c r="O123" s="160"/>
      <c r="P123" s="160"/>
      <c r="Q123" s="160"/>
      <c r="R123" s="161"/>
      <c r="S123" s="161"/>
      <c r="T123" s="161"/>
      <c r="U123" s="161"/>
      <c r="V123" s="161"/>
      <c r="W123" s="161"/>
      <c r="X123" s="161"/>
      <c r="Y123" s="161"/>
      <c r="Z123" s="150"/>
      <c r="AA123" s="150"/>
      <c r="AB123" s="150"/>
      <c r="AC123" s="150"/>
      <c r="AD123" s="150"/>
      <c r="AE123" s="150"/>
      <c r="AF123" s="150"/>
      <c r="AG123" s="150" t="s">
        <v>245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2" x14ac:dyDescent="0.2">
      <c r="A124" s="157"/>
      <c r="B124" s="158"/>
      <c r="C124" s="190" t="s">
        <v>379</v>
      </c>
      <c r="D124" s="163"/>
      <c r="E124" s="164">
        <v>0.52500000000000002</v>
      </c>
      <c r="F124" s="161"/>
      <c r="G124" s="161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50"/>
      <c r="AA124" s="150"/>
      <c r="AB124" s="150"/>
      <c r="AC124" s="150"/>
      <c r="AD124" s="150"/>
      <c r="AE124" s="150"/>
      <c r="AF124" s="150"/>
      <c r="AG124" s="150" t="s">
        <v>188</v>
      </c>
      <c r="AH124" s="150">
        <v>5</v>
      </c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3" x14ac:dyDescent="0.2">
      <c r="A125" s="157"/>
      <c r="B125" s="158"/>
      <c r="C125" s="190" t="s">
        <v>380</v>
      </c>
      <c r="D125" s="163"/>
      <c r="E125" s="164">
        <v>1.75</v>
      </c>
      <c r="F125" s="161"/>
      <c r="G125" s="161"/>
      <c r="H125" s="161"/>
      <c r="I125" s="161"/>
      <c r="J125" s="161"/>
      <c r="K125" s="161"/>
      <c r="L125" s="161"/>
      <c r="M125" s="161"/>
      <c r="N125" s="160"/>
      <c r="O125" s="160"/>
      <c r="P125" s="160"/>
      <c r="Q125" s="160"/>
      <c r="R125" s="161"/>
      <c r="S125" s="161"/>
      <c r="T125" s="161"/>
      <c r="U125" s="161"/>
      <c r="V125" s="161"/>
      <c r="W125" s="161"/>
      <c r="X125" s="161"/>
      <c r="Y125" s="161"/>
      <c r="Z125" s="150"/>
      <c r="AA125" s="150"/>
      <c r="AB125" s="150"/>
      <c r="AC125" s="150"/>
      <c r="AD125" s="150"/>
      <c r="AE125" s="150"/>
      <c r="AF125" s="150"/>
      <c r="AG125" s="150" t="s">
        <v>188</v>
      </c>
      <c r="AH125" s="150">
        <v>5</v>
      </c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 x14ac:dyDescent="0.2">
      <c r="A126" s="173">
        <v>25</v>
      </c>
      <c r="B126" s="174" t="s">
        <v>381</v>
      </c>
      <c r="C126" s="189" t="s">
        <v>382</v>
      </c>
      <c r="D126" s="175" t="s">
        <v>179</v>
      </c>
      <c r="E126" s="176">
        <v>32.200000000000003</v>
      </c>
      <c r="F126" s="177"/>
      <c r="G126" s="178">
        <f>ROUND(E126*F126,2)</f>
        <v>0</v>
      </c>
      <c r="H126" s="177"/>
      <c r="I126" s="178">
        <f>ROUND(E126*H126,2)</f>
        <v>0</v>
      </c>
      <c r="J126" s="177"/>
      <c r="K126" s="178">
        <f>ROUND(E126*J126,2)</f>
        <v>0</v>
      </c>
      <c r="L126" s="178">
        <v>21</v>
      </c>
      <c r="M126" s="178">
        <f>G126*(1+L126/100)</f>
        <v>0</v>
      </c>
      <c r="N126" s="176">
        <v>0.12089999999999999</v>
      </c>
      <c r="O126" s="176">
        <f>ROUND(E126*N126,2)</f>
        <v>3.89</v>
      </c>
      <c r="P126" s="176">
        <v>0</v>
      </c>
      <c r="Q126" s="176">
        <f>ROUND(E126*P126,2)</f>
        <v>0</v>
      </c>
      <c r="R126" s="178" t="s">
        <v>253</v>
      </c>
      <c r="S126" s="178" t="s">
        <v>242</v>
      </c>
      <c r="T126" s="179" t="s">
        <v>243</v>
      </c>
      <c r="U126" s="161">
        <v>0.51100000000000001</v>
      </c>
      <c r="V126" s="161">
        <f>ROUND(E126*U126,2)</f>
        <v>16.45</v>
      </c>
      <c r="W126" s="161"/>
      <c r="X126" s="161" t="s">
        <v>182</v>
      </c>
      <c r="Y126" s="161" t="s">
        <v>183</v>
      </c>
      <c r="Z126" s="150"/>
      <c r="AA126" s="150"/>
      <c r="AB126" s="150"/>
      <c r="AC126" s="150"/>
      <c r="AD126" s="150"/>
      <c r="AE126" s="150"/>
      <c r="AF126" s="150"/>
      <c r="AG126" s="150" t="s">
        <v>184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2" x14ac:dyDescent="0.2">
      <c r="A127" s="157"/>
      <c r="B127" s="158"/>
      <c r="C127" s="263" t="s">
        <v>383</v>
      </c>
      <c r="D127" s="264"/>
      <c r="E127" s="264"/>
      <c r="F127" s="264"/>
      <c r="G127" s="264"/>
      <c r="H127" s="161"/>
      <c r="I127" s="161"/>
      <c r="J127" s="161"/>
      <c r="K127" s="161"/>
      <c r="L127" s="161"/>
      <c r="M127" s="161"/>
      <c r="N127" s="160"/>
      <c r="O127" s="160"/>
      <c r="P127" s="160"/>
      <c r="Q127" s="160"/>
      <c r="R127" s="161"/>
      <c r="S127" s="161"/>
      <c r="T127" s="161"/>
      <c r="U127" s="161"/>
      <c r="V127" s="161"/>
      <c r="W127" s="161"/>
      <c r="X127" s="161"/>
      <c r="Y127" s="161"/>
      <c r="Z127" s="150"/>
      <c r="AA127" s="150"/>
      <c r="AB127" s="150"/>
      <c r="AC127" s="150"/>
      <c r="AD127" s="150"/>
      <c r="AE127" s="150"/>
      <c r="AF127" s="150"/>
      <c r="AG127" s="150" t="s">
        <v>245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2" x14ac:dyDescent="0.2">
      <c r="A128" s="157"/>
      <c r="B128" s="158"/>
      <c r="C128" s="190" t="s">
        <v>384</v>
      </c>
      <c r="D128" s="163"/>
      <c r="E128" s="164">
        <v>32.200000000000003</v>
      </c>
      <c r="F128" s="161"/>
      <c r="G128" s="161"/>
      <c r="H128" s="161"/>
      <c r="I128" s="161"/>
      <c r="J128" s="161"/>
      <c r="K128" s="161"/>
      <c r="L128" s="161"/>
      <c r="M128" s="161"/>
      <c r="N128" s="160"/>
      <c r="O128" s="160"/>
      <c r="P128" s="160"/>
      <c r="Q128" s="160"/>
      <c r="R128" s="161"/>
      <c r="S128" s="161"/>
      <c r="T128" s="161"/>
      <c r="U128" s="161"/>
      <c r="V128" s="161"/>
      <c r="W128" s="161"/>
      <c r="X128" s="161"/>
      <c r="Y128" s="161"/>
      <c r="Z128" s="150"/>
      <c r="AA128" s="150"/>
      <c r="AB128" s="150"/>
      <c r="AC128" s="150"/>
      <c r="AD128" s="150"/>
      <c r="AE128" s="150"/>
      <c r="AF128" s="150"/>
      <c r="AG128" s="150" t="s">
        <v>188</v>
      </c>
      <c r="AH128" s="150">
        <v>5</v>
      </c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ht="22.5" outlineLevel="1" x14ac:dyDescent="0.2">
      <c r="A129" s="173">
        <v>26</v>
      </c>
      <c r="B129" s="174" t="s">
        <v>385</v>
      </c>
      <c r="C129" s="189" t="s">
        <v>386</v>
      </c>
      <c r="D129" s="175" t="s">
        <v>179</v>
      </c>
      <c r="E129" s="176">
        <v>32.200000000000003</v>
      </c>
      <c r="F129" s="177"/>
      <c r="G129" s="178">
        <f>ROUND(E129*F129,2)</f>
        <v>0</v>
      </c>
      <c r="H129" s="177"/>
      <c r="I129" s="178">
        <f>ROUND(E129*H129,2)</f>
        <v>0</v>
      </c>
      <c r="J129" s="177"/>
      <c r="K129" s="178">
        <f>ROUND(E129*J129,2)</f>
        <v>0</v>
      </c>
      <c r="L129" s="178">
        <v>21</v>
      </c>
      <c r="M129" s="178">
        <f>G129*(1+L129/100)</f>
        <v>0</v>
      </c>
      <c r="N129" s="176">
        <v>3.0000000000000001E-5</v>
      </c>
      <c r="O129" s="176">
        <f>ROUND(E129*N129,2)</f>
        <v>0</v>
      </c>
      <c r="P129" s="176">
        <v>0</v>
      </c>
      <c r="Q129" s="176">
        <f>ROUND(E129*P129,2)</f>
        <v>0</v>
      </c>
      <c r="R129" s="178" t="s">
        <v>387</v>
      </c>
      <c r="S129" s="178" t="s">
        <v>242</v>
      </c>
      <c r="T129" s="179" t="s">
        <v>243</v>
      </c>
      <c r="U129" s="161">
        <v>7.0000000000000007E-2</v>
      </c>
      <c r="V129" s="161">
        <f>ROUND(E129*U129,2)</f>
        <v>2.25</v>
      </c>
      <c r="W129" s="161"/>
      <c r="X129" s="161" t="s">
        <v>182</v>
      </c>
      <c r="Y129" s="161" t="s">
        <v>183</v>
      </c>
      <c r="Z129" s="150"/>
      <c r="AA129" s="150"/>
      <c r="AB129" s="150"/>
      <c r="AC129" s="150"/>
      <c r="AD129" s="150"/>
      <c r="AE129" s="150"/>
      <c r="AF129" s="150"/>
      <c r="AG129" s="150" t="s">
        <v>184</v>
      </c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2" x14ac:dyDescent="0.2">
      <c r="A130" s="157"/>
      <c r="B130" s="158"/>
      <c r="C130" s="190" t="s">
        <v>388</v>
      </c>
      <c r="D130" s="163"/>
      <c r="E130" s="164">
        <v>32.200000000000003</v>
      </c>
      <c r="F130" s="161"/>
      <c r="G130" s="161"/>
      <c r="H130" s="161"/>
      <c r="I130" s="161"/>
      <c r="J130" s="161"/>
      <c r="K130" s="161"/>
      <c r="L130" s="161"/>
      <c r="M130" s="161"/>
      <c r="N130" s="160"/>
      <c r="O130" s="160"/>
      <c r="P130" s="160"/>
      <c r="Q130" s="160"/>
      <c r="R130" s="161"/>
      <c r="S130" s="161"/>
      <c r="T130" s="161"/>
      <c r="U130" s="161"/>
      <c r="V130" s="161"/>
      <c r="W130" s="161"/>
      <c r="X130" s="161"/>
      <c r="Y130" s="161"/>
      <c r="Z130" s="150"/>
      <c r="AA130" s="150"/>
      <c r="AB130" s="150"/>
      <c r="AC130" s="150"/>
      <c r="AD130" s="150"/>
      <c r="AE130" s="150"/>
      <c r="AF130" s="150"/>
      <c r="AG130" s="150" t="s">
        <v>188</v>
      </c>
      <c r="AH130" s="150">
        <v>5</v>
      </c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x14ac:dyDescent="0.2">
      <c r="A131" s="166" t="s">
        <v>175</v>
      </c>
      <c r="B131" s="167" t="s">
        <v>92</v>
      </c>
      <c r="C131" s="188" t="s">
        <v>93</v>
      </c>
      <c r="D131" s="168"/>
      <c r="E131" s="169"/>
      <c r="F131" s="170"/>
      <c r="G131" s="170">
        <f>SUMIF(AG132:AG135,"&lt;&gt;NOR",G132:G135)</f>
        <v>0</v>
      </c>
      <c r="H131" s="170"/>
      <c r="I131" s="170">
        <f>SUM(I132:I135)</f>
        <v>0</v>
      </c>
      <c r="J131" s="170"/>
      <c r="K131" s="170">
        <f>SUM(K132:K135)</f>
        <v>0</v>
      </c>
      <c r="L131" s="170"/>
      <c r="M131" s="170">
        <f>SUM(M132:M135)</f>
        <v>0</v>
      </c>
      <c r="N131" s="169"/>
      <c r="O131" s="169">
        <f>SUM(O132:O135)</f>
        <v>0.36</v>
      </c>
      <c r="P131" s="169"/>
      <c r="Q131" s="169">
        <f>SUM(Q132:Q135)</f>
        <v>0</v>
      </c>
      <c r="R131" s="170"/>
      <c r="S131" s="170"/>
      <c r="T131" s="171"/>
      <c r="U131" s="165"/>
      <c r="V131" s="165">
        <f>SUM(V132:V135)</f>
        <v>19.55</v>
      </c>
      <c r="W131" s="165"/>
      <c r="X131" s="165"/>
      <c r="Y131" s="165"/>
      <c r="AG131" t="s">
        <v>176</v>
      </c>
    </row>
    <row r="132" spans="1:60" ht="22.5" outlineLevel="1" x14ac:dyDescent="0.2">
      <c r="A132" s="173">
        <v>27</v>
      </c>
      <c r="B132" s="174" t="s">
        <v>389</v>
      </c>
      <c r="C132" s="189" t="s">
        <v>390</v>
      </c>
      <c r="D132" s="175" t="s">
        <v>240</v>
      </c>
      <c r="E132" s="176">
        <v>6</v>
      </c>
      <c r="F132" s="177"/>
      <c r="G132" s="178">
        <f>ROUND(E132*F132,2)</f>
        <v>0</v>
      </c>
      <c r="H132" s="177"/>
      <c r="I132" s="178">
        <f>ROUND(E132*H132,2)</f>
        <v>0</v>
      </c>
      <c r="J132" s="177"/>
      <c r="K132" s="178">
        <f>ROUND(E132*J132,2)</f>
        <v>0</v>
      </c>
      <c r="L132" s="178">
        <v>21</v>
      </c>
      <c r="M132" s="178">
        <f>G132*(1+L132/100)</f>
        <v>0</v>
      </c>
      <c r="N132" s="176">
        <v>4.3200000000000002E-2</v>
      </c>
      <c r="O132" s="176">
        <f>ROUND(E132*N132,2)</f>
        <v>0.26</v>
      </c>
      <c r="P132" s="176">
        <v>0</v>
      </c>
      <c r="Q132" s="176">
        <f>ROUND(E132*P132,2)</f>
        <v>0</v>
      </c>
      <c r="R132" s="178" t="s">
        <v>253</v>
      </c>
      <c r="S132" s="178" t="s">
        <v>242</v>
      </c>
      <c r="T132" s="179" t="s">
        <v>243</v>
      </c>
      <c r="U132" s="161">
        <v>3.258</v>
      </c>
      <c r="V132" s="161">
        <f>ROUND(E132*U132,2)</f>
        <v>19.55</v>
      </c>
      <c r="W132" s="161"/>
      <c r="X132" s="161" t="s">
        <v>182</v>
      </c>
      <c r="Y132" s="161" t="s">
        <v>183</v>
      </c>
      <c r="Z132" s="150"/>
      <c r="AA132" s="150"/>
      <c r="AB132" s="150"/>
      <c r="AC132" s="150"/>
      <c r="AD132" s="150"/>
      <c r="AE132" s="150"/>
      <c r="AF132" s="150"/>
      <c r="AG132" s="150" t="s">
        <v>184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ht="22.5" outlineLevel="2" x14ac:dyDescent="0.2">
      <c r="A133" s="157"/>
      <c r="B133" s="158"/>
      <c r="C133" s="263" t="s">
        <v>391</v>
      </c>
      <c r="D133" s="264"/>
      <c r="E133" s="264"/>
      <c r="F133" s="264"/>
      <c r="G133" s="264"/>
      <c r="H133" s="161"/>
      <c r="I133" s="161"/>
      <c r="J133" s="161"/>
      <c r="K133" s="161"/>
      <c r="L133" s="161"/>
      <c r="M133" s="161"/>
      <c r="N133" s="160"/>
      <c r="O133" s="160"/>
      <c r="P133" s="160"/>
      <c r="Q133" s="160"/>
      <c r="R133" s="161"/>
      <c r="S133" s="161"/>
      <c r="T133" s="161"/>
      <c r="U133" s="161"/>
      <c r="V133" s="161"/>
      <c r="W133" s="161"/>
      <c r="X133" s="161"/>
      <c r="Y133" s="161"/>
      <c r="Z133" s="150"/>
      <c r="AA133" s="150"/>
      <c r="AB133" s="150"/>
      <c r="AC133" s="150"/>
      <c r="AD133" s="150"/>
      <c r="AE133" s="150"/>
      <c r="AF133" s="150"/>
      <c r="AG133" s="150" t="s">
        <v>245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80" t="str">
        <f>C133</f>
        <v>a protiplynových dveří bez nebo včetně dveřních křídel do vynechaného otvoru, s obetonováním , včetně manipulační dopravy, kotvení zárubně do zdiva  např. s uklínováním, s případným přivařením k obnažené výztuži, se zalitím, resp. zabetonováním, včetně bednění.</v>
      </c>
      <c r="BB133" s="150"/>
      <c r="BC133" s="150"/>
      <c r="BD133" s="150"/>
      <c r="BE133" s="150"/>
      <c r="BF133" s="150"/>
      <c r="BG133" s="150"/>
      <c r="BH133" s="150"/>
    </row>
    <row r="134" spans="1:60" ht="33.75" outlineLevel="1" x14ac:dyDescent="0.2">
      <c r="A134" s="173">
        <v>28</v>
      </c>
      <c r="B134" s="174" t="s">
        <v>392</v>
      </c>
      <c r="C134" s="189" t="s">
        <v>393</v>
      </c>
      <c r="D134" s="175" t="s">
        <v>240</v>
      </c>
      <c r="E134" s="176">
        <v>6</v>
      </c>
      <c r="F134" s="177"/>
      <c r="G134" s="178">
        <f>ROUND(E134*F134,2)</f>
        <v>0</v>
      </c>
      <c r="H134" s="177"/>
      <c r="I134" s="178">
        <f>ROUND(E134*H134,2)</f>
        <v>0</v>
      </c>
      <c r="J134" s="177"/>
      <c r="K134" s="178">
        <f>ROUND(E134*J134,2)</f>
        <v>0</v>
      </c>
      <c r="L134" s="178">
        <v>21</v>
      </c>
      <c r="M134" s="178">
        <f>G134*(1+L134/100)</f>
        <v>0</v>
      </c>
      <c r="N134" s="176">
        <v>1.6E-2</v>
      </c>
      <c r="O134" s="176">
        <f>ROUND(E134*N134,2)</f>
        <v>0.1</v>
      </c>
      <c r="P134" s="176">
        <v>0</v>
      </c>
      <c r="Q134" s="176">
        <f>ROUND(E134*P134,2)</f>
        <v>0</v>
      </c>
      <c r="R134" s="178"/>
      <c r="S134" s="178" t="s">
        <v>180</v>
      </c>
      <c r="T134" s="179" t="s">
        <v>181</v>
      </c>
      <c r="U134" s="161">
        <v>0</v>
      </c>
      <c r="V134" s="161">
        <f>ROUND(E134*U134,2)</f>
        <v>0</v>
      </c>
      <c r="W134" s="161"/>
      <c r="X134" s="161" t="s">
        <v>299</v>
      </c>
      <c r="Y134" s="161" t="s">
        <v>183</v>
      </c>
      <c r="Z134" s="150"/>
      <c r="AA134" s="150"/>
      <c r="AB134" s="150"/>
      <c r="AC134" s="150"/>
      <c r="AD134" s="150"/>
      <c r="AE134" s="150"/>
      <c r="AF134" s="150"/>
      <c r="AG134" s="150" t="s">
        <v>300</v>
      </c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2" x14ac:dyDescent="0.2">
      <c r="A135" s="157"/>
      <c r="B135" s="158"/>
      <c r="C135" s="190" t="s">
        <v>394</v>
      </c>
      <c r="D135" s="163"/>
      <c r="E135" s="164">
        <v>6</v>
      </c>
      <c r="F135" s="161"/>
      <c r="G135" s="161"/>
      <c r="H135" s="161"/>
      <c r="I135" s="161"/>
      <c r="J135" s="161"/>
      <c r="K135" s="161"/>
      <c r="L135" s="161"/>
      <c r="M135" s="161"/>
      <c r="N135" s="160"/>
      <c r="O135" s="160"/>
      <c r="P135" s="160"/>
      <c r="Q135" s="160"/>
      <c r="R135" s="161"/>
      <c r="S135" s="161"/>
      <c r="T135" s="161"/>
      <c r="U135" s="161"/>
      <c r="V135" s="161"/>
      <c r="W135" s="161"/>
      <c r="X135" s="161"/>
      <c r="Y135" s="161"/>
      <c r="Z135" s="150"/>
      <c r="AA135" s="150"/>
      <c r="AB135" s="150"/>
      <c r="AC135" s="150"/>
      <c r="AD135" s="150"/>
      <c r="AE135" s="150"/>
      <c r="AF135" s="150"/>
      <c r="AG135" s="150" t="s">
        <v>188</v>
      </c>
      <c r="AH135" s="150">
        <v>0</v>
      </c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x14ac:dyDescent="0.2">
      <c r="A136" s="166" t="s">
        <v>175</v>
      </c>
      <c r="B136" s="167" t="s">
        <v>96</v>
      </c>
      <c r="C136" s="188" t="s">
        <v>97</v>
      </c>
      <c r="D136" s="168"/>
      <c r="E136" s="169"/>
      <c r="F136" s="170"/>
      <c r="G136" s="170">
        <f>SUMIF(AG137:AG139,"&lt;&gt;NOR",G137:G139)</f>
        <v>0</v>
      </c>
      <c r="H136" s="170"/>
      <c r="I136" s="170">
        <f>SUM(I137:I139)</f>
        <v>0</v>
      </c>
      <c r="J136" s="170"/>
      <c r="K136" s="170">
        <f>SUM(K137:K139)</f>
        <v>0</v>
      </c>
      <c r="L136" s="170"/>
      <c r="M136" s="170">
        <f>SUM(M137:M139)</f>
        <v>0</v>
      </c>
      <c r="N136" s="169"/>
      <c r="O136" s="169">
        <f>SUM(O137:O139)</f>
        <v>0.11</v>
      </c>
      <c r="P136" s="169"/>
      <c r="Q136" s="169">
        <f>SUM(Q137:Q139)</f>
        <v>0</v>
      </c>
      <c r="R136" s="170"/>
      <c r="S136" s="170"/>
      <c r="T136" s="171"/>
      <c r="U136" s="165"/>
      <c r="V136" s="165">
        <f>SUM(V137:V139)</f>
        <v>16.46</v>
      </c>
      <c r="W136" s="165"/>
      <c r="X136" s="165"/>
      <c r="Y136" s="165"/>
      <c r="AG136" t="s">
        <v>176</v>
      </c>
    </row>
    <row r="137" spans="1:60" outlineLevel="1" x14ac:dyDescent="0.2">
      <c r="A137" s="173">
        <v>29</v>
      </c>
      <c r="B137" s="174" t="s">
        <v>395</v>
      </c>
      <c r="C137" s="189" t="s">
        <v>396</v>
      </c>
      <c r="D137" s="175" t="s">
        <v>179</v>
      </c>
      <c r="E137" s="176">
        <v>93</v>
      </c>
      <c r="F137" s="177"/>
      <c r="G137" s="178">
        <f>ROUND(E137*F137,2)</f>
        <v>0</v>
      </c>
      <c r="H137" s="177"/>
      <c r="I137" s="178">
        <f>ROUND(E137*H137,2)</f>
        <v>0</v>
      </c>
      <c r="J137" s="177"/>
      <c r="K137" s="178">
        <f>ROUND(E137*J137,2)</f>
        <v>0</v>
      </c>
      <c r="L137" s="178">
        <v>21</v>
      </c>
      <c r="M137" s="178">
        <f>G137*(1+L137/100)</f>
        <v>0</v>
      </c>
      <c r="N137" s="176">
        <v>1.2099999999999999E-3</v>
      </c>
      <c r="O137" s="176">
        <f>ROUND(E137*N137,2)</f>
        <v>0.11</v>
      </c>
      <c r="P137" s="176">
        <v>0</v>
      </c>
      <c r="Q137" s="176">
        <f>ROUND(E137*P137,2)</f>
        <v>0</v>
      </c>
      <c r="R137" s="178"/>
      <c r="S137" s="178" t="s">
        <v>180</v>
      </c>
      <c r="T137" s="179" t="s">
        <v>181</v>
      </c>
      <c r="U137" s="161">
        <v>0.17699999999999999</v>
      </c>
      <c r="V137" s="161">
        <f>ROUND(E137*U137,2)</f>
        <v>16.46</v>
      </c>
      <c r="W137" s="161"/>
      <c r="X137" s="161" t="s">
        <v>182</v>
      </c>
      <c r="Y137" s="161" t="s">
        <v>183</v>
      </c>
      <c r="Z137" s="150"/>
      <c r="AA137" s="150"/>
      <c r="AB137" s="150"/>
      <c r="AC137" s="150"/>
      <c r="AD137" s="150"/>
      <c r="AE137" s="150"/>
      <c r="AF137" s="150"/>
      <c r="AG137" s="150" t="s">
        <v>184</v>
      </c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2" x14ac:dyDescent="0.2">
      <c r="A138" s="157"/>
      <c r="B138" s="158"/>
      <c r="C138" s="190" t="s">
        <v>397</v>
      </c>
      <c r="D138" s="163"/>
      <c r="E138" s="164">
        <v>108</v>
      </c>
      <c r="F138" s="161"/>
      <c r="G138" s="161"/>
      <c r="H138" s="161"/>
      <c r="I138" s="161"/>
      <c r="J138" s="161"/>
      <c r="K138" s="161"/>
      <c r="L138" s="161"/>
      <c r="M138" s="161"/>
      <c r="N138" s="160"/>
      <c r="O138" s="160"/>
      <c r="P138" s="160"/>
      <c r="Q138" s="160"/>
      <c r="R138" s="161"/>
      <c r="S138" s="161"/>
      <c r="T138" s="161"/>
      <c r="U138" s="161"/>
      <c r="V138" s="161"/>
      <c r="W138" s="161"/>
      <c r="X138" s="161"/>
      <c r="Y138" s="161"/>
      <c r="Z138" s="150"/>
      <c r="AA138" s="150"/>
      <c r="AB138" s="150"/>
      <c r="AC138" s="150"/>
      <c r="AD138" s="150"/>
      <c r="AE138" s="150"/>
      <c r="AF138" s="150"/>
      <c r="AG138" s="150" t="s">
        <v>188</v>
      </c>
      <c r="AH138" s="150">
        <v>0</v>
      </c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3" x14ac:dyDescent="0.2">
      <c r="A139" s="157"/>
      <c r="B139" s="158"/>
      <c r="C139" s="190" t="s">
        <v>398</v>
      </c>
      <c r="D139" s="163"/>
      <c r="E139" s="164">
        <v>-15</v>
      </c>
      <c r="F139" s="161"/>
      <c r="G139" s="161"/>
      <c r="H139" s="161"/>
      <c r="I139" s="161"/>
      <c r="J139" s="161"/>
      <c r="K139" s="161"/>
      <c r="L139" s="161"/>
      <c r="M139" s="161"/>
      <c r="N139" s="160"/>
      <c r="O139" s="160"/>
      <c r="P139" s="160"/>
      <c r="Q139" s="160"/>
      <c r="R139" s="161"/>
      <c r="S139" s="161"/>
      <c r="T139" s="161"/>
      <c r="U139" s="161"/>
      <c r="V139" s="161"/>
      <c r="W139" s="161"/>
      <c r="X139" s="161"/>
      <c r="Y139" s="161"/>
      <c r="Z139" s="150"/>
      <c r="AA139" s="150"/>
      <c r="AB139" s="150"/>
      <c r="AC139" s="150"/>
      <c r="AD139" s="150"/>
      <c r="AE139" s="150"/>
      <c r="AF139" s="150"/>
      <c r="AG139" s="150" t="s">
        <v>188</v>
      </c>
      <c r="AH139" s="150">
        <v>0</v>
      </c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x14ac:dyDescent="0.2">
      <c r="A140" s="166" t="s">
        <v>175</v>
      </c>
      <c r="B140" s="167" t="s">
        <v>98</v>
      </c>
      <c r="C140" s="188" t="s">
        <v>99</v>
      </c>
      <c r="D140" s="168"/>
      <c r="E140" s="169"/>
      <c r="F140" s="170"/>
      <c r="G140" s="170">
        <f>SUMIF(AG141:AG144,"&lt;&gt;NOR",G141:G144)</f>
        <v>0</v>
      </c>
      <c r="H140" s="170"/>
      <c r="I140" s="170">
        <f>SUM(I141:I144)</f>
        <v>0</v>
      </c>
      <c r="J140" s="170"/>
      <c r="K140" s="170">
        <f>SUM(K141:K144)</f>
        <v>0</v>
      </c>
      <c r="L140" s="170"/>
      <c r="M140" s="170">
        <f>SUM(M141:M144)</f>
        <v>0</v>
      </c>
      <c r="N140" s="169"/>
      <c r="O140" s="169">
        <f>SUM(O141:O144)</f>
        <v>0.02</v>
      </c>
      <c r="P140" s="169"/>
      <c r="Q140" s="169">
        <f>SUM(Q141:Q144)</f>
        <v>0</v>
      </c>
      <c r="R140" s="170"/>
      <c r="S140" s="170"/>
      <c r="T140" s="171"/>
      <c r="U140" s="165"/>
      <c r="V140" s="165">
        <f>SUM(V141:V144)</f>
        <v>146.97</v>
      </c>
      <c r="W140" s="165"/>
      <c r="X140" s="165"/>
      <c r="Y140" s="165"/>
      <c r="AG140" t="s">
        <v>176</v>
      </c>
    </row>
    <row r="141" spans="1:60" ht="56.25" outlineLevel="1" x14ac:dyDescent="0.2">
      <c r="A141" s="173">
        <v>30</v>
      </c>
      <c r="B141" s="174" t="s">
        <v>399</v>
      </c>
      <c r="C141" s="189" t="s">
        <v>400</v>
      </c>
      <c r="D141" s="175" t="s">
        <v>179</v>
      </c>
      <c r="E141" s="176">
        <v>455</v>
      </c>
      <c r="F141" s="177"/>
      <c r="G141" s="178">
        <f>ROUND(E141*F141,2)</f>
        <v>0</v>
      </c>
      <c r="H141" s="177"/>
      <c r="I141" s="178">
        <f>ROUND(E141*H141,2)</f>
        <v>0</v>
      </c>
      <c r="J141" s="177"/>
      <c r="K141" s="178">
        <f>ROUND(E141*J141,2)</f>
        <v>0</v>
      </c>
      <c r="L141" s="178">
        <v>21</v>
      </c>
      <c r="M141" s="178">
        <f>G141*(1+L141/100)</f>
        <v>0</v>
      </c>
      <c r="N141" s="176">
        <v>4.0000000000000003E-5</v>
      </c>
      <c r="O141" s="176">
        <f>ROUND(E141*N141,2)</f>
        <v>0.02</v>
      </c>
      <c r="P141" s="176">
        <v>0</v>
      </c>
      <c r="Q141" s="176">
        <f>ROUND(E141*P141,2)</f>
        <v>0</v>
      </c>
      <c r="R141" s="178" t="s">
        <v>253</v>
      </c>
      <c r="S141" s="178" t="s">
        <v>242</v>
      </c>
      <c r="T141" s="179" t="s">
        <v>243</v>
      </c>
      <c r="U141" s="161">
        <v>0.308</v>
      </c>
      <c r="V141" s="161">
        <f>ROUND(E141*U141,2)</f>
        <v>140.13999999999999</v>
      </c>
      <c r="W141" s="161"/>
      <c r="X141" s="161" t="s">
        <v>182</v>
      </c>
      <c r="Y141" s="161" t="s">
        <v>183</v>
      </c>
      <c r="Z141" s="150"/>
      <c r="AA141" s="150"/>
      <c r="AB141" s="150"/>
      <c r="AC141" s="150"/>
      <c r="AD141" s="150"/>
      <c r="AE141" s="150"/>
      <c r="AF141" s="150"/>
      <c r="AG141" s="150" t="s">
        <v>184</v>
      </c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2" x14ac:dyDescent="0.2">
      <c r="A142" s="157"/>
      <c r="B142" s="158"/>
      <c r="C142" s="190" t="s">
        <v>401</v>
      </c>
      <c r="D142" s="163"/>
      <c r="E142" s="164">
        <v>455</v>
      </c>
      <c r="F142" s="161"/>
      <c r="G142" s="161"/>
      <c r="H142" s="161"/>
      <c r="I142" s="161"/>
      <c r="J142" s="161"/>
      <c r="K142" s="161"/>
      <c r="L142" s="161"/>
      <c r="M142" s="161"/>
      <c r="N142" s="160"/>
      <c r="O142" s="160"/>
      <c r="P142" s="160"/>
      <c r="Q142" s="160"/>
      <c r="R142" s="161"/>
      <c r="S142" s="161"/>
      <c r="T142" s="161"/>
      <c r="U142" s="161"/>
      <c r="V142" s="161"/>
      <c r="W142" s="161"/>
      <c r="X142" s="161"/>
      <c r="Y142" s="161"/>
      <c r="Z142" s="150"/>
      <c r="AA142" s="150"/>
      <c r="AB142" s="150"/>
      <c r="AC142" s="150"/>
      <c r="AD142" s="150"/>
      <c r="AE142" s="150"/>
      <c r="AF142" s="150"/>
      <c r="AG142" s="150" t="s">
        <v>188</v>
      </c>
      <c r="AH142" s="150">
        <v>0</v>
      </c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1" x14ac:dyDescent="0.2">
      <c r="A143" s="173">
        <v>31</v>
      </c>
      <c r="B143" s="174" t="s">
        <v>402</v>
      </c>
      <c r="C143" s="189" t="s">
        <v>403</v>
      </c>
      <c r="D143" s="175" t="s">
        <v>179</v>
      </c>
      <c r="E143" s="176">
        <v>455</v>
      </c>
      <c r="F143" s="177"/>
      <c r="G143" s="178">
        <f>ROUND(E143*F143,2)</f>
        <v>0</v>
      </c>
      <c r="H143" s="177"/>
      <c r="I143" s="178">
        <f>ROUND(E143*H143,2)</f>
        <v>0</v>
      </c>
      <c r="J143" s="177"/>
      <c r="K143" s="178">
        <f>ROUND(E143*J143,2)</f>
        <v>0</v>
      </c>
      <c r="L143" s="178">
        <v>21</v>
      </c>
      <c r="M143" s="178">
        <f>G143*(1+L143/100)</f>
        <v>0</v>
      </c>
      <c r="N143" s="176">
        <v>0</v>
      </c>
      <c r="O143" s="176">
        <f>ROUND(E143*N143,2)</f>
        <v>0</v>
      </c>
      <c r="P143" s="176">
        <v>0</v>
      </c>
      <c r="Q143" s="176">
        <f>ROUND(E143*P143,2)</f>
        <v>0</v>
      </c>
      <c r="R143" s="178" t="s">
        <v>241</v>
      </c>
      <c r="S143" s="178" t="s">
        <v>242</v>
      </c>
      <c r="T143" s="179" t="s">
        <v>243</v>
      </c>
      <c r="U143" s="161">
        <v>1.4999999999999999E-2</v>
      </c>
      <c r="V143" s="161">
        <f>ROUND(E143*U143,2)</f>
        <v>6.83</v>
      </c>
      <c r="W143" s="161"/>
      <c r="X143" s="161" t="s">
        <v>182</v>
      </c>
      <c r="Y143" s="161" t="s">
        <v>183</v>
      </c>
      <c r="Z143" s="150"/>
      <c r="AA143" s="150"/>
      <c r="AB143" s="150"/>
      <c r="AC143" s="150"/>
      <c r="AD143" s="150"/>
      <c r="AE143" s="150"/>
      <c r="AF143" s="150"/>
      <c r="AG143" s="150" t="s">
        <v>184</v>
      </c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2" x14ac:dyDescent="0.2">
      <c r="A144" s="157"/>
      <c r="B144" s="158"/>
      <c r="C144" s="190" t="s">
        <v>404</v>
      </c>
      <c r="D144" s="163"/>
      <c r="E144" s="164">
        <v>455</v>
      </c>
      <c r="F144" s="161"/>
      <c r="G144" s="161"/>
      <c r="H144" s="161"/>
      <c r="I144" s="161"/>
      <c r="J144" s="161"/>
      <c r="K144" s="161"/>
      <c r="L144" s="161"/>
      <c r="M144" s="161"/>
      <c r="N144" s="160"/>
      <c r="O144" s="160"/>
      <c r="P144" s="160"/>
      <c r="Q144" s="160"/>
      <c r="R144" s="161"/>
      <c r="S144" s="161"/>
      <c r="T144" s="161"/>
      <c r="U144" s="161"/>
      <c r="V144" s="161"/>
      <c r="W144" s="161"/>
      <c r="X144" s="161"/>
      <c r="Y144" s="161"/>
      <c r="Z144" s="150"/>
      <c r="AA144" s="150"/>
      <c r="AB144" s="150"/>
      <c r="AC144" s="150"/>
      <c r="AD144" s="150"/>
      <c r="AE144" s="150"/>
      <c r="AF144" s="150"/>
      <c r="AG144" s="150" t="s">
        <v>188</v>
      </c>
      <c r="AH144" s="150">
        <v>5</v>
      </c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x14ac:dyDescent="0.2">
      <c r="A145" s="166" t="s">
        <v>175</v>
      </c>
      <c r="B145" s="167" t="s">
        <v>100</v>
      </c>
      <c r="C145" s="188" t="s">
        <v>101</v>
      </c>
      <c r="D145" s="168"/>
      <c r="E145" s="169"/>
      <c r="F145" s="170"/>
      <c r="G145" s="170">
        <f>SUMIF(AG146:AG216,"&lt;&gt;NOR",G146:G216)</f>
        <v>0</v>
      </c>
      <c r="H145" s="170"/>
      <c r="I145" s="170">
        <f>SUM(I146:I216)</f>
        <v>0</v>
      </c>
      <c r="J145" s="170"/>
      <c r="K145" s="170">
        <f>SUM(K146:K216)</f>
        <v>0</v>
      </c>
      <c r="L145" s="170"/>
      <c r="M145" s="170">
        <f>SUM(M146:M216)</f>
        <v>0</v>
      </c>
      <c r="N145" s="169"/>
      <c r="O145" s="169">
        <f>SUM(O146:O216)</f>
        <v>7.0000000000000007E-2</v>
      </c>
      <c r="P145" s="169"/>
      <c r="Q145" s="169">
        <f>SUM(Q146:Q216)</f>
        <v>31.14</v>
      </c>
      <c r="R145" s="170"/>
      <c r="S145" s="170"/>
      <c r="T145" s="171"/>
      <c r="U145" s="165"/>
      <c r="V145" s="165">
        <f>SUM(V146:V216)</f>
        <v>234.03000000000003</v>
      </c>
      <c r="W145" s="165"/>
      <c r="X145" s="165"/>
      <c r="Y145" s="165"/>
      <c r="AG145" t="s">
        <v>176</v>
      </c>
    </row>
    <row r="146" spans="1:60" outlineLevel="1" x14ac:dyDescent="0.2">
      <c r="A146" s="173">
        <v>32</v>
      </c>
      <c r="B146" s="174" t="s">
        <v>405</v>
      </c>
      <c r="C146" s="189" t="s">
        <v>406</v>
      </c>
      <c r="D146" s="175" t="s">
        <v>179</v>
      </c>
      <c r="E146" s="176">
        <v>114.01949999999999</v>
      </c>
      <c r="F146" s="177"/>
      <c r="G146" s="178">
        <f>ROUND(E146*F146,2)</f>
        <v>0</v>
      </c>
      <c r="H146" s="177"/>
      <c r="I146" s="178">
        <f>ROUND(E146*H146,2)</f>
        <v>0</v>
      </c>
      <c r="J146" s="177"/>
      <c r="K146" s="178">
        <f>ROUND(E146*J146,2)</f>
        <v>0</v>
      </c>
      <c r="L146" s="178">
        <v>21</v>
      </c>
      <c r="M146" s="178">
        <f>G146*(1+L146/100)</f>
        <v>0</v>
      </c>
      <c r="N146" s="176">
        <v>0</v>
      </c>
      <c r="O146" s="176">
        <f>ROUND(E146*N146,2)</f>
        <v>0</v>
      </c>
      <c r="P146" s="176">
        <v>6.3E-2</v>
      </c>
      <c r="Q146" s="176">
        <f>ROUND(E146*P146,2)</f>
        <v>7.18</v>
      </c>
      <c r="R146" s="178" t="s">
        <v>407</v>
      </c>
      <c r="S146" s="178" t="s">
        <v>242</v>
      </c>
      <c r="T146" s="179" t="s">
        <v>243</v>
      </c>
      <c r="U146" s="161">
        <v>1.006</v>
      </c>
      <c r="V146" s="161">
        <f>ROUND(E146*U146,2)</f>
        <v>114.7</v>
      </c>
      <c r="W146" s="161"/>
      <c r="X146" s="161" t="s">
        <v>182</v>
      </c>
      <c r="Y146" s="161" t="s">
        <v>183</v>
      </c>
      <c r="Z146" s="150"/>
      <c r="AA146" s="150"/>
      <c r="AB146" s="150"/>
      <c r="AC146" s="150"/>
      <c r="AD146" s="150"/>
      <c r="AE146" s="150"/>
      <c r="AF146" s="150"/>
      <c r="AG146" s="150" t="s">
        <v>184</v>
      </c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2" x14ac:dyDescent="0.2">
      <c r="A147" s="157"/>
      <c r="B147" s="158"/>
      <c r="C147" s="252" t="s">
        <v>408</v>
      </c>
      <c r="D147" s="253"/>
      <c r="E147" s="253"/>
      <c r="F147" s="253"/>
      <c r="G147" s="253"/>
      <c r="H147" s="161"/>
      <c r="I147" s="161"/>
      <c r="J147" s="161"/>
      <c r="K147" s="161"/>
      <c r="L147" s="161"/>
      <c r="M147" s="161"/>
      <c r="N147" s="160"/>
      <c r="O147" s="160"/>
      <c r="P147" s="160"/>
      <c r="Q147" s="160"/>
      <c r="R147" s="161"/>
      <c r="S147" s="161"/>
      <c r="T147" s="161"/>
      <c r="U147" s="161"/>
      <c r="V147" s="161"/>
      <c r="W147" s="161"/>
      <c r="X147" s="161"/>
      <c r="Y147" s="161"/>
      <c r="Z147" s="150"/>
      <c r="AA147" s="150"/>
      <c r="AB147" s="150"/>
      <c r="AC147" s="150"/>
      <c r="AD147" s="150"/>
      <c r="AE147" s="150"/>
      <c r="AF147" s="150"/>
      <c r="AG147" s="150" t="s">
        <v>186</v>
      </c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3" x14ac:dyDescent="0.2">
      <c r="A148" s="157"/>
      <c r="B148" s="158"/>
      <c r="C148" s="261" t="s">
        <v>409</v>
      </c>
      <c r="D148" s="262"/>
      <c r="E148" s="262"/>
      <c r="F148" s="262"/>
      <c r="G148" s="262"/>
      <c r="H148" s="161"/>
      <c r="I148" s="161"/>
      <c r="J148" s="161"/>
      <c r="K148" s="161"/>
      <c r="L148" s="161"/>
      <c r="M148" s="161"/>
      <c r="N148" s="160"/>
      <c r="O148" s="160"/>
      <c r="P148" s="160"/>
      <c r="Q148" s="160"/>
      <c r="R148" s="161"/>
      <c r="S148" s="161"/>
      <c r="T148" s="161"/>
      <c r="U148" s="161"/>
      <c r="V148" s="161"/>
      <c r="W148" s="161"/>
      <c r="X148" s="161"/>
      <c r="Y148" s="161"/>
      <c r="Z148" s="150"/>
      <c r="AA148" s="150"/>
      <c r="AB148" s="150"/>
      <c r="AC148" s="150"/>
      <c r="AD148" s="150"/>
      <c r="AE148" s="150"/>
      <c r="AF148" s="150"/>
      <c r="AG148" s="150" t="s">
        <v>186</v>
      </c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3" x14ac:dyDescent="0.2">
      <c r="A149" s="157"/>
      <c r="B149" s="158"/>
      <c r="C149" s="261" t="s">
        <v>410</v>
      </c>
      <c r="D149" s="262"/>
      <c r="E149" s="262"/>
      <c r="F149" s="262"/>
      <c r="G149" s="262"/>
      <c r="H149" s="161"/>
      <c r="I149" s="161"/>
      <c r="J149" s="161"/>
      <c r="K149" s="161"/>
      <c r="L149" s="161"/>
      <c r="M149" s="161"/>
      <c r="N149" s="160"/>
      <c r="O149" s="160"/>
      <c r="P149" s="160"/>
      <c r="Q149" s="160"/>
      <c r="R149" s="161"/>
      <c r="S149" s="161"/>
      <c r="T149" s="161"/>
      <c r="U149" s="161"/>
      <c r="V149" s="161"/>
      <c r="W149" s="161"/>
      <c r="X149" s="161"/>
      <c r="Y149" s="161"/>
      <c r="Z149" s="150"/>
      <c r="AA149" s="150"/>
      <c r="AB149" s="150"/>
      <c r="AC149" s="150"/>
      <c r="AD149" s="150"/>
      <c r="AE149" s="150"/>
      <c r="AF149" s="150"/>
      <c r="AG149" s="150" t="s">
        <v>186</v>
      </c>
      <c r="AH149" s="150"/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outlineLevel="3" x14ac:dyDescent="0.2">
      <c r="A150" s="157"/>
      <c r="B150" s="158"/>
      <c r="C150" s="261" t="s">
        <v>411</v>
      </c>
      <c r="D150" s="262"/>
      <c r="E150" s="262"/>
      <c r="F150" s="262"/>
      <c r="G150" s="262"/>
      <c r="H150" s="161"/>
      <c r="I150" s="161"/>
      <c r="J150" s="161"/>
      <c r="K150" s="161"/>
      <c r="L150" s="161"/>
      <c r="M150" s="161"/>
      <c r="N150" s="160"/>
      <c r="O150" s="160"/>
      <c r="P150" s="160"/>
      <c r="Q150" s="160"/>
      <c r="R150" s="161"/>
      <c r="S150" s="161"/>
      <c r="T150" s="161"/>
      <c r="U150" s="161"/>
      <c r="V150" s="161"/>
      <c r="W150" s="161"/>
      <c r="X150" s="161"/>
      <c r="Y150" s="161"/>
      <c r="Z150" s="150"/>
      <c r="AA150" s="150"/>
      <c r="AB150" s="150"/>
      <c r="AC150" s="150"/>
      <c r="AD150" s="150"/>
      <c r="AE150" s="150"/>
      <c r="AF150" s="150"/>
      <c r="AG150" s="150" t="s">
        <v>186</v>
      </c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2" x14ac:dyDescent="0.2">
      <c r="A151" s="157"/>
      <c r="B151" s="158"/>
      <c r="C151" s="190" t="s">
        <v>375</v>
      </c>
      <c r="D151" s="163"/>
      <c r="E151" s="164">
        <v>114.01949999999999</v>
      </c>
      <c r="F151" s="161"/>
      <c r="G151" s="161"/>
      <c r="H151" s="161"/>
      <c r="I151" s="161"/>
      <c r="J151" s="161"/>
      <c r="K151" s="161"/>
      <c r="L151" s="161"/>
      <c r="M151" s="161"/>
      <c r="N151" s="160"/>
      <c r="O151" s="160"/>
      <c r="P151" s="160"/>
      <c r="Q151" s="160"/>
      <c r="R151" s="161"/>
      <c r="S151" s="161"/>
      <c r="T151" s="161"/>
      <c r="U151" s="161"/>
      <c r="V151" s="161"/>
      <c r="W151" s="161"/>
      <c r="X151" s="161"/>
      <c r="Y151" s="161"/>
      <c r="Z151" s="150"/>
      <c r="AA151" s="150"/>
      <c r="AB151" s="150"/>
      <c r="AC151" s="150"/>
      <c r="AD151" s="150"/>
      <c r="AE151" s="150"/>
      <c r="AF151" s="150"/>
      <c r="AG151" s="150" t="s">
        <v>188</v>
      </c>
      <c r="AH151" s="150">
        <v>5</v>
      </c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outlineLevel="1" x14ac:dyDescent="0.2">
      <c r="A152" s="173">
        <v>33</v>
      </c>
      <c r="B152" s="174" t="s">
        <v>412</v>
      </c>
      <c r="C152" s="189" t="s">
        <v>413</v>
      </c>
      <c r="D152" s="175" t="s">
        <v>179</v>
      </c>
      <c r="E152" s="176">
        <v>7.6840000000000002</v>
      </c>
      <c r="F152" s="177"/>
      <c r="G152" s="178">
        <f>ROUND(E152*F152,2)</f>
        <v>0</v>
      </c>
      <c r="H152" s="177"/>
      <c r="I152" s="178">
        <f>ROUND(E152*H152,2)</f>
        <v>0</v>
      </c>
      <c r="J152" s="177"/>
      <c r="K152" s="178">
        <f>ROUND(E152*J152,2)</f>
        <v>0</v>
      </c>
      <c r="L152" s="178">
        <v>21</v>
      </c>
      <c r="M152" s="178">
        <f>G152*(1+L152/100)</f>
        <v>0</v>
      </c>
      <c r="N152" s="176">
        <v>6.7000000000000002E-4</v>
      </c>
      <c r="O152" s="176">
        <f>ROUND(E152*N152,2)</f>
        <v>0.01</v>
      </c>
      <c r="P152" s="176">
        <v>0.184</v>
      </c>
      <c r="Q152" s="176">
        <f>ROUND(E152*P152,2)</f>
        <v>1.41</v>
      </c>
      <c r="R152" s="178" t="s">
        <v>414</v>
      </c>
      <c r="S152" s="178" t="s">
        <v>242</v>
      </c>
      <c r="T152" s="179" t="s">
        <v>243</v>
      </c>
      <c r="U152" s="161">
        <v>0.22700000000000001</v>
      </c>
      <c r="V152" s="161">
        <f>ROUND(E152*U152,2)</f>
        <v>1.74</v>
      </c>
      <c r="W152" s="161"/>
      <c r="X152" s="161" t="s">
        <v>182</v>
      </c>
      <c r="Y152" s="161" t="s">
        <v>183</v>
      </c>
      <c r="Z152" s="150"/>
      <c r="AA152" s="150"/>
      <c r="AB152" s="150"/>
      <c r="AC152" s="150"/>
      <c r="AD152" s="150"/>
      <c r="AE152" s="150"/>
      <c r="AF152" s="150"/>
      <c r="AG152" s="150" t="s">
        <v>184</v>
      </c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ht="22.5" outlineLevel="2" x14ac:dyDescent="0.2">
      <c r="A153" s="157"/>
      <c r="B153" s="158"/>
      <c r="C153" s="263" t="s">
        <v>415</v>
      </c>
      <c r="D153" s="264"/>
      <c r="E153" s="264"/>
      <c r="F153" s="264"/>
      <c r="G153" s="264"/>
      <c r="H153" s="161"/>
      <c r="I153" s="161"/>
      <c r="J153" s="161"/>
      <c r="K153" s="161"/>
      <c r="L153" s="161"/>
      <c r="M153" s="161"/>
      <c r="N153" s="160"/>
      <c r="O153" s="160"/>
      <c r="P153" s="160"/>
      <c r="Q153" s="160"/>
      <c r="R153" s="161"/>
      <c r="S153" s="161"/>
      <c r="T153" s="161"/>
      <c r="U153" s="161"/>
      <c r="V153" s="161"/>
      <c r="W153" s="161"/>
      <c r="X153" s="161"/>
      <c r="Y153" s="161"/>
      <c r="Z153" s="150"/>
      <c r="AA153" s="150"/>
      <c r="AB153" s="150"/>
      <c r="AC153" s="150"/>
      <c r="AD153" s="150"/>
      <c r="AE153" s="150"/>
      <c r="AF153" s="150"/>
      <c r="AG153" s="150" t="s">
        <v>245</v>
      </c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80" t="str">
        <f>C153</f>
        <v>nebo vybourání otvorů průřezové plochy přes 4 m2 v příčkách, včetně pomocného lešení o výšce podlahy do 1900 mm a pro zatížení do 1,5 kPa  (150 kg/m2),</v>
      </c>
      <c r="BB153" s="150"/>
      <c r="BC153" s="150"/>
      <c r="BD153" s="150"/>
      <c r="BE153" s="150"/>
      <c r="BF153" s="150"/>
      <c r="BG153" s="150"/>
      <c r="BH153" s="150"/>
    </row>
    <row r="154" spans="1:60" outlineLevel="2" x14ac:dyDescent="0.2">
      <c r="A154" s="157"/>
      <c r="B154" s="158"/>
      <c r="C154" s="190" t="s">
        <v>416</v>
      </c>
      <c r="D154" s="163"/>
      <c r="E154" s="164">
        <v>1.61</v>
      </c>
      <c r="F154" s="161"/>
      <c r="G154" s="161"/>
      <c r="H154" s="161"/>
      <c r="I154" s="161"/>
      <c r="J154" s="161"/>
      <c r="K154" s="161"/>
      <c r="L154" s="161"/>
      <c r="M154" s="161"/>
      <c r="N154" s="160"/>
      <c r="O154" s="160"/>
      <c r="P154" s="160"/>
      <c r="Q154" s="160"/>
      <c r="R154" s="161"/>
      <c r="S154" s="161"/>
      <c r="T154" s="161"/>
      <c r="U154" s="161"/>
      <c r="V154" s="161"/>
      <c r="W154" s="161"/>
      <c r="X154" s="161"/>
      <c r="Y154" s="161"/>
      <c r="Z154" s="150"/>
      <c r="AA154" s="150"/>
      <c r="AB154" s="150"/>
      <c r="AC154" s="150"/>
      <c r="AD154" s="150"/>
      <c r="AE154" s="150"/>
      <c r="AF154" s="150"/>
      <c r="AG154" s="150" t="s">
        <v>188</v>
      </c>
      <c r="AH154" s="150">
        <v>0</v>
      </c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3" x14ac:dyDescent="0.2">
      <c r="A155" s="157"/>
      <c r="B155" s="158"/>
      <c r="C155" s="190" t="s">
        <v>417</v>
      </c>
      <c r="D155" s="163"/>
      <c r="E155" s="164">
        <v>2.254</v>
      </c>
      <c r="F155" s="161"/>
      <c r="G155" s="161"/>
      <c r="H155" s="161"/>
      <c r="I155" s="161"/>
      <c r="J155" s="161"/>
      <c r="K155" s="161"/>
      <c r="L155" s="161"/>
      <c r="M155" s="161"/>
      <c r="N155" s="160"/>
      <c r="O155" s="160"/>
      <c r="P155" s="160"/>
      <c r="Q155" s="160"/>
      <c r="R155" s="161"/>
      <c r="S155" s="161"/>
      <c r="T155" s="161"/>
      <c r="U155" s="161"/>
      <c r="V155" s="161"/>
      <c r="W155" s="161"/>
      <c r="X155" s="161"/>
      <c r="Y155" s="161"/>
      <c r="Z155" s="150"/>
      <c r="AA155" s="150"/>
      <c r="AB155" s="150"/>
      <c r="AC155" s="150"/>
      <c r="AD155" s="150"/>
      <c r="AE155" s="150"/>
      <c r="AF155" s="150"/>
      <c r="AG155" s="150" t="s">
        <v>188</v>
      </c>
      <c r="AH155" s="150">
        <v>0</v>
      </c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3" x14ac:dyDescent="0.2">
      <c r="A156" s="157"/>
      <c r="B156" s="158"/>
      <c r="C156" s="190" t="s">
        <v>418</v>
      </c>
      <c r="D156" s="163"/>
      <c r="E156" s="164">
        <v>1.91</v>
      </c>
      <c r="F156" s="161"/>
      <c r="G156" s="161"/>
      <c r="H156" s="161"/>
      <c r="I156" s="161"/>
      <c r="J156" s="161"/>
      <c r="K156" s="161"/>
      <c r="L156" s="161"/>
      <c r="M156" s="161"/>
      <c r="N156" s="160"/>
      <c r="O156" s="160"/>
      <c r="P156" s="160"/>
      <c r="Q156" s="160"/>
      <c r="R156" s="161"/>
      <c r="S156" s="161"/>
      <c r="T156" s="161"/>
      <c r="U156" s="161"/>
      <c r="V156" s="161"/>
      <c r="W156" s="161"/>
      <c r="X156" s="161"/>
      <c r="Y156" s="161"/>
      <c r="Z156" s="150"/>
      <c r="AA156" s="150"/>
      <c r="AB156" s="150"/>
      <c r="AC156" s="150"/>
      <c r="AD156" s="150"/>
      <c r="AE156" s="150"/>
      <c r="AF156" s="150"/>
      <c r="AG156" s="150" t="s">
        <v>188</v>
      </c>
      <c r="AH156" s="150">
        <v>0</v>
      </c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3" x14ac:dyDescent="0.2">
      <c r="A157" s="157"/>
      <c r="B157" s="158"/>
      <c r="C157" s="190" t="s">
        <v>419</v>
      </c>
      <c r="D157" s="163"/>
      <c r="E157" s="164">
        <v>1.91</v>
      </c>
      <c r="F157" s="161"/>
      <c r="G157" s="161"/>
      <c r="H157" s="161"/>
      <c r="I157" s="161"/>
      <c r="J157" s="161"/>
      <c r="K157" s="161"/>
      <c r="L157" s="161"/>
      <c r="M157" s="161"/>
      <c r="N157" s="160"/>
      <c r="O157" s="160"/>
      <c r="P157" s="160"/>
      <c r="Q157" s="160"/>
      <c r="R157" s="161"/>
      <c r="S157" s="161"/>
      <c r="T157" s="161"/>
      <c r="U157" s="161"/>
      <c r="V157" s="161"/>
      <c r="W157" s="161"/>
      <c r="X157" s="161"/>
      <c r="Y157" s="161"/>
      <c r="Z157" s="150"/>
      <c r="AA157" s="150"/>
      <c r="AB157" s="150"/>
      <c r="AC157" s="150"/>
      <c r="AD157" s="150"/>
      <c r="AE157" s="150"/>
      <c r="AF157" s="150"/>
      <c r="AG157" s="150" t="s">
        <v>188</v>
      </c>
      <c r="AH157" s="150">
        <v>0</v>
      </c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1" x14ac:dyDescent="0.2">
      <c r="A158" s="173">
        <v>34</v>
      </c>
      <c r="B158" s="174" t="s">
        <v>420</v>
      </c>
      <c r="C158" s="189" t="s">
        <v>421</v>
      </c>
      <c r="D158" s="175" t="s">
        <v>179</v>
      </c>
      <c r="E158" s="176">
        <v>19.097999999999999</v>
      </c>
      <c r="F158" s="177"/>
      <c r="G158" s="178">
        <f>ROUND(E158*F158,2)</f>
        <v>0</v>
      </c>
      <c r="H158" s="177"/>
      <c r="I158" s="178">
        <f>ROUND(E158*H158,2)</f>
        <v>0</v>
      </c>
      <c r="J158" s="177"/>
      <c r="K158" s="178">
        <f>ROUND(E158*J158,2)</f>
        <v>0</v>
      </c>
      <c r="L158" s="178">
        <v>21</v>
      </c>
      <c r="M158" s="178">
        <f>G158*(1+L158/100)</f>
        <v>0</v>
      </c>
      <c r="N158" s="176">
        <v>6.7000000000000002E-4</v>
      </c>
      <c r="O158" s="176">
        <f>ROUND(E158*N158,2)</f>
        <v>0.01</v>
      </c>
      <c r="P158" s="176">
        <v>0.20399999999999999</v>
      </c>
      <c r="Q158" s="176">
        <f>ROUND(E158*P158,2)</f>
        <v>3.9</v>
      </c>
      <c r="R158" s="178" t="s">
        <v>414</v>
      </c>
      <c r="S158" s="178" t="s">
        <v>242</v>
      </c>
      <c r="T158" s="179" t="s">
        <v>243</v>
      </c>
      <c r="U158" s="161">
        <v>0.254</v>
      </c>
      <c r="V158" s="161">
        <f>ROUND(E158*U158,2)</f>
        <v>4.8499999999999996</v>
      </c>
      <c r="W158" s="161"/>
      <c r="X158" s="161" t="s">
        <v>182</v>
      </c>
      <c r="Y158" s="161" t="s">
        <v>183</v>
      </c>
      <c r="Z158" s="150"/>
      <c r="AA158" s="150"/>
      <c r="AB158" s="150"/>
      <c r="AC158" s="150"/>
      <c r="AD158" s="150"/>
      <c r="AE158" s="150"/>
      <c r="AF158" s="150"/>
      <c r="AG158" s="150" t="s">
        <v>184</v>
      </c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ht="22.5" outlineLevel="2" x14ac:dyDescent="0.2">
      <c r="A159" s="157"/>
      <c r="B159" s="158"/>
      <c r="C159" s="263" t="s">
        <v>415</v>
      </c>
      <c r="D159" s="264"/>
      <c r="E159" s="264"/>
      <c r="F159" s="264"/>
      <c r="G159" s="264"/>
      <c r="H159" s="161"/>
      <c r="I159" s="161"/>
      <c r="J159" s="161"/>
      <c r="K159" s="161"/>
      <c r="L159" s="161"/>
      <c r="M159" s="161"/>
      <c r="N159" s="160"/>
      <c r="O159" s="160"/>
      <c r="P159" s="160"/>
      <c r="Q159" s="160"/>
      <c r="R159" s="161"/>
      <c r="S159" s="161"/>
      <c r="T159" s="161"/>
      <c r="U159" s="161"/>
      <c r="V159" s="161"/>
      <c r="W159" s="161"/>
      <c r="X159" s="161"/>
      <c r="Y159" s="161"/>
      <c r="Z159" s="150"/>
      <c r="AA159" s="150"/>
      <c r="AB159" s="150"/>
      <c r="AC159" s="150"/>
      <c r="AD159" s="150"/>
      <c r="AE159" s="150"/>
      <c r="AF159" s="150"/>
      <c r="AG159" s="150" t="s">
        <v>245</v>
      </c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80" t="str">
        <f>C159</f>
        <v>nebo vybourání otvorů průřezové plochy přes 4 m2 v příčkách, včetně pomocného lešení o výšce podlahy do 1900 mm a pro zatížení do 1,5 kPa  (150 kg/m2),</v>
      </c>
      <c r="BB159" s="150"/>
      <c r="BC159" s="150"/>
      <c r="BD159" s="150"/>
      <c r="BE159" s="150"/>
      <c r="BF159" s="150"/>
      <c r="BG159" s="150"/>
      <c r="BH159" s="150"/>
    </row>
    <row r="160" spans="1:60" outlineLevel="2" x14ac:dyDescent="0.2">
      <c r="A160" s="157"/>
      <c r="B160" s="158"/>
      <c r="C160" s="190" t="s">
        <v>422</v>
      </c>
      <c r="D160" s="163"/>
      <c r="E160" s="164"/>
      <c r="F160" s="161"/>
      <c r="G160" s="161"/>
      <c r="H160" s="161"/>
      <c r="I160" s="161"/>
      <c r="J160" s="161"/>
      <c r="K160" s="161"/>
      <c r="L160" s="161"/>
      <c r="M160" s="161"/>
      <c r="N160" s="160"/>
      <c r="O160" s="160"/>
      <c r="P160" s="160"/>
      <c r="Q160" s="160"/>
      <c r="R160" s="161"/>
      <c r="S160" s="161"/>
      <c r="T160" s="161"/>
      <c r="U160" s="161"/>
      <c r="V160" s="161"/>
      <c r="W160" s="161"/>
      <c r="X160" s="161"/>
      <c r="Y160" s="161"/>
      <c r="Z160" s="150"/>
      <c r="AA160" s="150"/>
      <c r="AB160" s="150"/>
      <c r="AC160" s="150"/>
      <c r="AD160" s="150"/>
      <c r="AE160" s="150"/>
      <c r="AF160" s="150"/>
      <c r="AG160" s="150" t="s">
        <v>188</v>
      </c>
      <c r="AH160" s="150">
        <v>0</v>
      </c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3" x14ac:dyDescent="0.2">
      <c r="A161" s="157"/>
      <c r="B161" s="158"/>
      <c r="C161" s="190" t="s">
        <v>423</v>
      </c>
      <c r="D161" s="163"/>
      <c r="E161" s="164">
        <v>4.3470000000000004</v>
      </c>
      <c r="F161" s="161"/>
      <c r="G161" s="161"/>
      <c r="H161" s="161"/>
      <c r="I161" s="161"/>
      <c r="J161" s="161"/>
      <c r="K161" s="161"/>
      <c r="L161" s="161"/>
      <c r="M161" s="161"/>
      <c r="N161" s="160"/>
      <c r="O161" s="160"/>
      <c r="P161" s="160"/>
      <c r="Q161" s="160"/>
      <c r="R161" s="161"/>
      <c r="S161" s="161"/>
      <c r="T161" s="161"/>
      <c r="U161" s="161"/>
      <c r="V161" s="161"/>
      <c r="W161" s="161"/>
      <c r="X161" s="161"/>
      <c r="Y161" s="161"/>
      <c r="Z161" s="150"/>
      <c r="AA161" s="150"/>
      <c r="AB161" s="150"/>
      <c r="AC161" s="150"/>
      <c r="AD161" s="150"/>
      <c r="AE161" s="150"/>
      <c r="AF161" s="150"/>
      <c r="AG161" s="150" t="s">
        <v>188</v>
      </c>
      <c r="AH161" s="150">
        <v>0</v>
      </c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outlineLevel="3" x14ac:dyDescent="0.2">
      <c r="A162" s="157"/>
      <c r="B162" s="158"/>
      <c r="C162" s="190" t="s">
        <v>424</v>
      </c>
      <c r="D162" s="163"/>
      <c r="E162" s="164">
        <v>3.8639999999999999</v>
      </c>
      <c r="F162" s="161"/>
      <c r="G162" s="161"/>
      <c r="H162" s="161"/>
      <c r="I162" s="161"/>
      <c r="J162" s="161"/>
      <c r="K162" s="161"/>
      <c r="L162" s="161"/>
      <c r="M162" s="161"/>
      <c r="N162" s="160"/>
      <c r="O162" s="160"/>
      <c r="P162" s="160"/>
      <c r="Q162" s="160"/>
      <c r="R162" s="161"/>
      <c r="S162" s="161"/>
      <c r="T162" s="161"/>
      <c r="U162" s="161"/>
      <c r="V162" s="161"/>
      <c r="W162" s="161"/>
      <c r="X162" s="161"/>
      <c r="Y162" s="161"/>
      <c r="Z162" s="150"/>
      <c r="AA162" s="150"/>
      <c r="AB162" s="150"/>
      <c r="AC162" s="150"/>
      <c r="AD162" s="150"/>
      <c r="AE162" s="150"/>
      <c r="AF162" s="150"/>
      <c r="AG162" s="150" t="s">
        <v>188</v>
      </c>
      <c r="AH162" s="150">
        <v>0</v>
      </c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outlineLevel="3" x14ac:dyDescent="0.2">
      <c r="A163" s="157"/>
      <c r="B163" s="158"/>
      <c r="C163" s="190" t="s">
        <v>425</v>
      </c>
      <c r="D163" s="163"/>
      <c r="E163" s="164"/>
      <c r="F163" s="161"/>
      <c r="G163" s="161"/>
      <c r="H163" s="161"/>
      <c r="I163" s="161"/>
      <c r="J163" s="161"/>
      <c r="K163" s="161"/>
      <c r="L163" s="161"/>
      <c r="M163" s="161"/>
      <c r="N163" s="160"/>
      <c r="O163" s="160"/>
      <c r="P163" s="160"/>
      <c r="Q163" s="160"/>
      <c r="R163" s="161"/>
      <c r="S163" s="161"/>
      <c r="T163" s="161"/>
      <c r="U163" s="161"/>
      <c r="V163" s="161"/>
      <c r="W163" s="161"/>
      <c r="X163" s="161"/>
      <c r="Y163" s="161"/>
      <c r="Z163" s="150"/>
      <c r="AA163" s="150"/>
      <c r="AB163" s="150"/>
      <c r="AC163" s="150"/>
      <c r="AD163" s="150"/>
      <c r="AE163" s="150"/>
      <c r="AF163" s="150"/>
      <c r="AG163" s="150" t="s">
        <v>188</v>
      </c>
      <c r="AH163" s="150">
        <v>0</v>
      </c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3" x14ac:dyDescent="0.2">
      <c r="A164" s="157"/>
      <c r="B164" s="158"/>
      <c r="C164" s="190" t="s">
        <v>426</v>
      </c>
      <c r="D164" s="163"/>
      <c r="E164" s="164">
        <v>5.73</v>
      </c>
      <c r="F164" s="161"/>
      <c r="G164" s="161"/>
      <c r="H164" s="161"/>
      <c r="I164" s="161"/>
      <c r="J164" s="161"/>
      <c r="K164" s="161"/>
      <c r="L164" s="161"/>
      <c r="M164" s="161"/>
      <c r="N164" s="160"/>
      <c r="O164" s="160"/>
      <c r="P164" s="160"/>
      <c r="Q164" s="160"/>
      <c r="R164" s="161"/>
      <c r="S164" s="161"/>
      <c r="T164" s="161"/>
      <c r="U164" s="161"/>
      <c r="V164" s="161"/>
      <c r="W164" s="161"/>
      <c r="X164" s="161"/>
      <c r="Y164" s="161"/>
      <c r="Z164" s="150"/>
      <c r="AA164" s="150"/>
      <c r="AB164" s="150"/>
      <c r="AC164" s="150"/>
      <c r="AD164" s="150"/>
      <c r="AE164" s="150"/>
      <c r="AF164" s="150"/>
      <c r="AG164" s="150" t="s">
        <v>188</v>
      </c>
      <c r="AH164" s="150">
        <v>0</v>
      </c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3" x14ac:dyDescent="0.2">
      <c r="A165" s="157"/>
      <c r="B165" s="158"/>
      <c r="C165" s="190" t="s">
        <v>427</v>
      </c>
      <c r="D165" s="163"/>
      <c r="E165" s="164">
        <v>5.157</v>
      </c>
      <c r="F165" s="161"/>
      <c r="G165" s="161"/>
      <c r="H165" s="161"/>
      <c r="I165" s="161"/>
      <c r="J165" s="161"/>
      <c r="K165" s="161"/>
      <c r="L165" s="161"/>
      <c r="M165" s="161"/>
      <c r="N165" s="160"/>
      <c r="O165" s="160"/>
      <c r="P165" s="160"/>
      <c r="Q165" s="160"/>
      <c r="R165" s="161"/>
      <c r="S165" s="161"/>
      <c r="T165" s="161"/>
      <c r="U165" s="161"/>
      <c r="V165" s="161"/>
      <c r="W165" s="161"/>
      <c r="X165" s="161"/>
      <c r="Y165" s="161"/>
      <c r="Z165" s="150"/>
      <c r="AA165" s="150"/>
      <c r="AB165" s="150"/>
      <c r="AC165" s="150"/>
      <c r="AD165" s="150"/>
      <c r="AE165" s="150"/>
      <c r="AF165" s="150"/>
      <c r="AG165" s="150" t="s">
        <v>188</v>
      </c>
      <c r="AH165" s="150">
        <v>0</v>
      </c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ht="22.5" outlineLevel="1" x14ac:dyDescent="0.2">
      <c r="A166" s="173">
        <v>35</v>
      </c>
      <c r="B166" s="174" t="s">
        <v>428</v>
      </c>
      <c r="C166" s="189" t="s">
        <v>429</v>
      </c>
      <c r="D166" s="175" t="s">
        <v>179</v>
      </c>
      <c r="E166" s="176">
        <v>67.45</v>
      </c>
      <c r="F166" s="177"/>
      <c r="G166" s="178">
        <f>ROUND(E166*F166,2)</f>
        <v>0</v>
      </c>
      <c r="H166" s="177"/>
      <c r="I166" s="178">
        <f>ROUND(E166*H166,2)</f>
        <v>0</v>
      </c>
      <c r="J166" s="177"/>
      <c r="K166" s="178">
        <f>ROUND(E166*J166,2)</f>
        <v>0</v>
      </c>
      <c r="L166" s="178">
        <v>21</v>
      </c>
      <c r="M166" s="178">
        <f>G166*(1+L166/100)</f>
        <v>0</v>
      </c>
      <c r="N166" s="176">
        <v>3.3E-4</v>
      </c>
      <c r="O166" s="176">
        <f>ROUND(E166*N166,2)</f>
        <v>0.02</v>
      </c>
      <c r="P166" s="176">
        <v>1.183E-2</v>
      </c>
      <c r="Q166" s="176">
        <f>ROUND(E166*P166,2)</f>
        <v>0.8</v>
      </c>
      <c r="R166" s="178" t="s">
        <v>414</v>
      </c>
      <c r="S166" s="178" t="s">
        <v>242</v>
      </c>
      <c r="T166" s="179" t="s">
        <v>243</v>
      </c>
      <c r="U166" s="161">
        <v>0.34599999999999997</v>
      </c>
      <c r="V166" s="161">
        <f>ROUND(E166*U166,2)</f>
        <v>23.34</v>
      </c>
      <c r="W166" s="161"/>
      <c r="X166" s="161" t="s">
        <v>182</v>
      </c>
      <c r="Y166" s="161" t="s">
        <v>183</v>
      </c>
      <c r="Z166" s="150"/>
      <c r="AA166" s="150"/>
      <c r="AB166" s="150"/>
      <c r="AC166" s="150"/>
      <c r="AD166" s="150"/>
      <c r="AE166" s="150"/>
      <c r="AF166" s="150"/>
      <c r="AG166" s="150" t="s">
        <v>184</v>
      </c>
      <c r="AH166" s="150"/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outlineLevel="2" x14ac:dyDescent="0.2">
      <c r="A167" s="157"/>
      <c r="B167" s="158"/>
      <c r="C167" s="190" t="s">
        <v>430</v>
      </c>
      <c r="D167" s="163"/>
      <c r="E167" s="164">
        <v>9.15</v>
      </c>
      <c r="F167" s="161"/>
      <c r="G167" s="161"/>
      <c r="H167" s="161"/>
      <c r="I167" s="161"/>
      <c r="J167" s="161"/>
      <c r="K167" s="161"/>
      <c r="L167" s="161"/>
      <c r="M167" s="161"/>
      <c r="N167" s="160"/>
      <c r="O167" s="160"/>
      <c r="P167" s="160"/>
      <c r="Q167" s="160"/>
      <c r="R167" s="161"/>
      <c r="S167" s="161"/>
      <c r="T167" s="161"/>
      <c r="U167" s="161"/>
      <c r="V167" s="161"/>
      <c r="W167" s="161"/>
      <c r="X167" s="161"/>
      <c r="Y167" s="161"/>
      <c r="Z167" s="150"/>
      <c r="AA167" s="150"/>
      <c r="AB167" s="150"/>
      <c r="AC167" s="150"/>
      <c r="AD167" s="150"/>
      <c r="AE167" s="150"/>
      <c r="AF167" s="150"/>
      <c r="AG167" s="150" t="s">
        <v>188</v>
      </c>
      <c r="AH167" s="150">
        <v>0</v>
      </c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outlineLevel="3" x14ac:dyDescent="0.2">
      <c r="A168" s="157"/>
      <c r="B168" s="158"/>
      <c r="C168" s="190" t="s">
        <v>431</v>
      </c>
      <c r="D168" s="163"/>
      <c r="E168" s="164">
        <v>18.329999999999998</v>
      </c>
      <c r="F168" s="161"/>
      <c r="G168" s="161"/>
      <c r="H168" s="161"/>
      <c r="I168" s="161"/>
      <c r="J168" s="161"/>
      <c r="K168" s="161"/>
      <c r="L168" s="161"/>
      <c r="M168" s="161"/>
      <c r="N168" s="160"/>
      <c r="O168" s="160"/>
      <c r="P168" s="160"/>
      <c r="Q168" s="160"/>
      <c r="R168" s="161"/>
      <c r="S168" s="161"/>
      <c r="T168" s="161"/>
      <c r="U168" s="161"/>
      <c r="V168" s="161"/>
      <c r="W168" s="161"/>
      <c r="X168" s="161"/>
      <c r="Y168" s="161"/>
      <c r="Z168" s="150"/>
      <c r="AA168" s="150"/>
      <c r="AB168" s="150"/>
      <c r="AC168" s="150"/>
      <c r="AD168" s="150"/>
      <c r="AE168" s="150"/>
      <c r="AF168" s="150"/>
      <c r="AG168" s="150" t="s">
        <v>188</v>
      </c>
      <c r="AH168" s="150">
        <v>0</v>
      </c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outlineLevel="3" x14ac:dyDescent="0.2">
      <c r="A169" s="157"/>
      <c r="B169" s="158"/>
      <c r="C169" s="190" t="s">
        <v>432</v>
      </c>
      <c r="D169" s="163"/>
      <c r="E169" s="164">
        <v>8.1300000000000008</v>
      </c>
      <c r="F169" s="161"/>
      <c r="G169" s="161"/>
      <c r="H169" s="161"/>
      <c r="I169" s="161"/>
      <c r="J169" s="161"/>
      <c r="K169" s="161"/>
      <c r="L169" s="161"/>
      <c r="M169" s="161"/>
      <c r="N169" s="160"/>
      <c r="O169" s="160"/>
      <c r="P169" s="160"/>
      <c r="Q169" s="160"/>
      <c r="R169" s="161"/>
      <c r="S169" s="161"/>
      <c r="T169" s="161"/>
      <c r="U169" s="161"/>
      <c r="V169" s="161"/>
      <c r="W169" s="161"/>
      <c r="X169" s="161"/>
      <c r="Y169" s="161"/>
      <c r="Z169" s="150"/>
      <c r="AA169" s="150"/>
      <c r="AB169" s="150"/>
      <c r="AC169" s="150"/>
      <c r="AD169" s="150"/>
      <c r="AE169" s="150"/>
      <c r="AF169" s="150"/>
      <c r="AG169" s="150" t="s">
        <v>188</v>
      </c>
      <c r="AH169" s="150">
        <v>0</v>
      </c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3" x14ac:dyDescent="0.2">
      <c r="A170" s="157"/>
      <c r="B170" s="158"/>
      <c r="C170" s="190" t="s">
        <v>433</v>
      </c>
      <c r="D170" s="163"/>
      <c r="E170" s="164">
        <v>15.3</v>
      </c>
      <c r="F170" s="161"/>
      <c r="G170" s="161"/>
      <c r="H170" s="161"/>
      <c r="I170" s="161"/>
      <c r="J170" s="161"/>
      <c r="K170" s="161"/>
      <c r="L170" s="161"/>
      <c r="M170" s="161"/>
      <c r="N170" s="160"/>
      <c r="O170" s="160"/>
      <c r="P170" s="160"/>
      <c r="Q170" s="160"/>
      <c r="R170" s="161"/>
      <c r="S170" s="161"/>
      <c r="T170" s="161"/>
      <c r="U170" s="161"/>
      <c r="V170" s="161"/>
      <c r="W170" s="161"/>
      <c r="X170" s="161"/>
      <c r="Y170" s="161"/>
      <c r="Z170" s="150"/>
      <c r="AA170" s="150"/>
      <c r="AB170" s="150"/>
      <c r="AC170" s="150"/>
      <c r="AD170" s="150"/>
      <c r="AE170" s="150"/>
      <c r="AF170" s="150"/>
      <c r="AG170" s="150" t="s">
        <v>188</v>
      </c>
      <c r="AH170" s="150">
        <v>0</v>
      </c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3" x14ac:dyDescent="0.2">
      <c r="A171" s="157"/>
      <c r="B171" s="158"/>
      <c r="C171" s="190" t="s">
        <v>434</v>
      </c>
      <c r="D171" s="163"/>
      <c r="E171" s="164">
        <v>5.05</v>
      </c>
      <c r="F171" s="161"/>
      <c r="G171" s="161"/>
      <c r="H171" s="161"/>
      <c r="I171" s="161"/>
      <c r="J171" s="161"/>
      <c r="K171" s="161"/>
      <c r="L171" s="161"/>
      <c r="M171" s="161"/>
      <c r="N171" s="160"/>
      <c r="O171" s="160"/>
      <c r="P171" s="160"/>
      <c r="Q171" s="160"/>
      <c r="R171" s="161"/>
      <c r="S171" s="161"/>
      <c r="T171" s="161"/>
      <c r="U171" s="161"/>
      <c r="V171" s="161"/>
      <c r="W171" s="161"/>
      <c r="X171" s="161"/>
      <c r="Y171" s="161"/>
      <c r="Z171" s="150"/>
      <c r="AA171" s="150"/>
      <c r="AB171" s="150"/>
      <c r="AC171" s="150"/>
      <c r="AD171" s="150"/>
      <c r="AE171" s="150"/>
      <c r="AF171" s="150"/>
      <c r="AG171" s="150" t="s">
        <v>188</v>
      </c>
      <c r="AH171" s="150">
        <v>0</v>
      </c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3" x14ac:dyDescent="0.2">
      <c r="A172" s="157"/>
      <c r="B172" s="158"/>
      <c r="C172" s="190" t="s">
        <v>435</v>
      </c>
      <c r="D172" s="163"/>
      <c r="E172" s="164">
        <v>7.67</v>
      </c>
      <c r="F172" s="161"/>
      <c r="G172" s="161"/>
      <c r="H172" s="161"/>
      <c r="I172" s="161"/>
      <c r="J172" s="161"/>
      <c r="K172" s="161"/>
      <c r="L172" s="161"/>
      <c r="M172" s="161"/>
      <c r="N172" s="160"/>
      <c r="O172" s="160"/>
      <c r="P172" s="160"/>
      <c r="Q172" s="160"/>
      <c r="R172" s="161"/>
      <c r="S172" s="161"/>
      <c r="T172" s="161"/>
      <c r="U172" s="161"/>
      <c r="V172" s="161"/>
      <c r="W172" s="161"/>
      <c r="X172" s="161"/>
      <c r="Y172" s="161"/>
      <c r="Z172" s="150"/>
      <c r="AA172" s="150"/>
      <c r="AB172" s="150"/>
      <c r="AC172" s="150"/>
      <c r="AD172" s="150"/>
      <c r="AE172" s="150"/>
      <c r="AF172" s="150"/>
      <c r="AG172" s="150" t="s">
        <v>188</v>
      </c>
      <c r="AH172" s="150">
        <v>0</v>
      </c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3" x14ac:dyDescent="0.2">
      <c r="A173" s="157"/>
      <c r="B173" s="158"/>
      <c r="C173" s="190" t="s">
        <v>436</v>
      </c>
      <c r="D173" s="163"/>
      <c r="E173" s="164">
        <v>3.82</v>
      </c>
      <c r="F173" s="161"/>
      <c r="G173" s="161"/>
      <c r="H173" s="161"/>
      <c r="I173" s="161"/>
      <c r="J173" s="161"/>
      <c r="K173" s="161"/>
      <c r="L173" s="161"/>
      <c r="M173" s="161"/>
      <c r="N173" s="160"/>
      <c r="O173" s="160"/>
      <c r="P173" s="160"/>
      <c r="Q173" s="160"/>
      <c r="R173" s="161"/>
      <c r="S173" s="161"/>
      <c r="T173" s="161"/>
      <c r="U173" s="161"/>
      <c r="V173" s="161"/>
      <c r="W173" s="161"/>
      <c r="X173" s="161"/>
      <c r="Y173" s="161"/>
      <c r="Z173" s="150"/>
      <c r="AA173" s="150"/>
      <c r="AB173" s="150"/>
      <c r="AC173" s="150"/>
      <c r="AD173" s="150"/>
      <c r="AE173" s="150"/>
      <c r="AF173" s="150"/>
      <c r="AG173" s="150" t="s">
        <v>188</v>
      </c>
      <c r="AH173" s="150">
        <v>0</v>
      </c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ht="22.5" outlineLevel="1" x14ac:dyDescent="0.2">
      <c r="A174" s="173">
        <v>36</v>
      </c>
      <c r="B174" s="174" t="s">
        <v>437</v>
      </c>
      <c r="C174" s="189" t="s">
        <v>438</v>
      </c>
      <c r="D174" s="175" t="s">
        <v>249</v>
      </c>
      <c r="E174" s="176">
        <v>0.52500000000000002</v>
      </c>
      <c r="F174" s="177"/>
      <c r="G174" s="178">
        <f>ROUND(E174*F174,2)</f>
        <v>0</v>
      </c>
      <c r="H174" s="177"/>
      <c r="I174" s="178">
        <f>ROUND(E174*H174,2)</f>
        <v>0</v>
      </c>
      <c r="J174" s="177"/>
      <c r="K174" s="178">
        <f>ROUND(E174*J174,2)</f>
        <v>0</v>
      </c>
      <c r="L174" s="178">
        <v>21</v>
      </c>
      <c r="M174" s="178">
        <f>G174*(1+L174/100)</f>
        <v>0</v>
      </c>
      <c r="N174" s="176">
        <v>0</v>
      </c>
      <c r="O174" s="176">
        <f>ROUND(E174*N174,2)</f>
        <v>0</v>
      </c>
      <c r="P174" s="176">
        <v>2.2000000000000002</v>
      </c>
      <c r="Q174" s="176">
        <f>ROUND(E174*P174,2)</f>
        <v>1.1599999999999999</v>
      </c>
      <c r="R174" s="178" t="s">
        <v>414</v>
      </c>
      <c r="S174" s="178" t="s">
        <v>242</v>
      </c>
      <c r="T174" s="179" t="s">
        <v>243</v>
      </c>
      <c r="U174" s="161">
        <v>13.05</v>
      </c>
      <c r="V174" s="161">
        <f>ROUND(E174*U174,2)</f>
        <v>6.85</v>
      </c>
      <c r="W174" s="161"/>
      <c r="X174" s="161" t="s">
        <v>182</v>
      </c>
      <c r="Y174" s="161" t="s">
        <v>183</v>
      </c>
      <c r="Z174" s="150"/>
      <c r="AA174" s="150"/>
      <c r="AB174" s="150"/>
      <c r="AC174" s="150"/>
      <c r="AD174" s="150"/>
      <c r="AE174" s="150"/>
      <c r="AF174" s="150"/>
      <c r="AG174" s="150" t="s">
        <v>184</v>
      </c>
      <c r="AH174" s="150"/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2" x14ac:dyDescent="0.2">
      <c r="A175" s="157"/>
      <c r="B175" s="158"/>
      <c r="C175" s="190" t="s">
        <v>439</v>
      </c>
      <c r="D175" s="163"/>
      <c r="E175" s="164">
        <v>0.17499999999999999</v>
      </c>
      <c r="F175" s="161"/>
      <c r="G175" s="161"/>
      <c r="H175" s="161"/>
      <c r="I175" s="161"/>
      <c r="J175" s="161"/>
      <c r="K175" s="161"/>
      <c r="L175" s="161"/>
      <c r="M175" s="161"/>
      <c r="N175" s="160"/>
      <c r="O175" s="160"/>
      <c r="P175" s="160"/>
      <c r="Q175" s="160"/>
      <c r="R175" s="161"/>
      <c r="S175" s="161"/>
      <c r="T175" s="161"/>
      <c r="U175" s="161"/>
      <c r="V175" s="161"/>
      <c r="W175" s="161"/>
      <c r="X175" s="161"/>
      <c r="Y175" s="161"/>
      <c r="Z175" s="150"/>
      <c r="AA175" s="150"/>
      <c r="AB175" s="150"/>
      <c r="AC175" s="150"/>
      <c r="AD175" s="150"/>
      <c r="AE175" s="150"/>
      <c r="AF175" s="150"/>
      <c r="AG175" s="150" t="s">
        <v>188</v>
      </c>
      <c r="AH175" s="150">
        <v>0</v>
      </c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3" x14ac:dyDescent="0.2">
      <c r="A176" s="157"/>
      <c r="B176" s="158"/>
      <c r="C176" s="190" t="s">
        <v>440</v>
      </c>
      <c r="D176" s="163"/>
      <c r="E176" s="164">
        <v>0.17499999999999999</v>
      </c>
      <c r="F176" s="161"/>
      <c r="G176" s="161"/>
      <c r="H176" s="161"/>
      <c r="I176" s="161"/>
      <c r="J176" s="161"/>
      <c r="K176" s="161"/>
      <c r="L176" s="161"/>
      <c r="M176" s="161"/>
      <c r="N176" s="160"/>
      <c r="O176" s="160"/>
      <c r="P176" s="160"/>
      <c r="Q176" s="160"/>
      <c r="R176" s="161"/>
      <c r="S176" s="161"/>
      <c r="T176" s="161"/>
      <c r="U176" s="161"/>
      <c r="V176" s="161"/>
      <c r="W176" s="161"/>
      <c r="X176" s="161"/>
      <c r="Y176" s="161"/>
      <c r="Z176" s="150"/>
      <c r="AA176" s="150"/>
      <c r="AB176" s="150"/>
      <c r="AC176" s="150"/>
      <c r="AD176" s="150"/>
      <c r="AE176" s="150"/>
      <c r="AF176" s="150"/>
      <c r="AG176" s="150" t="s">
        <v>188</v>
      </c>
      <c r="AH176" s="150">
        <v>0</v>
      </c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3" x14ac:dyDescent="0.2">
      <c r="A177" s="157"/>
      <c r="B177" s="158"/>
      <c r="C177" s="190" t="s">
        <v>441</v>
      </c>
      <c r="D177" s="163"/>
      <c r="E177" s="164">
        <v>0.17499999999999999</v>
      </c>
      <c r="F177" s="161"/>
      <c r="G177" s="161"/>
      <c r="H177" s="161"/>
      <c r="I177" s="161"/>
      <c r="J177" s="161"/>
      <c r="K177" s="161"/>
      <c r="L177" s="161"/>
      <c r="M177" s="161"/>
      <c r="N177" s="160"/>
      <c r="O177" s="160"/>
      <c r="P177" s="160"/>
      <c r="Q177" s="160"/>
      <c r="R177" s="161"/>
      <c r="S177" s="161"/>
      <c r="T177" s="161"/>
      <c r="U177" s="161"/>
      <c r="V177" s="161"/>
      <c r="W177" s="161"/>
      <c r="X177" s="161"/>
      <c r="Y177" s="161"/>
      <c r="Z177" s="150"/>
      <c r="AA177" s="150"/>
      <c r="AB177" s="150"/>
      <c r="AC177" s="150"/>
      <c r="AD177" s="150"/>
      <c r="AE177" s="150"/>
      <c r="AF177" s="150"/>
      <c r="AG177" s="150" t="s">
        <v>188</v>
      </c>
      <c r="AH177" s="150">
        <v>0</v>
      </c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ht="22.5" outlineLevel="1" x14ac:dyDescent="0.2">
      <c r="A178" s="173">
        <v>37</v>
      </c>
      <c r="B178" s="174" t="s">
        <v>442</v>
      </c>
      <c r="C178" s="189" t="s">
        <v>443</v>
      </c>
      <c r="D178" s="175" t="s">
        <v>249</v>
      </c>
      <c r="E178" s="176">
        <v>1.75</v>
      </c>
      <c r="F178" s="177"/>
      <c r="G178" s="178">
        <f>ROUND(E178*F178,2)</f>
        <v>0</v>
      </c>
      <c r="H178" s="177"/>
      <c r="I178" s="178">
        <f>ROUND(E178*H178,2)</f>
        <v>0</v>
      </c>
      <c r="J178" s="177"/>
      <c r="K178" s="178">
        <f>ROUND(E178*J178,2)</f>
        <v>0</v>
      </c>
      <c r="L178" s="178">
        <v>21</v>
      </c>
      <c r="M178" s="178">
        <f>G178*(1+L178/100)</f>
        <v>0</v>
      </c>
      <c r="N178" s="176">
        <v>0</v>
      </c>
      <c r="O178" s="176">
        <f>ROUND(E178*N178,2)</f>
        <v>0</v>
      </c>
      <c r="P178" s="176">
        <v>2.2000000000000002</v>
      </c>
      <c r="Q178" s="176">
        <f>ROUND(E178*P178,2)</f>
        <v>3.85</v>
      </c>
      <c r="R178" s="178" t="s">
        <v>414</v>
      </c>
      <c r="S178" s="178" t="s">
        <v>242</v>
      </c>
      <c r="T178" s="179" t="s">
        <v>243</v>
      </c>
      <c r="U178" s="161">
        <v>5.23</v>
      </c>
      <c r="V178" s="161">
        <f>ROUND(E178*U178,2)</f>
        <v>9.15</v>
      </c>
      <c r="W178" s="161"/>
      <c r="X178" s="161" t="s">
        <v>182</v>
      </c>
      <c r="Y178" s="161" t="s">
        <v>183</v>
      </c>
      <c r="Z178" s="150"/>
      <c r="AA178" s="150"/>
      <c r="AB178" s="150"/>
      <c r="AC178" s="150"/>
      <c r="AD178" s="150"/>
      <c r="AE178" s="150"/>
      <c r="AF178" s="150"/>
      <c r="AG178" s="150" t="s">
        <v>184</v>
      </c>
      <c r="AH178" s="150"/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2" x14ac:dyDescent="0.2">
      <c r="A179" s="157"/>
      <c r="B179" s="158"/>
      <c r="C179" s="190" t="s">
        <v>444</v>
      </c>
      <c r="D179" s="163"/>
      <c r="E179" s="164">
        <v>1.75</v>
      </c>
      <c r="F179" s="161"/>
      <c r="G179" s="161"/>
      <c r="H179" s="161"/>
      <c r="I179" s="161"/>
      <c r="J179" s="161"/>
      <c r="K179" s="161"/>
      <c r="L179" s="161"/>
      <c r="M179" s="161"/>
      <c r="N179" s="160"/>
      <c r="O179" s="160"/>
      <c r="P179" s="160"/>
      <c r="Q179" s="160"/>
      <c r="R179" s="161"/>
      <c r="S179" s="161"/>
      <c r="T179" s="161"/>
      <c r="U179" s="161"/>
      <c r="V179" s="161"/>
      <c r="W179" s="161"/>
      <c r="X179" s="161"/>
      <c r="Y179" s="161"/>
      <c r="Z179" s="150"/>
      <c r="AA179" s="150"/>
      <c r="AB179" s="150"/>
      <c r="AC179" s="150"/>
      <c r="AD179" s="150"/>
      <c r="AE179" s="150"/>
      <c r="AF179" s="150"/>
      <c r="AG179" s="150" t="s">
        <v>188</v>
      </c>
      <c r="AH179" s="150">
        <v>0</v>
      </c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1" x14ac:dyDescent="0.2">
      <c r="A180" s="173">
        <v>38</v>
      </c>
      <c r="B180" s="174" t="s">
        <v>445</v>
      </c>
      <c r="C180" s="189" t="s">
        <v>446</v>
      </c>
      <c r="D180" s="175" t="s">
        <v>179</v>
      </c>
      <c r="E180" s="176">
        <v>32.200000000000003</v>
      </c>
      <c r="F180" s="177"/>
      <c r="G180" s="178">
        <f>ROUND(E180*F180,2)</f>
        <v>0</v>
      </c>
      <c r="H180" s="177"/>
      <c r="I180" s="178">
        <f>ROUND(E180*H180,2)</f>
        <v>0</v>
      </c>
      <c r="J180" s="177"/>
      <c r="K180" s="178">
        <f>ROUND(E180*J180,2)</f>
        <v>0</v>
      </c>
      <c r="L180" s="178">
        <v>21</v>
      </c>
      <c r="M180" s="178">
        <f>G180*(1+L180/100)</f>
        <v>0</v>
      </c>
      <c r="N180" s="176">
        <v>0</v>
      </c>
      <c r="O180" s="176">
        <f>ROUND(E180*N180,2)</f>
        <v>0</v>
      </c>
      <c r="P180" s="176">
        <v>0.02</v>
      </c>
      <c r="Q180" s="176">
        <f>ROUND(E180*P180,2)</f>
        <v>0.64</v>
      </c>
      <c r="R180" s="178" t="s">
        <v>414</v>
      </c>
      <c r="S180" s="178" t="s">
        <v>242</v>
      </c>
      <c r="T180" s="179" t="s">
        <v>243</v>
      </c>
      <c r="U180" s="161">
        <v>7.8E-2</v>
      </c>
      <c r="V180" s="161">
        <f>ROUND(E180*U180,2)</f>
        <v>2.5099999999999998</v>
      </c>
      <c r="W180" s="161"/>
      <c r="X180" s="161" t="s">
        <v>182</v>
      </c>
      <c r="Y180" s="161" t="s">
        <v>183</v>
      </c>
      <c r="Z180" s="150"/>
      <c r="AA180" s="150"/>
      <c r="AB180" s="150"/>
      <c r="AC180" s="150"/>
      <c r="AD180" s="150"/>
      <c r="AE180" s="150"/>
      <c r="AF180" s="150"/>
      <c r="AG180" s="150" t="s">
        <v>184</v>
      </c>
      <c r="AH180" s="150"/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outlineLevel="2" x14ac:dyDescent="0.2">
      <c r="A181" s="157"/>
      <c r="B181" s="158"/>
      <c r="C181" s="263" t="s">
        <v>447</v>
      </c>
      <c r="D181" s="264"/>
      <c r="E181" s="264"/>
      <c r="F181" s="264"/>
      <c r="G181" s="264"/>
      <c r="H181" s="161"/>
      <c r="I181" s="161"/>
      <c r="J181" s="161"/>
      <c r="K181" s="161"/>
      <c r="L181" s="161"/>
      <c r="M181" s="161"/>
      <c r="N181" s="160"/>
      <c r="O181" s="160"/>
      <c r="P181" s="160"/>
      <c r="Q181" s="160"/>
      <c r="R181" s="161"/>
      <c r="S181" s="161"/>
      <c r="T181" s="161"/>
      <c r="U181" s="161"/>
      <c r="V181" s="161"/>
      <c r="W181" s="161"/>
      <c r="X181" s="161"/>
      <c r="Y181" s="161"/>
      <c r="Z181" s="150"/>
      <c r="AA181" s="150"/>
      <c r="AB181" s="150"/>
      <c r="AC181" s="150"/>
      <c r="AD181" s="150"/>
      <c r="AE181" s="150"/>
      <c r="AF181" s="150"/>
      <c r="AG181" s="150" t="s">
        <v>245</v>
      </c>
      <c r="AH181" s="150"/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outlineLevel="2" x14ac:dyDescent="0.2">
      <c r="A182" s="157"/>
      <c r="B182" s="158"/>
      <c r="C182" s="190" t="s">
        <v>448</v>
      </c>
      <c r="D182" s="163"/>
      <c r="E182" s="164">
        <v>2.5</v>
      </c>
      <c r="F182" s="161"/>
      <c r="G182" s="161"/>
      <c r="H182" s="161"/>
      <c r="I182" s="161"/>
      <c r="J182" s="161"/>
      <c r="K182" s="161"/>
      <c r="L182" s="161"/>
      <c r="M182" s="161"/>
      <c r="N182" s="160"/>
      <c r="O182" s="160"/>
      <c r="P182" s="160"/>
      <c r="Q182" s="160"/>
      <c r="R182" s="161"/>
      <c r="S182" s="161"/>
      <c r="T182" s="161"/>
      <c r="U182" s="161"/>
      <c r="V182" s="161"/>
      <c r="W182" s="161"/>
      <c r="X182" s="161"/>
      <c r="Y182" s="161"/>
      <c r="Z182" s="150"/>
      <c r="AA182" s="150"/>
      <c r="AB182" s="150"/>
      <c r="AC182" s="150"/>
      <c r="AD182" s="150"/>
      <c r="AE182" s="150"/>
      <c r="AF182" s="150"/>
      <c r="AG182" s="150" t="s">
        <v>188</v>
      </c>
      <c r="AH182" s="150">
        <v>0</v>
      </c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3" x14ac:dyDescent="0.2">
      <c r="A183" s="157"/>
      <c r="B183" s="158"/>
      <c r="C183" s="190" t="s">
        <v>449</v>
      </c>
      <c r="D183" s="163"/>
      <c r="E183" s="164">
        <v>2.5</v>
      </c>
      <c r="F183" s="161"/>
      <c r="G183" s="161"/>
      <c r="H183" s="161"/>
      <c r="I183" s="161"/>
      <c r="J183" s="161"/>
      <c r="K183" s="161"/>
      <c r="L183" s="161"/>
      <c r="M183" s="161"/>
      <c r="N183" s="160"/>
      <c r="O183" s="160"/>
      <c r="P183" s="160"/>
      <c r="Q183" s="160"/>
      <c r="R183" s="161"/>
      <c r="S183" s="161"/>
      <c r="T183" s="161"/>
      <c r="U183" s="161"/>
      <c r="V183" s="161"/>
      <c r="W183" s="161"/>
      <c r="X183" s="161"/>
      <c r="Y183" s="161"/>
      <c r="Z183" s="150"/>
      <c r="AA183" s="150"/>
      <c r="AB183" s="150"/>
      <c r="AC183" s="150"/>
      <c r="AD183" s="150"/>
      <c r="AE183" s="150"/>
      <c r="AF183" s="150"/>
      <c r="AG183" s="150" t="s">
        <v>188</v>
      </c>
      <c r="AH183" s="150">
        <v>0</v>
      </c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outlineLevel="3" x14ac:dyDescent="0.2">
      <c r="A184" s="157"/>
      <c r="B184" s="158"/>
      <c r="C184" s="190" t="s">
        <v>450</v>
      </c>
      <c r="D184" s="163"/>
      <c r="E184" s="164">
        <v>2.2000000000000002</v>
      </c>
      <c r="F184" s="161"/>
      <c r="G184" s="161"/>
      <c r="H184" s="161"/>
      <c r="I184" s="161"/>
      <c r="J184" s="161"/>
      <c r="K184" s="161"/>
      <c r="L184" s="161"/>
      <c r="M184" s="161"/>
      <c r="N184" s="160"/>
      <c r="O184" s="160"/>
      <c r="P184" s="160"/>
      <c r="Q184" s="160"/>
      <c r="R184" s="161"/>
      <c r="S184" s="161"/>
      <c r="T184" s="161"/>
      <c r="U184" s="161"/>
      <c r="V184" s="161"/>
      <c r="W184" s="161"/>
      <c r="X184" s="161"/>
      <c r="Y184" s="161"/>
      <c r="Z184" s="150"/>
      <c r="AA184" s="150"/>
      <c r="AB184" s="150"/>
      <c r="AC184" s="150"/>
      <c r="AD184" s="150"/>
      <c r="AE184" s="150"/>
      <c r="AF184" s="150"/>
      <c r="AG184" s="150" t="s">
        <v>188</v>
      </c>
      <c r="AH184" s="150">
        <v>0</v>
      </c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outlineLevel="3" x14ac:dyDescent="0.2">
      <c r="A185" s="157"/>
      <c r="B185" s="158"/>
      <c r="C185" s="190" t="s">
        <v>451</v>
      </c>
      <c r="D185" s="163"/>
      <c r="E185" s="164">
        <v>25</v>
      </c>
      <c r="F185" s="161"/>
      <c r="G185" s="161"/>
      <c r="H185" s="161"/>
      <c r="I185" s="161"/>
      <c r="J185" s="161"/>
      <c r="K185" s="161"/>
      <c r="L185" s="161"/>
      <c r="M185" s="161"/>
      <c r="N185" s="160"/>
      <c r="O185" s="160"/>
      <c r="P185" s="160"/>
      <c r="Q185" s="160"/>
      <c r="R185" s="161"/>
      <c r="S185" s="161"/>
      <c r="T185" s="161"/>
      <c r="U185" s="161"/>
      <c r="V185" s="161"/>
      <c r="W185" s="161"/>
      <c r="X185" s="161"/>
      <c r="Y185" s="161"/>
      <c r="Z185" s="150"/>
      <c r="AA185" s="150"/>
      <c r="AB185" s="150"/>
      <c r="AC185" s="150"/>
      <c r="AD185" s="150"/>
      <c r="AE185" s="150"/>
      <c r="AF185" s="150"/>
      <c r="AG185" s="150" t="s">
        <v>188</v>
      </c>
      <c r="AH185" s="150">
        <v>0</v>
      </c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1" x14ac:dyDescent="0.2">
      <c r="A186" s="173">
        <v>39</v>
      </c>
      <c r="B186" s="174" t="s">
        <v>452</v>
      </c>
      <c r="C186" s="189" t="s">
        <v>453</v>
      </c>
      <c r="D186" s="175" t="s">
        <v>179</v>
      </c>
      <c r="E186" s="176">
        <v>1.3759999999999999</v>
      </c>
      <c r="F186" s="177"/>
      <c r="G186" s="178">
        <f>ROUND(E186*F186,2)</f>
        <v>0</v>
      </c>
      <c r="H186" s="177"/>
      <c r="I186" s="178">
        <f>ROUND(E186*H186,2)</f>
        <v>0</v>
      </c>
      <c r="J186" s="177"/>
      <c r="K186" s="178">
        <f>ROUND(E186*J186,2)</f>
        <v>0</v>
      </c>
      <c r="L186" s="178">
        <v>21</v>
      </c>
      <c r="M186" s="178">
        <f>G186*(1+L186/100)</f>
        <v>0</v>
      </c>
      <c r="N186" s="176">
        <v>0</v>
      </c>
      <c r="O186" s="176">
        <f>ROUND(E186*N186,2)</f>
        <v>0</v>
      </c>
      <c r="P186" s="176">
        <v>5.8999999999999997E-2</v>
      </c>
      <c r="Q186" s="176">
        <f>ROUND(E186*P186,2)</f>
        <v>0.08</v>
      </c>
      <c r="R186" s="178" t="s">
        <v>414</v>
      </c>
      <c r="S186" s="178" t="s">
        <v>242</v>
      </c>
      <c r="T186" s="179" t="s">
        <v>294</v>
      </c>
      <c r="U186" s="161">
        <v>0.59</v>
      </c>
      <c r="V186" s="161">
        <f>ROUND(E186*U186,2)</f>
        <v>0.81</v>
      </c>
      <c r="W186" s="161"/>
      <c r="X186" s="161" t="s">
        <v>182</v>
      </c>
      <c r="Y186" s="161" t="s">
        <v>183</v>
      </c>
      <c r="Z186" s="150"/>
      <c r="AA186" s="150"/>
      <c r="AB186" s="150"/>
      <c r="AC186" s="150"/>
      <c r="AD186" s="150"/>
      <c r="AE186" s="150"/>
      <c r="AF186" s="150"/>
      <c r="AG186" s="150" t="s">
        <v>184</v>
      </c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ht="22.5" outlineLevel="2" x14ac:dyDescent="0.2">
      <c r="A187" s="157"/>
      <c r="B187" s="158"/>
      <c r="C187" s="263" t="s">
        <v>454</v>
      </c>
      <c r="D187" s="264"/>
      <c r="E187" s="264"/>
      <c r="F187" s="264"/>
      <c r="G187" s="264"/>
      <c r="H187" s="161"/>
      <c r="I187" s="161"/>
      <c r="J187" s="161"/>
      <c r="K187" s="161"/>
      <c r="L187" s="161"/>
      <c r="M187" s="161"/>
      <c r="N187" s="160"/>
      <c r="O187" s="160"/>
      <c r="P187" s="160"/>
      <c r="Q187" s="160"/>
      <c r="R187" s="161"/>
      <c r="S187" s="161"/>
      <c r="T187" s="161"/>
      <c r="U187" s="161"/>
      <c r="V187" s="161"/>
      <c r="W187" s="161"/>
      <c r="X187" s="161"/>
      <c r="Y187" s="161"/>
      <c r="Z187" s="150"/>
      <c r="AA187" s="150"/>
      <c r="AB187" s="150"/>
      <c r="AC187" s="150"/>
      <c r="AD187" s="150"/>
      <c r="AE187" s="150"/>
      <c r="AF187" s="150"/>
      <c r="AG187" s="150" t="s">
        <v>245</v>
      </c>
      <c r="AH187" s="150"/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80" t="str">
        <f>C187</f>
        <v>bez odstupu, po hrubém vybourání otvorů v jakémkoliv zdivu cihelném, včetně pomocného lešení o výšce podlahy do 1900 mm a pro zatížení do 1,5 kPa  (150 kg/m2),</v>
      </c>
      <c r="BB187" s="150"/>
      <c r="BC187" s="150"/>
      <c r="BD187" s="150"/>
      <c r="BE187" s="150"/>
      <c r="BF187" s="150"/>
      <c r="BG187" s="150"/>
      <c r="BH187" s="150"/>
    </row>
    <row r="188" spans="1:60" outlineLevel="2" x14ac:dyDescent="0.2">
      <c r="A188" s="157"/>
      <c r="B188" s="158"/>
      <c r="C188" s="190" t="s">
        <v>455</v>
      </c>
      <c r="D188" s="163"/>
      <c r="E188" s="164">
        <v>1.3759999999999999</v>
      </c>
      <c r="F188" s="161"/>
      <c r="G188" s="161"/>
      <c r="H188" s="161"/>
      <c r="I188" s="161"/>
      <c r="J188" s="161"/>
      <c r="K188" s="161"/>
      <c r="L188" s="161"/>
      <c r="M188" s="161"/>
      <c r="N188" s="160"/>
      <c r="O188" s="160"/>
      <c r="P188" s="160"/>
      <c r="Q188" s="160"/>
      <c r="R188" s="161"/>
      <c r="S188" s="161"/>
      <c r="T188" s="161"/>
      <c r="U188" s="161"/>
      <c r="V188" s="161"/>
      <c r="W188" s="161"/>
      <c r="X188" s="161"/>
      <c r="Y188" s="161"/>
      <c r="Z188" s="150"/>
      <c r="AA188" s="150"/>
      <c r="AB188" s="150"/>
      <c r="AC188" s="150"/>
      <c r="AD188" s="150"/>
      <c r="AE188" s="150"/>
      <c r="AF188" s="150"/>
      <c r="AG188" s="150" t="s">
        <v>188</v>
      </c>
      <c r="AH188" s="150">
        <v>5</v>
      </c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outlineLevel="1" x14ac:dyDescent="0.2">
      <c r="A189" s="173">
        <v>40</v>
      </c>
      <c r="B189" s="174" t="s">
        <v>456</v>
      </c>
      <c r="C189" s="189" t="s">
        <v>457</v>
      </c>
      <c r="D189" s="175" t="s">
        <v>240</v>
      </c>
      <c r="E189" s="176">
        <v>6</v>
      </c>
      <c r="F189" s="177"/>
      <c r="G189" s="178">
        <f>ROUND(E189*F189,2)</f>
        <v>0</v>
      </c>
      <c r="H189" s="177"/>
      <c r="I189" s="178">
        <f>ROUND(E189*H189,2)</f>
        <v>0</v>
      </c>
      <c r="J189" s="177"/>
      <c r="K189" s="178">
        <f>ROUND(E189*J189,2)</f>
        <v>0</v>
      </c>
      <c r="L189" s="178">
        <v>21</v>
      </c>
      <c r="M189" s="178">
        <f>G189*(1+L189/100)</f>
        <v>0</v>
      </c>
      <c r="N189" s="176">
        <v>0</v>
      </c>
      <c r="O189" s="176">
        <f>ROUND(E189*N189,2)</f>
        <v>0</v>
      </c>
      <c r="P189" s="176">
        <v>0</v>
      </c>
      <c r="Q189" s="176">
        <f>ROUND(E189*P189,2)</f>
        <v>0</v>
      </c>
      <c r="R189" s="178" t="s">
        <v>414</v>
      </c>
      <c r="S189" s="178" t="s">
        <v>242</v>
      </c>
      <c r="T189" s="179" t="s">
        <v>243</v>
      </c>
      <c r="U189" s="161">
        <v>0.05</v>
      </c>
      <c r="V189" s="161">
        <f>ROUND(E189*U189,2)</f>
        <v>0.3</v>
      </c>
      <c r="W189" s="161"/>
      <c r="X189" s="161" t="s">
        <v>182</v>
      </c>
      <c r="Y189" s="161" t="s">
        <v>183</v>
      </c>
      <c r="Z189" s="150"/>
      <c r="AA189" s="150"/>
      <c r="AB189" s="150"/>
      <c r="AC189" s="150"/>
      <c r="AD189" s="150"/>
      <c r="AE189" s="150"/>
      <c r="AF189" s="150"/>
      <c r="AG189" s="150" t="s">
        <v>184</v>
      </c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2" x14ac:dyDescent="0.2">
      <c r="A190" s="157"/>
      <c r="B190" s="158"/>
      <c r="C190" s="263" t="s">
        <v>458</v>
      </c>
      <c r="D190" s="264"/>
      <c r="E190" s="264"/>
      <c r="F190" s="264"/>
      <c r="G190" s="264"/>
      <c r="H190" s="161"/>
      <c r="I190" s="161"/>
      <c r="J190" s="161"/>
      <c r="K190" s="161"/>
      <c r="L190" s="161"/>
      <c r="M190" s="161"/>
      <c r="N190" s="160"/>
      <c r="O190" s="160"/>
      <c r="P190" s="160"/>
      <c r="Q190" s="160"/>
      <c r="R190" s="161"/>
      <c r="S190" s="161"/>
      <c r="T190" s="161"/>
      <c r="U190" s="161"/>
      <c r="V190" s="161"/>
      <c r="W190" s="161"/>
      <c r="X190" s="161"/>
      <c r="Y190" s="161"/>
      <c r="Z190" s="150"/>
      <c r="AA190" s="150"/>
      <c r="AB190" s="150"/>
      <c r="AC190" s="150"/>
      <c r="AD190" s="150"/>
      <c r="AE190" s="150"/>
      <c r="AF190" s="150"/>
      <c r="AG190" s="150" t="s">
        <v>245</v>
      </c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ht="33.75" outlineLevel="1" x14ac:dyDescent="0.2">
      <c r="A191" s="173">
        <v>41</v>
      </c>
      <c r="B191" s="174" t="s">
        <v>459</v>
      </c>
      <c r="C191" s="189" t="s">
        <v>460</v>
      </c>
      <c r="D191" s="175" t="s">
        <v>179</v>
      </c>
      <c r="E191" s="176">
        <v>12.3</v>
      </c>
      <c r="F191" s="177"/>
      <c r="G191" s="178">
        <f>ROUND(E191*F191,2)</f>
        <v>0</v>
      </c>
      <c r="H191" s="177"/>
      <c r="I191" s="178">
        <f>ROUND(E191*H191,2)</f>
        <v>0</v>
      </c>
      <c r="J191" s="177"/>
      <c r="K191" s="178">
        <f>ROUND(E191*J191,2)</f>
        <v>0</v>
      </c>
      <c r="L191" s="178">
        <v>21</v>
      </c>
      <c r="M191" s="178">
        <f>G191*(1+L191/100)</f>
        <v>0</v>
      </c>
      <c r="N191" s="176">
        <v>1.17E-3</v>
      </c>
      <c r="O191" s="176">
        <f>ROUND(E191*N191,2)</f>
        <v>0.01</v>
      </c>
      <c r="P191" s="176">
        <v>7.5999999999999998E-2</v>
      </c>
      <c r="Q191" s="176">
        <f>ROUND(E191*P191,2)</f>
        <v>0.93</v>
      </c>
      <c r="R191" s="178" t="s">
        <v>414</v>
      </c>
      <c r="S191" s="178" t="s">
        <v>242</v>
      </c>
      <c r="T191" s="179" t="s">
        <v>243</v>
      </c>
      <c r="U191" s="161">
        <v>0.93899999999999995</v>
      </c>
      <c r="V191" s="161">
        <f>ROUND(E191*U191,2)</f>
        <v>11.55</v>
      </c>
      <c r="W191" s="161"/>
      <c r="X191" s="161" t="s">
        <v>182</v>
      </c>
      <c r="Y191" s="161" t="s">
        <v>183</v>
      </c>
      <c r="Z191" s="150"/>
      <c r="AA191" s="150"/>
      <c r="AB191" s="150"/>
      <c r="AC191" s="150"/>
      <c r="AD191" s="150"/>
      <c r="AE191" s="150"/>
      <c r="AF191" s="150"/>
      <c r="AG191" s="150" t="s">
        <v>184</v>
      </c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2" x14ac:dyDescent="0.2">
      <c r="A192" s="157"/>
      <c r="B192" s="158"/>
      <c r="C192" s="190" t="s">
        <v>461</v>
      </c>
      <c r="D192" s="163"/>
      <c r="E192" s="164">
        <v>12.3</v>
      </c>
      <c r="F192" s="161"/>
      <c r="G192" s="161"/>
      <c r="H192" s="161"/>
      <c r="I192" s="161"/>
      <c r="J192" s="161"/>
      <c r="K192" s="161"/>
      <c r="L192" s="161"/>
      <c r="M192" s="161"/>
      <c r="N192" s="160"/>
      <c r="O192" s="160"/>
      <c r="P192" s="160"/>
      <c r="Q192" s="160"/>
      <c r="R192" s="161"/>
      <c r="S192" s="161"/>
      <c r="T192" s="161"/>
      <c r="U192" s="161"/>
      <c r="V192" s="161"/>
      <c r="W192" s="161"/>
      <c r="X192" s="161"/>
      <c r="Y192" s="161"/>
      <c r="Z192" s="150"/>
      <c r="AA192" s="150"/>
      <c r="AB192" s="150"/>
      <c r="AC192" s="150"/>
      <c r="AD192" s="150"/>
      <c r="AE192" s="150"/>
      <c r="AF192" s="150"/>
      <c r="AG192" s="150" t="s">
        <v>188</v>
      </c>
      <c r="AH192" s="150">
        <v>0</v>
      </c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60" outlineLevel="1" x14ac:dyDescent="0.2">
      <c r="A193" s="173">
        <v>42</v>
      </c>
      <c r="B193" s="174" t="s">
        <v>462</v>
      </c>
      <c r="C193" s="189" t="s">
        <v>463</v>
      </c>
      <c r="D193" s="175" t="s">
        <v>264</v>
      </c>
      <c r="E193" s="176">
        <v>29.68</v>
      </c>
      <c r="F193" s="177"/>
      <c r="G193" s="178">
        <f>ROUND(E193*F193,2)</f>
        <v>0</v>
      </c>
      <c r="H193" s="177"/>
      <c r="I193" s="178">
        <f>ROUND(E193*H193,2)</f>
        <v>0</v>
      </c>
      <c r="J193" s="177"/>
      <c r="K193" s="178">
        <f>ROUND(E193*J193,2)</f>
        <v>0</v>
      </c>
      <c r="L193" s="178">
        <v>21</v>
      </c>
      <c r="M193" s="178">
        <f>G193*(1+L193/100)</f>
        <v>0</v>
      </c>
      <c r="N193" s="176">
        <v>5.9000000000000003E-4</v>
      </c>
      <c r="O193" s="176">
        <f>ROUND(E193*N193,2)</f>
        <v>0.02</v>
      </c>
      <c r="P193" s="176">
        <v>3.6999999999999998E-2</v>
      </c>
      <c r="Q193" s="176">
        <f>ROUND(E193*P193,2)</f>
        <v>1.1000000000000001</v>
      </c>
      <c r="R193" s="178" t="s">
        <v>414</v>
      </c>
      <c r="S193" s="178" t="s">
        <v>242</v>
      </c>
      <c r="T193" s="179" t="s">
        <v>243</v>
      </c>
      <c r="U193" s="161">
        <v>0.443</v>
      </c>
      <c r="V193" s="161">
        <f>ROUND(E193*U193,2)</f>
        <v>13.15</v>
      </c>
      <c r="W193" s="161"/>
      <c r="X193" s="161" t="s">
        <v>182</v>
      </c>
      <c r="Y193" s="161" t="s">
        <v>183</v>
      </c>
      <c r="Z193" s="150"/>
      <c r="AA193" s="150"/>
      <c r="AB193" s="150"/>
      <c r="AC193" s="150"/>
      <c r="AD193" s="150"/>
      <c r="AE193" s="150"/>
      <c r="AF193" s="150"/>
      <c r="AG193" s="150" t="s">
        <v>184</v>
      </c>
      <c r="AH193" s="150"/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outlineLevel="2" x14ac:dyDescent="0.2">
      <c r="A194" s="157"/>
      <c r="B194" s="158"/>
      <c r="C194" s="263" t="s">
        <v>464</v>
      </c>
      <c r="D194" s="264"/>
      <c r="E194" s="264"/>
      <c r="F194" s="264"/>
      <c r="G194" s="264"/>
      <c r="H194" s="161"/>
      <c r="I194" s="161"/>
      <c r="J194" s="161"/>
      <c r="K194" s="161"/>
      <c r="L194" s="161"/>
      <c r="M194" s="161"/>
      <c r="N194" s="160"/>
      <c r="O194" s="160"/>
      <c r="P194" s="160"/>
      <c r="Q194" s="160"/>
      <c r="R194" s="161"/>
      <c r="S194" s="161"/>
      <c r="T194" s="161"/>
      <c r="U194" s="161"/>
      <c r="V194" s="161"/>
      <c r="W194" s="161"/>
      <c r="X194" s="161"/>
      <c r="Y194" s="161"/>
      <c r="Z194" s="150"/>
      <c r="AA194" s="150"/>
      <c r="AB194" s="150"/>
      <c r="AC194" s="150"/>
      <c r="AD194" s="150"/>
      <c r="AE194" s="150"/>
      <c r="AF194" s="150"/>
      <c r="AG194" s="150" t="s">
        <v>245</v>
      </c>
      <c r="AH194" s="150"/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outlineLevel="2" x14ac:dyDescent="0.2">
      <c r="A195" s="157"/>
      <c r="B195" s="158"/>
      <c r="C195" s="190" t="s">
        <v>465</v>
      </c>
      <c r="D195" s="163"/>
      <c r="E195" s="164">
        <v>29.68</v>
      </c>
      <c r="F195" s="161"/>
      <c r="G195" s="161"/>
      <c r="H195" s="161"/>
      <c r="I195" s="161"/>
      <c r="J195" s="161"/>
      <c r="K195" s="161"/>
      <c r="L195" s="161"/>
      <c r="M195" s="161"/>
      <c r="N195" s="160"/>
      <c r="O195" s="160"/>
      <c r="P195" s="160"/>
      <c r="Q195" s="160"/>
      <c r="R195" s="161"/>
      <c r="S195" s="161"/>
      <c r="T195" s="161"/>
      <c r="U195" s="161"/>
      <c r="V195" s="161"/>
      <c r="W195" s="161"/>
      <c r="X195" s="161"/>
      <c r="Y195" s="161"/>
      <c r="Z195" s="150"/>
      <c r="AA195" s="150"/>
      <c r="AB195" s="150"/>
      <c r="AC195" s="150"/>
      <c r="AD195" s="150"/>
      <c r="AE195" s="150"/>
      <c r="AF195" s="150"/>
      <c r="AG195" s="150" t="s">
        <v>188</v>
      </c>
      <c r="AH195" s="150">
        <v>0</v>
      </c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outlineLevel="1" x14ac:dyDescent="0.2">
      <c r="A196" s="173">
        <v>43</v>
      </c>
      <c r="B196" s="174" t="s">
        <v>466</v>
      </c>
      <c r="C196" s="189" t="s">
        <v>467</v>
      </c>
      <c r="D196" s="175" t="s">
        <v>264</v>
      </c>
      <c r="E196" s="176">
        <v>6.88</v>
      </c>
      <c r="F196" s="177"/>
      <c r="G196" s="178">
        <f>ROUND(E196*F196,2)</f>
        <v>0</v>
      </c>
      <c r="H196" s="177"/>
      <c r="I196" s="178">
        <f>ROUND(E196*H196,2)</f>
        <v>0</v>
      </c>
      <c r="J196" s="177"/>
      <c r="K196" s="178">
        <f>ROUND(E196*J196,2)</f>
        <v>0</v>
      </c>
      <c r="L196" s="178">
        <v>21</v>
      </c>
      <c r="M196" s="178">
        <f>G196*(1+L196/100)</f>
        <v>0</v>
      </c>
      <c r="N196" s="176">
        <v>0</v>
      </c>
      <c r="O196" s="176">
        <f>ROUND(E196*N196,2)</f>
        <v>0</v>
      </c>
      <c r="P196" s="176">
        <v>4.6000000000000001E-4</v>
      </c>
      <c r="Q196" s="176">
        <f>ROUND(E196*P196,2)</f>
        <v>0</v>
      </c>
      <c r="R196" s="178" t="s">
        <v>414</v>
      </c>
      <c r="S196" s="178" t="s">
        <v>242</v>
      </c>
      <c r="T196" s="179" t="s">
        <v>243</v>
      </c>
      <c r="U196" s="161">
        <v>0.81</v>
      </c>
      <c r="V196" s="161">
        <f>ROUND(E196*U196,2)</f>
        <v>5.57</v>
      </c>
      <c r="W196" s="161"/>
      <c r="X196" s="161" t="s">
        <v>182</v>
      </c>
      <c r="Y196" s="161" t="s">
        <v>183</v>
      </c>
      <c r="Z196" s="150"/>
      <c r="AA196" s="150"/>
      <c r="AB196" s="150"/>
      <c r="AC196" s="150"/>
      <c r="AD196" s="150"/>
      <c r="AE196" s="150"/>
      <c r="AF196" s="150"/>
      <c r="AG196" s="150" t="s">
        <v>184</v>
      </c>
      <c r="AH196" s="150"/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outlineLevel="2" x14ac:dyDescent="0.2">
      <c r="A197" s="157"/>
      <c r="B197" s="158"/>
      <c r="C197" s="190" t="s">
        <v>468</v>
      </c>
      <c r="D197" s="163"/>
      <c r="E197" s="164">
        <v>6.88</v>
      </c>
      <c r="F197" s="161"/>
      <c r="G197" s="161"/>
      <c r="H197" s="161"/>
      <c r="I197" s="161"/>
      <c r="J197" s="161"/>
      <c r="K197" s="161"/>
      <c r="L197" s="161"/>
      <c r="M197" s="161"/>
      <c r="N197" s="160"/>
      <c r="O197" s="160"/>
      <c r="P197" s="160"/>
      <c r="Q197" s="160"/>
      <c r="R197" s="161"/>
      <c r="S197" s="161"/>
      <c r="T197" s="161"/>
      <c r="U197" s="161"/>
      <c r="V197" s="161"/>
      <c r="W197" s="161"/>
      <c r="X197" s="161"/>
      <c r="Y197" s="161"/>
      <c r="Z197" s="150"/>
      <c r="AA197" s="150"/>
      <c r="AB197" s="150"/>
      <c r="AC197" s="150"/>
      <c r="AD197" s="150"/>
      <c r="AE197" s="150"/>
      <c r="AF197" s="150"/>
      <c r="AG197" s="150" t="s">
        <v>188</v>
      </c>
      <c r="AH197" s="150">
        <v>0</v>
      </c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ht="22.5" outlineLevel="1" x14ac:dyDescent="0.2">
      <c r="A198" s="173">
        <v>44</v>
      </c>
      <c r="B198" s="174" t="s">
        <v>469</v>
      </c>
      <c r="C198" s="189" t="s">
        <v>470</v>
      </c>
      <c r="D198" s="175" t="s">
        <v>249</v>
      </c>
      <c r="E198" s="176">
        <v>1.56</v>
      </c>
      <c r="F198" s="177"/>
      <c r="G198" s="178">
        <f>ROUND(E198*F198,2)</f>
        <v>0</v>
      </c>
      <c r="H198" s="177"/>
      <c r="I198" s="178">
        <f>ROUND(E198*H198,2)</f>
        <v>0</v>
      </c>
      <c r="J198" s="177"/>
      <c r="K198" s="178">
        <f>ROUND(E198*J198,2)</f>
        <v>0</v>
      </c>
      <c r="L198" s="178">
        <v>21</v>
      </c>
      <c r="M198" s="178">
        <f>G198*(1+L198/100)</f>
        <v>0</v>
      </c>
      <c r="N198" s="176">
        <v>1.82E-3</v>
      </c>
      <c r="O198" s="176">
        <f>ROUND(E198*N198,2)</f>
        <v>0</v>
      </c>
      <c r="P198" s="176">
        <v>1.5</v>
      </c>
      <c r="Q198" s="176">
        <f>ROUND(E198*P198,2)</f>
        <v>2.34</v>
      </c>
      <c r="R198" s="178" t="s">
        <v>414</v>
      </c>
      <c r="S198" s="178" t="s">
        <v>242</v>
      </c>
      <c r="T198" s="179" t="s">
        <v>243</v>
      </c>
      <c r="U198" s="161">
        <v>3.3959999999999999</v>
      </c>
      <c r="V198" s="161">
        <f>ROUND(E198*U198,2)</f>
        <v>5.3</v>
      </c>
      <c r="W198" s="161"/>
      <c r="X198" s="161" t="s">
        <v>182</v>
      </c>
      <c r="Y198" s="161" t="s">
        <v>183</v>
      </c>
      <c r="Z198" s="150"/>
      <c r="AA198" s="150"/>
      <c r="AB198" s="150"/>
      <c r="AC198" s="150"/>
      <c r="AD198" s="150"/>
      <c r="AE198" s="150"/>
      <c r="AF198" s="150"/>
      <c r="AG198" s="150" t="s">
        <v>184</v>
      </c>
      <c r="AH198" s="150"/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outlineLevel="2" x14ac:dyDescent="0.2">
      <c r="A199" s="157"/>
      <c r="B199" s="158"/>
      <c r="C199" s="263" t="s">
        <v>471</v>
      </c>
      <c r="D199" s="264"/>
      <c r="E199" s="264"/>
      <c r="F199" s="264"/>
      <c r="G199" s="264"/>
      <c r="H199" s="161"/>
      <c r="I199" s="161"/>
      <c r="J199" s="161"/>
      <c r="K199" s="161"/>
      <c r="L199" s="161"/>
      <c r="M199" s="161"/>
      <c r="N199" s="160"/>
      <c r="O199" s="160"/>
      <c r="P199" s="160"/>
      <c r="Q199" s="160"/>
      <c r="R199" s="161"/>
      <c r="S199" s="161"/>
      <c r="T199" s="161"/>
      <c r="U199" s="161"/>
      <c r="V199" s="161"/>
      <c r="W199" s="161"/>
      <c r="X199" s="161"/>
      <c r="Y199" s="161"/>
      <c r="Z199" s="150"/>
      <c r="AA199" s="150"/>
      <c r="AB199" s="150"/>
      <c r="AC199" s="150"/>
      <c r="AD199" s="150"/>
      <c r="AE199" s="150"/>
      <c r="AF199" s="150"/>
      <c r="AG199" s="150" t="s">
        <v>245</v>
      </c>
      <c r="AH199" s="150"/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2" x14ac:dyDescent="0.2">
      <c r="A200" s="157"/>
      <c r="B200" s="158"/>
      <c r="C200" s="261" t="s">
        <v>472</v>
      </c>
      <c r="D200" s="262"/>
      <c r="E200" s="262"/>
      <c r="F200" s="262"/>
      <c r="G200" s="262"/>
      <c r="H200" s="161"/>
      <c r="I200" s="161"/>
      <c r="J200" s="161"/>
      <c r="K200" s="161"/>
      <c r="L200" s="161"/>
      <c r="M200" s="161"/>
      <c r="N200" s="160"/>
      <c r="O200" s="160"/>
      <c r="P200" s="160"/>
      <c r="Q200" s="160"/>
      <c r="R200" s="161"/>
      <c r="S200" s="161"/>
      <c r="T200" s="161"/>
      <c r="U200" s="161"/>
      <c r="V200" s="161"/>
      <c r="W200" s="161"/>
      <c r="X200" s="161"/>
      <c r="Y200" s="161"/>
      <c r="Z200" s="150"/>
      <c r="AA200" s="150"/>
      <c r="AB200" s="150"/>
      <c r="AC200" s="150"/>
      <c r="AD200" s="150"/>
      <c r="AE200" s="150"/>
      <c r="AF200" s="150"/>
      <c r="AG200" s="150" t="s">
        <v>186</v>
      </c>
      <c r="AH200" s="150"/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outlineLevel="2" x14ac:dyDescent="0.2">
      <c r="A201" s="157"/>
      <c r="B201" s="158"/>
      <c r="C201" s="190" t="s">
        <v>473</v>
      </c>
      <c r="D201" s="163"/>
      <c r="E201" s="164">
        <v>1.56</v>
      </c>
      <c r="F201" s="161"/>
      <c r="G201" s="161"/>
      <c r="H201" s="161"/>
      <c r="I201" s="161"/>
      <c r="J201" s="161"/>
      <c r="K201" s="161"/>
      <c r="L201" s="161"/>
      <c r="M201" s="161"/>
      <c r="N201" s="160"/>
      <c r="O201" s="160"/>
      <c r="P201" s="160"/>
      <c r="Q201" s="160"/>
      <c r="R201" s="161"/>
      <c r="S201" s="161"/>
      <c r="T201" s="161"/>
      <c r="U201" s="161"/>
      <c r="V201" s="161"/>
      <c r="W201" s="161"/>
      <c r="X201" s="161"/>
      <c r="Y201" s="161"/>
      <c r="Z201" s="150"/>
      <c r="AA201" s="150"/>
      <c r="AB201" s="150"/>
      <c r="AC201" s="150"/>
      <c r="AD201" s="150"/>
      <c r="AE201" s="150"/>
      <c r="AF201" s="150"/>
      <c r="AG201" s="150" t="s">
        <v>188</v>
      </c>
      <c r="AH201" s="150">
        <v>5</v>
      </c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ht="22.5" outlineLevel="1" x14ac:dyDescent="0.2">
      <c r="A202" s="173">
        <v>45</v>
      </c>
      <c r="B202" s="174" t="s">
        <v>474</v>
      </c>
      <c r="C202" s="189" t="s">
        <v>475</v>
      </c>
      <c r="D202" s="175" t="s">
        <v>179</v>
      </c>
      <c r="E202" s="176">
        <v>114.01949999999999</v>
      </c>
      <c r="F202" s="177"/>
      <c r="G202" s="178">
        <f>ROUND(E202*F202,2)</f>
        <v>0</v>
      </c>
      <c r="H202" s="177"/>
      <c r="I202" s="178">
        <f>ROUND(E202*H202,2)</f>
        <v>0</v>
      </c>
      <c r="J202" s="177"/>
      <c r="K202" s="178">
        <f>ROUND(E202*J202,2)</f>
        <v>0</v>
      </c>
      <c r="L202" s="178">
        <v>21</v>
      </c>
      <c r="M202" s="178">
        <f>G202*(1+L202/100)</f>
        <v>0</v>
      </c>
      <c r="N202" s="176">
        <v>0</v>
      </c>
      <c r="O202" s="176">
        <f>ROUND(E202*N202,2)</f>
        <v>0</v>
      </c>
      <c r="P202" s="176">
        <v>6.8000000000000005E-2</v>
      </c>
      <c r="Q202" s="176">
        <f>ROUND(E202*P202,2)</f>
        <v>7.75</v>
      </c>
      <c r="R202" s="178" t="s">
        <v>414</v>
      </c>
      <c r="S202" s="178" t="s">
        <v>242</v>
      </c>
      <c r="T202" s="179" t="s">
        <v>243</v>
      </c>
      <c r="U202" s="161">
        <v>0.3</v>
      </c>
      <c r="V202" s="161">
        <f>ROUND(E202*U202,2)</f>
        <v>34.21</v>
      </c>
      <c r="W202" s="161"/>
      <c r="X202" s="161" t="s">
        <v>182</v>
      </c>
      <c r="Y202" s="161" t="s">
        <v>183</v>
      </c>
      <c r="Z202" s="150"/>
      <c r="AA202" s="150"/>
      <c r="AB202" s="150"/>
      <c r="AC202" s="150"/>
      <c r="AD202" s="150"/>
      <c r="AE202" s="150"/>
      <c r="AF202" s="150"/>
      <c r="AG202" s="150" t="s">
        <v>184</v>
      </c>
      <c r="AH202" s="150"/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outlineLevel="2" x14ac:dyDescent="0.2">
      <c r="A203" s="157"/>
      <c r="B203" s="158"/>
      <c r="C203" s="263" t="s">
        <v>476</v>
      </c>
      <c r="D203" s="264"/>
      <c r="E203" s="264"/>
      <c r="F203" s="264"/>
      <c r="G203" s="264"/>
      <c r="H203" s="161"/>
      <c r="I203" s="161"/>
      <c r="J203" s="161"/>
      <c r="K203" s="161"/>
      <c r="L203" s="161"/>
      <c r="M203" s="161"/>
      <c r="N203" s="160"/>
      <c r="O203" s="160"/>
      <c r="P203" s="160"/>
      <c r="Q203" s="160"/>
      <c r="R203" s="161"/>
      <c r="S203" s="161"/>
      <c r="T203" s="161"/>
      <c r="U203" s="161"/>
      <c r="V203" s="161"/>
      <c r="W203" s="161"/>
      <c r="X203" s="161"/>
      <c r="Y203" s="161"/>
      <c r="Z203" s="150"/>
      <c r="AA203" s="150"/>
      <c r="AB203" s="150"/>
      <c r="AC203" s="150"/>
      <c r="AD203" s="150"/>
      <c r="AE203" s="150"/>
      <c r="AF203" s="150"/>
      <c r="AG203" s="150" t="s">
        <v>245</v>
      </c>
      <c r="AH203" s="150"/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outlineLevel="2" x14ac:dyDescent="0.2">
      <c r="A204" s="157"/>
      <c r="B204" s="158"/>
      <c r="C204" s="190" t="s">
        <v>422</v>
      </c>
      <c r="D204" s="163"/>
      <c r="E204" s="164"/>
      <c r="F204" s="161"/>
      <c r="G204" s="161"/>
      <c r="H204" s="161"/>
      <c r="I204" s="161"/>
      <c r="J204" s="161"/>
      <c r="K204" s="161"/>
      <c r="L204" s="161"/>
      <c r="M204" s="161"/>
      <c r="N204" s="160"/>
      <c r="O204" s="160"/>
      <c r="P204" s="160"/>
      <c r="Q204" s="160"/>
      <c r="R204" s="161"/>
      <c r="S204" s="161"/>
      <c r="T204" s="161"/>
      <c r="U204" s="161"/>
      <c r="V204" s="161"/>
      <c r="W204" s="161"/>
      <c r="X204" s="161"/>
      <c r="Y204" s="161"/>
      <c r="Z204" s="150"/>
      <c r="AA204" s="150"/>
      <c r="AB204" s="150"/>
      <c r="AC204" s="150"/>
      <c r="AD204" s="150"/>
      <c r="AE204" s="150"/>
      <c r="AF204" s="150"/>
      <c r="AG204" s="150" t="s">
        <v>188</v>
      </c>
      <c r="AH204" s="150">
        <v>0</v>
      </c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</row>
    <row r="205" spans="1:60" outlineLevel="3" x14ac:dyDescent="0.2">
      <c r="A205" s="157"/>
      <c r="B205" s="158"/>
      <c r="C205" s="190" t="s">
        <v>477</v>
      </c>
      <c r="D205" s="163"/>
      <c r="E205" s="164">
        <v>8.5500000000000007</v>
      </c>
      <c r="F205" s="161"/>
      <c r="G205" s="161"/>
      <c r="H205" s="161"/>
      <c r="I205" s="161"/>
      <c r="J205" s="161"/>
      <c r="K205" s="161"/>
      <c r="L205" s="161"/>
      <c r="M205" s="161"/>
      <c r="N205" s="160"/>
      <c r="O205" s="160"/>
      <c r="P205" s="160"/>
      <c r="Q205" s="160"/>
      <c r="R205" s="161"/>
      <c r="S205" s="161"/>
      <c r="T205" s="161"/>
      <c r="U205" s="161"/>
      <c r="V205" s="161"/>
      <c r="W205" s="161"/>
      <c r="X205" s="161"/>
      <c r="Y205" s="161"/>
      <c r="Z205" s="150"/>
      <c r="AA205" s="150"/>
      <c r="AB205" s="150"/>
      <c r="AC205" s="150"/>
      <c r="AD205" s="150"/>
      <c r="AE205" s="150"/>
      <c r="AF205" s="150"/>
      <c r="AG205" s="150" t="s">
        <v>188</v>
      </c>
      <c r="AH205" s="150">
        <v>0</v>
      </c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3" x14ac:dyDescent="0.2">
      <c r="A206" s="157"/>
      <c r="B206" s="158"/>
      <c r="C206" s="190" t="s">
        <v>478</v>
      </c>
      <c r="D206" s="163"/>
      <c r="E206" s="164">
        <v>2.85</v>
      </c>
      <c r="F206" s="161"/>
      <c r="G206" s="161"/>
      <c r="H206" s="161"/>
      <c r="I206" s="161"/>
      <c r="J206" s="161"/>
      <c r="K206" s="161"/>
      <c r="L206" s="161"/>
      <c r="M206" s="161"/>
      <c r="N206" s="160"/>
      <c r="O206" s="160"/>
      <c r="P206" s="160"/>
      <c r="Q206" s="160"/>
      <c r="R206" s="161"/>
      <c r="S206" s="161"/>
      <c r="T206" s="161"/>
      <c r="U206" s="161"/>
      <c r="V206" s="161"/>
      <c r="W206" s="161"/>
      <c r="X206" s="161"/>
      <c r="Y206" s="161"/>
      <c r="Z206" s="150"/>
      <c r="AA206" s="150"/>
      <c r="AB206" s="150"/>
      <c r="AC206" s="150"/>
      <c r="AD206" s="150"/>
      <c r="AE206" s="150"/>
      <c r="AF206" s="150"/>
      <c r="AG206" s="150" t="s">
        <v>188</v>
      </c>
      <c r="AH206" s="150">
        <v>0</v>
      </c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outlineLevel="3" x14ac:dyDescent="0.2">
      <c r="A207" s="157"/>
      <c r="B207" s="158"/>
      <c r="C207" s="190" t="s">
        <v>479</v>
      </c>
      <c r="D207" s="163"/>
      <c r="E207" s="164">
        <v>2.3624999999999998</v>
      </c>
      <c r="F207" s="161"/>
      <c r="G207" s="161"/>
      <c r="H207" s="161"/>
      <c r="I207" s="161"/>
      <c r="J207" s="161"/>
      <c r="K207" s="161"/>
      <c r="L207" s="161"/>
      <c r="M207" s="161"/>
      <c r="N207" s="160"/>
      <c r="O207" s="160"/>
      <c r="P207" s="160"/>
      <c r="Q207" s="160"/>
      <c r="R207" s="161"/>
      <c r="S207" s="161"/>
      <c r="T207" s="161"/>
      <c r="U207" s="161"/>
      <c r="V207" s="161"/>
      <c r="W207" s="161"/>
      <c r="X207" s="161"/>
      <c r="Y207" s="161"/>
      <c r="Z207" s="150"/>
      <c r="AA207" s="150"/>
      <c r="AB207" s="150"/>
      <c r="AC207" s="150"/>
      <c r="AD207" s="150"/>
      <c r="AE207" s="150"/>
      <c r="AF207" s="150"/>
      <c r="AG207" s="150" t="s">
        <v>188</v>
      </c>
      <c r="AH207" s="150">
        <v>0</v>
      </c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outlineLevel="3" x14ac:dyDescent="0.2">
      <c r="A208" s="157"/>
      <c r="B208" s="158"/>
      <c r="C208" s="190" t="s">
        <v>480</v>
      </c>
      <c r="D208" s="163"/>
      <c r="E208" s="164">
        <v>2.7749999999999999</v>
      </c>
      <c r="F208" s="161"/>
      <c r="G208" s="161"/>
      <c r="H208" s="161"/>
      <c r="I208" s="161"/>
      <c r="J208" s="161"/>
      <c r="K208" s="161"/>
      <c r="L208" s="161"/>
      <c r="M208" s="161"/>
      <c r="N208" s="160"/>
      <c r="O208" s="160"/>
      <c r="P208" s="160"/>
      <c r="Q208" s="160"/>
      <c r="R208" s="161"/>
      <c r="S208" s="161"/>
      <c r="T208" s="161"/>
      <c r="U208" s="161"/>
      <c r="V208" s="161"/>
      <c r="W208" s="161"/>
      <c r="X208" s="161"/>
      <c r="Y208" s="161"/>
      <c r="Z208" s="150"/>
      <c r="AA208" s="150"/>
      <c r="AB208" s="150"/>
      <c r="AC208" s="150"/>
      <c r="AD208" s="150"/>
      <c r="AE208" s="150"/>
      <c r="AF208" s="150"/>
      <c r="AG208" s="150" t="s">
        <v>188</v>
      </c>
      <c r="AH208" s="150">
        <v>0</v>
      </c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outlineLevel="3" x14ac:dyDescent="0.2">
      <c r="A209" s="157"/>
      <c r="B209" s="158"/>
      <c r="C209" s="190" t="s">
        <v>481</v>
      </c>
      <c r="D209" s="163"/>
      <c r="E209" s="164">
        <v>13.7</v>
      </c>
      <c r="F209" s="161"/>
      <c r="G209" s="161"/>
      <c r="H209" s="161"/>
      <c r="I209" s="161"/>
      <c r="J209" s="161"/>
      <c r="K209" s="161"/>
      <c r="L209" s="161"/>
      <c r="M209" s="161"/>
      <c r="N209" s="160"/>
      <c r="O209" s="160"/>
      <c r="P209" s="160"/>
      <c r="Q209" s="160"/>
      <c r="R209" s="161"/>
      <c r="S209" s="161"/>
      <c r="T209" s="161"/>
      <c r="U209" s="161"/>
      <c r="V209" s="161"/>
      <c r="W209" s="161"/>
      <c r="X209" s="161"/>
      <c r="Y209" s="161"/>
      <c r="Z209" s="150"/>
      <c r="AA209" s="150"/>
      <c r="AB209" s="150"/>
      <c r="AC209" s="150"/>
      <c r="AD209" s="150"/>
      <c r="AE209" s="150"/>
      <c r="AF209" s="150"/>
      <c r="AG209" s="150" t="s">
        <v>188</v>
      </c>
      <c r="AH209" s="150">
        <v>0</v>
      </c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outlineLevel="3" x14ac:dyDescent="0.2">
      <c r="A210" s="157"/>
      <c r="B210" s="158"/>
      <c r="C210" s="190" t="s">
        <v>425</v>
      </c>
      <c r="D210" s="163"/>
      <c r="E210" s="164"/>
      <c r="F210" s="161"/>
      <c r="G210" s="161"/>
      <c r="H210" s="161"/>
      <c r="I210" s="161"/>
      <c r="J210" s="161"/>
      <c r="K210" s="161"/>
      <c r="L210" s="161"/>
      <c r="M210" s="161"/>
      <c r="N210" s="160"/>
      <c r="O210" s="160"/>
      <c r="P210" s="160"/>
      <c r="Q210" s="160"/>
      <c r="R210" s="161"/>
      <c r="S210" s="161"/>
      <c r="T210" s="161"/>
      <c r="U210" s="161"/>
      <c r="V210" s="161"/>
      <c r="W210" s="161"/>
      <c r="X210" s="161"/>
      <c r="Y210" s="161"/>
      <c r="Z210" s="150"/>
      <c r="AA210" s="150"/>
      <c r="AB210" s="150"/>
      <c r="AC210" s="150"/>
      <c r="AD210" s="150"/>
      <c r="AE210" s="150"/>
      <c r="AF210" s="150"/>
      <c r="AG210" s="150" t="s">
        <v>188</v>
      </c>
      <c r="AH210" s="150">
        <v>0</v>
      </c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outlineLevel="3" x14ac:dyDescent="0.2">
      <c r="A211" s="157"/>
      <c r="B211" s="158"/>
      <c r="C211" s="190" t="s">
        <v>482</v>
      </c>
      <c r="D211" s="163"/>
      <c r="E211" s="164">
        <v>55.04</v>
      </c>
      <c r="F211" s="161"/>
      <c r="G211" s="161"/>
      <c r="H211" s="161"/>
      <c r="I211" s="161"/>
      <c r="J211" s="161"/>
      <c r="K211" s="161"/>
      <c r="L211" s="161"/>
      <c r="M211" s="161"/>
      <c r="N211" s="160"/>
      <c r="O211" s="160"/>
      <c r="P211" s="160"/>
      <c r="Q211" s="160"/>
      <c r="R211" s="161"/>
      <c r="S211" s="161"/>
      <c r="T211" s="161"/>
      <c r="U211" s="161"/>
      <c r="V211" s="161"/>
      <c r="W211" s="161"/>
      <c r="X211" s="161"/>
      <c r="Y211" s="161"/>
      <c r="Z211" s="150"/>
      <c r="AA211" s="150"/>
      <c r="AB211" s="150"/>
      <c r="AC211" s="150"/>
      <c r="AD211" s="150"/>
      <c r="AE211" s="150"/>
      <c r="AF211" s="150"/>
      <c r="AG211" s="150" t="s">
        <v>188</v>
      </c>
      <c r="AH211" s="150">
        <v>0</v>
      </c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3" x14ac:dyDescent="0.2">
      <c r="A212" s="157"/>
      <c r="B212" s="158"/>
      <c r="C212" s="190" t="s">
        <v>483</v>
      </c>
      <c r="D212" s="163"/>
      <c r="E212" s="164">
        <v>3.1124999999999998</v>
      </c>
      <c r="F212" s="161"/>
      <c r="G212" s="161"/>
      <c r="H212" s="161"/>
      <c r="I212" s="161"/>
      <c r="J212" s="161"/>
      <c r="K212" s="161"/>
      <c r="L212" s="161"/>
      <c r="M212" s="161"/>
      <c r="N212" s="160"/>
      <c r="O212" s="160"/>
      <c r="P212" s="160"/>
      <c r="Q212" s="160"/>
      <c r="R212" s="161"/>
      <c r="S212" s="161"/>
      <c r="T212" s="161"/>
      <c r="U212" s="161"/>
      <c r="V212" s="161"/>
      <c r="W212" s="161"/>
      <c r="X212" s="161"/>
      <c r="Y212" s="161"/>
      <c r="Z212" s="150"/>
      <c r="AA212" s="150"/>
      <c r="AB212" s="150"/>
      <c r="AC212" s="150"/>
      <c r="AD212" s="150"/>
      <c r="AE212" s="150"/>
      <c r="AF212" s="150"/>
      <c r="AG212" s="150" t="s">
        <v>188</v>
      </c>
      <c r="AH212" s="150">
        <v>0</v>
      </c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3" x14ac:dyDescent="0.2">
      <c r="A213" s="157"/>
      <c r="B213" s="158"/>
      <c r="C213" s="190" t="s">
        <v>484</v>
      </c>
      <c r="D213" s="163"/>
      <c r="E213" s="164">
        <v>2.5874999999999999</v>
      </c>
      <c r="F213" s="161"/>
      <c r="G213" s="161"/>
      <c r="H213" s="161"/>
      <c r="I213" s="161"/>
      <c r="J213" s="161"/>
      <c r="K213" s="161"/>
      <c r="L213" s="161"/>
      <c r="M213" s="161"/>
      <c r="N213" s="160"/>
      <c r="O213" s="160"/>
      <c r="P213" s="160"/>
      <c r="Q213" s="160"/>
      <c r="R213" s="161"/>
      <c r="S213" s="161"/>
      <c r="T213" s="161"/>
      <c r="U213" s="161"/>
      <c r="V213" s="161"/>
      <c r="W213" s="161"/>
      <c r="X213" s="161"/>
      <c r="Y213" s="161"/>
      <c r="Z213" s="150"/>
      <c r="AA213" s="150"/>
      <c r="AB213" s="150"/>
      <c r="AC213" s="150"/>
      <c r="AD213" s="150"/>
      <c r="AE213" s="150"/>
      <c r="AF213" s="150"/>
      <c r="AG213" s="150" t="s">
        <v>188</v>
      </c>
      <c r="AH213" s="150">
        <v>0</v>
      </c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3" x14ac:dyDescent="0.2">
      <c r="A214" s="157"/>
      <c r="B214" s="158"/>
      <c r="C214" s="190" t="s">
        <v>485</v>
      </c>
      <c r="D214" s="163"/>
      <c r="E214" s="164">
        <v>12.8</v>
      </c>
      <c r="F214" s="161"/>
      <c r="G214" s="161"/>
      <c r="H214" s="161"/>
      <c r="I214" s="161"/>
      <c r="J214" s="161"/>
      <c r="K214" s="161"/>
      <c r="L214" s="161"/>
      <c r="M214" s="161"/>
      <c r="N214" s="160"/>
      <c r="O214" s="160"/>
      <c r="P214" s="160"/>
      <c r="Q214" s="160"/>
      <c r="R214" s="161"/>
      <c r="S214" s="161"/>
      <c r="T214" s="161"/>
      <c r="U214" s="161"/>
      <c r="V214" s="161"/>
      <c r="W214" s="161"/>
      <c r="X214" s="161"/>
      <c r="Y214" s="161"/>
      <c r="Z214" s="150"/>
      <c r="AA214" s="150"/>
      <c r="AB214" s="150"/>
      <c r="AC214" s="150"/>
      <c r="AD214" s="150"/>
      <c r="AE214" s="150"/>
      <c r="AF214" s="150"/>
      <c r="AG214" s="150" t="s">
        <v>188</v>
      </c>
      <c r="AH214" s="150">
        <v>0</v>
      </c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outlineLevel="3" x14ac:dyDescent="0.2">
      <c r="A215" s="157"/>
      <c r="B215" s="158"/>
      <c r="C215" s="190" t="s">
        <v>486</v>
      </c>
      <c r="D215" s="163"/>
      <c r="E215" s="164">
        <v>8.5500000000000007</v>
      </c>
      <c r="F215" s="161"/>
      <c r="G215" s="161"/>
      <c r="H215" s="161"/>
      <c r="I215" s="161"/>
      <c r="J215" s="161"/>
      <c r="K215" s="161"/>
      <c r="L215" s="161"/>
      <c r="M215" s="161"/>
      <c r="N215" s="160"/>
      <c r="O215" s="160"/>
      <c r="P215" s="160"/>
      <c r="Q215" s="160"/>
      <c r="R215" s="161"/>
      <c r="S215" s="161"/>
      <c r="T215" s="161"/>
      <c r="U215" s="161"/>
      <c r="V215" s="161"/>
      <c r="W215" s="161"/>
      <c r="X215" s="161"/>
      <c r="Y215" s="161"/>
      <c r="Z215" s="150"/>
      <c r="AA215" s="150"/>
      <c r="AB215" s="150"/>
      <c r="AC215" s="150"/>
      <c r="AD215" s="150"/>
      <c r="AE215" s="150"/>
      <c r="AF215" s="150"/>
      <c r="AG215" s="150" t="s">
        <v>188</v>
      </c>
      <c r="AH215" s="150">
        <v>0</v>
      </c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outlineLevel="3" x14ac:dyDescent="0.2">
      <c r="A216" s="157"/>
      <c r="B216" s="158"/>
      <c r="C216" s="190" t="s">
        <v>487</v>
      </c>
      <c r="D216" s="163"/>
      <c r="E216" s="164">
        <v>1.6919999999999999</v>
      </c>
      <c r="F216" s="161"/>
      <c r="G216" s="161"/>
      <c r="H216" s="161"/>
      <c r="I216" s="161"/>
      <c r="J216" s="161"/>
      <c r="K216" s="161"/>
      <c r="L216" s="161"/>
      <c r="M216" s="161"/>
      <c r="N216" s="160"/>
      <c r="O216" s="160"/>
      <c r="P216" s="160"/>
      <c r="Q216" s="160"/>
      <c r="R216" s="161"/>
      <c r="S216" s="161"/>
      <c r="T216" s="161"/>
      <c r="U216" s="161"/>
      <c r="V216" s="161"/>
      <c r="W216" s="161"/>
      <c r="X216" s="161"/>
      <c r="Y216" s="161"/>
      <c r="Z216" s="150"/>
      <c r="AA216" s="150"/>
      <c r="AB216" s="150"/>
      <c r="AC216" s="150"/>
      <c r="AD216" s="150"/>
      <c r="AE216" s="150"/>
      <c r="AF216" s="150"/>
      <c r="AG216" s="150" t="s">
        <v>188</v>
      </c>
      <c r="AH216" s="150">
        <v>0</v>
      </c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</row>
    <row r="217" spans="1:60" x14ac:dyDescent="0.2">
      <c r="A217" s="166" t="s">
        <v>175</v>
      </c>
      <c r="B217" s="167" t="s">
        <v>102</v>
      </c>
      <c r="C217" s="188" t="s">
        <v>103</v>
      </c>
      <c r="D217" s="168"/>
      <c r="E217" s="169"/>
      <c r="F217" s="170"/>
      <c r="G217" s="170">
        <f>SUMIF(AG218:AG219,"&lt;&gt;NOR",G218:G219)</f>
        <v>0</v>
      </c>
      <c r="H217" s="170"/>
      <c r="I217" s="170">
        <f>SUM(I218:I219)</f>
        <v>0</v>
      </c>
      <c r="J217" s="170"/>
      <c r="K217" s="170">
        <f>SUM(K218:K219)</f>
        <v>0</v>
      </c>
      <c r="L217" s="170"/>
      <c r="M217" s="170">
        <f>SUM(M218:M219)</f>
        <v>0</v>
      </c>
      <c r="N217" s="169"/>
      <c r="O217" s="169">
        <f>SUM(O218:O219)</f>
        <v>0</v>
      </c>
      <c r="P217" s="169"/>
      <c r="Q217" s="169">
        <f>SUM(Q218:Q219)</f>
        <v>0</v>
      </c>
      <c r="R217" s="170"/>
      <c r="S217" s="170"/>
      <c r="T217" s="171"/>
      <c r="U217" s="165"/>
      <c r="V217" s="165">
        <f>SUM(V218:V219)</f>
        <v>24.98</v>
      </c>
      <c r="W217" s="165"/>
      <c r="X217" s="165"/>
      <c r="Y217" s="165"/>
      <c r="AG217" t="s">
        <v>176</v>
      </c>
    </row>
    <row r="218" spans="1:60" ht="22.5" outlineLevel="1" x14ac:dyDescent="0.2">
      <c r="A218" s="173">
        <v>46</v>
      </c>
      <c r="B218" s="174" t="s">
        <v>488</v>
      </c>
      <c r="C218" s="189" t="s">
        <v>489</v>
      </c>
      <c r="D218" s="175" t="s">
        <v>490</v>
      </c>
      <c r="E218" s="176">
        <v>26.620999999999999</v>
      </c>
      <c r="F218" s="177"/>
      <c r="G218" s="178">
        <f>ROUND(E218*F218,2)</f>
        <v>0</v>
      </c>
      <c r="H218" s="177"/>
      <c r="I218" s="178">
        <f>ROUND(E218*H218,2)</f>
        <v>0</v>
      </c>
      <c r="J218" s="177"/>
      <c r="K218" s="178">
        <f>ROUND(E218*J218,2)</f>
        <v>0</v>
      </c>
      <c r="L218" s="178">
        <v>21</v>
      </c>
      <c r="M218" s="178">
        <f>G218*(1+L218/100)</f>
        <v>0</v>
      </c>
      <c r="N218" s="176">
        <v>0</v>
      </c>
      <c r="O218" s="176">
        <f>ROUND(E218*N218,2)</f>
        <v>0</v>
      </c>
      <c r="P218" s="176">
        <v>0</v>
      </c>
      <c r="Q218" s="176">
        <f>ROUND(E218*P218,2)</f>
        <v>0</v>
      </c>
      <c r="R218" s="178" t="s">
        <v>241</v>
      </c>
      <c r="S218" s="178" t="s">
        <v>242</v>
      </c>
      <c r="T218" s="179" t="s">
        <v>243</v>
      </c>
      <c r="U218" s="161">
        <v>0.9385</v>
      </c>
      <c r="V218" s="161">
        <f>ROUND(E218*U218,2)</f>
        <v>24.98</v>
      </c>
      <c r="W218" s="161"/>
      <c r="X218" s="161" t="s">
        <v>491</v>
      </c>
      <c r="Y218" s="161" t="s">
        <v>183</v>
      </c>
      <c r="Z218" s="150"/>
      <c r="AA218" s="150"/>
      <c r="AB218" s="150"/>
      <c r="AC218" s="150"/>
      <c r="AD218" s="150"/>
      <c r="AE218" s="150"/>
      <c r="AF218" s="150"/>
      <c r="AG218" s="150" t="s">
        <v>492</v>
      </c>
      <c r="AH218" s="150"/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outlineLevel="2" x14ac:dyDescent="0.2">
      <c r="A219" s="157"/>
      <c r="B219" s="158"/>
      <c r="C219" s="263" t="s">
        <v>493</v>
      </c>
      <c r="D219" s="264"/>
      <c r="E219" s="264"/>
      <c r="F219" s="264"/>
      <c r="G219" s="264"/>
      <c r="H219" s="161"/>
      <c r="I219" s="161"/>
      <c r="J219" s="161"/>
      <c r="K219" s="161"/>
      <c r="L219" s="161"/>
      <c r="M219" s="161"/>
      <c r="N219" s="160"/>
      <c r="O219" s="160"/>
      <c r="P219" s="160"/>
      <c r="Q219" s="160"/>
      <c r="R219" s="161"/>
      <c r="S219" s="161"/>
      <c r="T219" s="161"/>
      <c r="U219" s="161"/>
      <c r="V219" s="161"/>
      <c r="W219" s="161"/>
      <c r="X219" s="161"/>
      <c r="Y219" s="161"/>
      <c r="Z219" s="150"/>
      <c r="AA219" s="150"/>
      <c r="AB219" s="150"/>
      <c r="AC219" s="150"/>
      <c r="AD219" s="150"/>
      <c r="AE219" s="150"/>
      <c r="AF219" s="150"/>
      <c r="AG219" s="150" t="s">
        <v>245</v>
      </c>
      <c r="AH219" s="150"/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</row>
    <row r="220" spans="1:60" x14ac:dyDescent="0.2">
      <c r="A220" s="166" t="s">
        <v>175</v>
      </c>
      <c r="B220" s="167" t="s">
        <v>104</v>
      </c>
      <c r="C220" s="188" t="s">
        <v>105</v>
      </c>
      <c r="D220" s="168"/>
      <c r="E220" s="169"/>
      <c r="F220" s="170"/>
      <c r="G220" s="170">
        <f>SUMIF(AG221:AG222,"&lt;&gt;NOR",G221:G222)</f>
        <v>0</v>
      </c>
      <c r="H220" s="170"/>
      <c r="I220" s="170">
        <f>SUM(I221:I222)</f>
        <v>0</v>
      </c>
      <c r="J220" s="170"/>
      <c r="K220" s="170">
        <f>SUM(K221:K222)</f>
        <v>0</v>
      </c>
      <c r="L220" s="170"/>
      <c r="M220" s="170">
        <f>SUM(M221:M222)</f>
        <v>0</v>
      </c>
      <c r="N220" s="169"/>
      <c r="O220" s="169">
        <f>SUM(O221:O222)</f>
        <v>0</v>
      </c>
      <c r="P220" s="169"/>
      <c r="Q220" s="169">
        <f>SUM(Q221:Q222)</f>
        <v>0</v>
      </c>
      <c r="R220" s="170"/>
      <c r="S220" s="170"/>
      <c r="T220" s="171"/>
      <c r="U220" s="165"/>
      <c r="V220" s="165">
        <f>SUM(V221:V222)</f>
        <v>0</v>
      </c>
      <c r="W220" s="165"/>
      <c r="X220" s="165"/>
      <c r="Y220" s="165"/>
      <c r="AG220" t="s">
        <v>176</v>
      </c>
    </row>
    <row r="221" spans="1:60" outlineLevel="1" x14ac:dyDescent="0.2">
      <c r="A221" s="181">
        <v>47</v>
      </c>
      <c r="B221" s="182" t="s">
        <v>494</v>
      </c>
      <c r="C221" s="191" t="s">
        <v>495</v>
      </c>
      <c r="D221" s="183" t="s">
        <v>496</v>
      </c>
      <c r="E221" s="184">
        <v>30</v>
      </c>
      <c r="F221" s="185"/>
      <c r="G221" s="186">
        <f>ROUND(E221*F221,2)</f>
        <v>0</v>
      </c>
      <c r="H221" s="185"/>
      <c r="I221" s="186">
        <f>ROUND(E221*H221,2)</f>
        <v>0</v>
      </c>
      <c r="J221" s="185"/>
      <c r="K221" s="186">
        <f>ROUND(E221*J221,2)</f>
        <v>0</v>
      </c>
      <c r="L221" s="186">
        <v>21</v>
      </c>
      <c r="M221" s="186">
        <f>G221*(1+L221/100)</f>
        <v>0</v>
      </c>
      <c r="N221" s="184">
        <v>0</v>
      </c>
      <c r="O221" s="184">
        <f>ROUND(E221*N221,2)</f>
        <v>0</v>
      </c>
      <c r="P221" s="184">
        <v>0</v>
      </c>
      <c r="Q221" s="184">
        <f>ROUND(E221*P221,2)</f>
        <v>0</v>
      </c>
      <c r="R221" s="186"/>
      <c r="S221" s="186" t="s">
        <v>180</v>
      </c>
      <c r="T221" s="187" t="s">
        <v>181</v>
      </c>
      <c r="U221" s="161">
        <v>0</v>
      </c>
      <c r="V221" s="161">
        <f>ROUND(E221*U221,2)</f>
        <v>0</v>
      </c>
      <c r="W221" s="161"/>
      <c r="X221" s="161" t="s">
        <v>182</v>
      </c>
      <c r="Y221" s="161" t="s">
        <v>183</v>
      </c>
      <c r="Z221" s="150"/>
      <c r="AA221" s="150"/>
      <c r="AB221" s="150"/>
      <c r="AC221" s="150"/>
      <c r="AD221" s="150"/>
      <c r="AE221" s="150"/>
      <c r="AF221" s="150"/>
      <c r="AG221" s="150" t="s">
        <v>184</v>
      </c>
      <c r="AH221" s="150"/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ht="22.5" outlineLevel="1" x14ac:dyDescent="0.2">
      <c r="A222" s="181">
        <v>48</v>
      </c>
      <c r="B222" s="182" t="s">
        <v>497</v>
      </c>
      <c r="C222" s="191" t="s">
        <v>498</v>
      </c>
      <c r="D222" s="183" t="s">
        <v>496</v>
      </c>
      <c r="E222" s="184">
        <v>48</v>
      </c>
      <c r="F222" s="185"/>
      <c r="G222" s="186">
        <f>ROUND(E222*F222,2)</f>
        <v>0</v>
      </c>
      <c r="H222" s="185"/>
      <c r="I222" s="186">
        <f>ROUND(E222*H222,2)</f>
        <v>0</v>
      </c>
      <c r="J222" s="185"/>
      <c r="K222" s="186">
        <f>ROUND(E222*J222,2)</f>
        <v>0</v>
      </c>
      <c r="L222" s="186">
        <v>21</v>
      </c>
      <c r="M222" s="186">
        <f>G222*(1+L222/100)</f>
        <v>0</v>
      </c>
      <c r="N222" s="184">
        <v>0</v>
      </c>
      <c r="O222" s="184">
        <f>ROUND(E222*N222,2)</f>
        <v>0</v>
      </c>
      <c r="P222" s="184">
        <v>0</v>
      </c>
      <c r="Q222" s="184">
        <f>ROUND(E222*P222,2)</f>
        <v>0</v>
      </c>
      <c r="R222" s="186"/>
      <c r="S222" s="186" t="s">
        <v>180</v>
      </c>
      <c r="T222" s="187" t="s">
        <v>181</v>
      </c>
      <c r="U222" s="161">
        <v>0</v>
      </c>
      <c r="V222" s="161">
        <f>ROUND(E222*U222,2)</f>
        <v>0</v>
      </c>
      <c r="W222" s="161"/>
      <c r="X222" s="161" t="s">
        <v>182</v>
      </c>
      <c r="Y222" s="161" t="s">
        <v>183</v>
      </c>
      <c r="Z222" s="150"/>
      <c r="AA222" s="150"/>
      <c r="AB222" s="150"/>
      <c r="AC222" s="150"/>
      <c r="AD222" s="150"/>
      <c r="AE222" s="150"/>
      <c r="AF222" s="150"/>
      <c r="AG222" s="150" t="s">
        <v>184</v>
      </c>
      <c r="AH222" s="150"/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x14ac:dyDescent="0.2">
      <c r="A223" s="166" t="s">
        <v>175</v>
      </c>
      <c r="B223" s="167" t="s">
        <v>106</v>
      </c>
      <c r="C223" s="188" t="s">
        <v>107</v>
      </c>
      <c r="D223" s="168"/>
      <c r="E223" s="169"/>
      <c r="F223" s="170"/>
      <c r="G223" s="170">
        <f>SUMIF(AG224:AG239,"&lt;&gt;NOR",G224:G239)</f>
        <v>0</v>
      </c>
      <c r="H223" s="170"/>
      <c r="I223" s="170">
        <f>SUM(I224:I239)</f>
        <v>0</v>
      </c>
      <c r="J223" s="170"/>
      <c r="K223" s="170">
        <f>SUM(K224:K239)</f>
        <v>0</v>
      </c>
      <c r="L223" s="170"/>
      <c r="M223" s="170">
        <f>SUM(M224:M239)</f>
        <v>0</v>
      </c>
      <c r="N223" s="169"/>
      <c r="O223" s="169">
        <f>SUM(O224:O239)</f>
        <v>0.09</v>
      </c>
      <c r="P223" s="169"/>
      <c r="Q223" s="169">
        <f>SUM(Q224:Q239)</f>
        <v>0</v>
      </c>
      <c r="R223" s="170"/>
      <c r="S223" s="170"/>
      <c r="T223" s="171"/>
      <c r="U223" s="165"/>
      <c r="V223" s="165">
        <f>SUM(V224:V239)</f>
        <v>20.79</v>
      </c>
      <c r="W223" s="165"/>
      <c r="X223" s="165"/>
      <c r="Y223" s="165"/>
      <c r="AG223" t="s">
        <v>176</v>
      </c>
    </row>
    <row r="224" spans="1:60" outlineLevel="1" x14ac:dyDescent="0.2">
      <c r="A224" s="173">
        <v>49</v>
      </c>
      <c r="B224" s="174" t="s">
        <v>499</v>
      </c>
      <c r="C224" s="189" t="s">
        <v>500</v>
      </c>
      <c r="D224" s="175" t="s">
        <v>179</v>
      </c>
      <c r="E224" s="176">
        <v>42.09</v>
      </c>
      <c r="F224" s="177"/>
      <c r="G224" s="178">
        <f>ROUND(E224*F224,2)</f>
        <v>0</v>
      </c>
      <c r="H224" s="177"/>
      <c r="I224" s="178">
        <f>ROUND(E224*H224,2)</f>
        <v>0</v>
      </c>
      <c r="J224" s="177"/>
      <c r="K224" s="178">
        <f>ROUND(E224*J224,2)</f>
        <v>0</v>
      </c>
      <c r="L224" s="178">
        <v>21</v>
      </c>
      <c r="M224" s="178">
        <f>G224*(1+L224/100)</f>
        <v>0</v>
      </c>
      <c r="N224" s="176">
        <v>2.1000000000000001E-4</v>
      </c>
      <c r="O224" s="176">
        <f>ROUND(E224*N224,2)</f>
        <v>0.01</v>
      </c>
      <c r="P224" s="176">
        <v>0</v>
      </c>
      <c r="Q224" s="176">
        <f>ROUND(E224*P224,2)</f>
        <v>0</v>
      </c>
      <c r="R224" s="178" t="s">
        <v>501</v>
      </c>
      <c r="S224" s="178" t="s">
        <v>242</v>
      </c>
      <c r="T224" s="179" t="s">
        <v>243</v>
      </c>
      <c r="U224" s="161">
        <v>9.5000000000000001E-2</v>
      </c>
      <c r="V224" s="161">
        <f>ROUND(E224*U224,2)</f>
        <v>4</v>
      </c>
      <c r="W224" s="161"/>
      <c r="X224" s="161" t="s">
        <v>182</v>
      </c>
      <c r="Y224" s="161" t="s">
        <v>183</v>
      </c>
      <c r="Z224" s="150"/>
      <c r="AA224" s="150"/>
      <c r="AB224" s="150"/>
      <c r="AC224" s="150"/>
      <c r="AD224" s="150"/>
      <c r="AE224" s="150"/>
      <c r="AF224" s="150"/>
      <c r="AG224" s="150" t="s">
        <v>184</v>
      </c>
      <c r="AH224" s="150"/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outlineLevel="2" x14ac:dyDescent="0.2">
      <c r="A225" s="157"/>
      <c r="B225" s="158"/>
      <c r="C225" s="190" t="s">
        <v>502</v>
      </c>
      <c r="D225" s="163"/>
      <c r="E225" s="164"/>
      <c r="F225" s="161"/>
      <c r="G225" s="161"/>
      <c r="H225" s="161"/>
      <c r="I225" s="161"/>
      <c r="J225" s="161"/>
      <c r="K225" s="161"/>
      <c r="L225" s="161"/>
      <c r="M225" s="161"/>
      <c r="N225" s="160"/>
      <c r="O225" s="160"/>
      <c r="P225" s="160"/>
      <c r="Q225" s="160"/>
      <c r="R225" s="161"/>
      <c r="S225" s="161"/>
      <c r="T225" s="161"/>
      <c r="U225" s="161"/>
      <c r="V225" s="161"/>
      <c r="W225" s="161"/>
      <c r="X225" s="161"/>
      <c r="Y225" s="161"/>
      <c r="Z225" s="150"/>
      <c r="AA225" s="150"/>
      <c r="AB225" s="150"/>
      <c r="AC225" s="150"/>
      <c r="AD225" s="150"/>
      <c r="AE225" s="150"/>
      <c r="AF225" s="150"/>
      <c r="AG225" s="150" t="s">
        <v>188</v>
      </c>
      <c r="AH225" s="150">
        <v>0</v>
      </c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</row>
    <row r="226" spans="1:60" outlineLevel="3" x14ac:dyDescent="0.2">
      <c r="A226" s="157"/>
      <c r="B226" s="158"/>
      <c r="C226" s="190" t="s">
        <v>503</v>
      </c>
      <c r="D226" s="163"/>
      <c r="E226" s="164">
        <v>42.09</v>
      </c>
      <c r="F226" s="161"/>
      <c r="G226" s="161"/>
      <c r="H226" s="161"/>
      <c r="I226" s="161"/>
      <c r="J226" s="161"/>
      <c r="K226" s="161"/>
      <c r="L226" s="161"/>
      <c r="M226" s="161"/>
      <c r="N226" s="160"/>
      <c r="O226" s="160"/>
      <c r="P226" s="160"/>
      <c r="Q226" s="160"/>
      <c r="R226" s="161"/>
      <c r="S226" s="161"/>
      <c r="T226" s="161"/>
      <c r="U226" s="161"/>
      <c r="V226" s="161"/>
      <c r="W226" s="161"/>
      <c r="X226" s="161"/>
      <c r="Y226" s="161"/>
      <c r="Z226" s="150"/>
      <c r="AA226" s="150"/>
      <c r="AB226" s="150"/>
      <c r="AC226" s="150"/>
      <c r="AD226" s="150"/>
      <c r="AE226" s="150"/>
      <c r="AF226" s="150"/>
      <c r="AG226" s="150" t="s">
        <v>188</v>
      </c>
      <c r="AH226" s="150">
        <v>5</v>
      </c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outlineLevel="1" x14ac:dyDescent="0.2">
      <c r="A227" s="173">
        <v>50</v>
      </c>
      <c r="B227" s="174" t="s">
        <v>504</v>
      </c>
      <c r="C227" s="189" t="s">
        <v>505</v>
      </c>
      <c r="D227" s="175" t="s">
        <v>179</v>
      </c>
      <c r="E227" s="176">
        <v>42.09</v>
      </c>
      <c r="F227" s="177"/>
      <c r="G227" s="178">
        <f>ROUND(E227*F227,2)</f>
        <v>0</v>
      </c>
      <c r="H227" s="177"/>
      <c r="I227" s="178">
        <f>ROUND(E227*H227,2)</f>
        <v>0</v>
      </c>
      <c r="J227" s="177"/>
      <c r="K227" s="178">
        <f>ROUND(E227*J227,2)</f>
        <v>0</v>
      </c>
      <c r="L227" s="178">
        <v>21</v>
      </c>
      <c r="M227" s="178">
        <f>G227*(1+L227/100)</f>
        <v>0</v>
      </c>
      <c r="N227" s="176">
        <v>1.58E-3</v>
      </c>
      <c r="O227" s="176">
        <f>ROUND(E227*N227,2)</f>
        <v>7.0000000000000007E-2</v>
      </c>
      <c r="P227" s="176">
        <v>0</v>
      </c>
      <c r="Q227" s="176">
        <f>ROUND(E227*P227,2)</f>
        <v>0</v>
      </c>
      <c r="R227" s="178" t="s">
        <v>501</v>
      </c>
      <c r="S227" s="178" t="s">
        <v>242</v>
      </c>
      <c r="T227" s="179" t="s">
        <v>243</v>
      </c>
      <c r="U227" s="161">
        <v>0.24</v>
      </c>
      <c r="V227" s="161">
        <f>ROUND(E227*U227,2)</f>
        <v>10.1</v>
      </c>
      <c r="W227" s="161"/>
      <c r="X227" s="161" t="s">
        <v>182</v>
      </c>
      <c r="Y227" s="161" t="s">
        <v>183</v>
      </c>
      <c r="Z227" s="150"/>
      <c r="AA227" s="150"/>
      <c r="AB227" s="150"/>
      <c r="AC227" s="150"/>
      <c r="AD227" s="150"/>
      <c r="AE227" s="150"/>
      <c r="AF227" s="150"/>
      <c r="AG227" s="150" t="s">
        <v>184</v>
      </c>
      <c r="AH227" s="150"/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</row>
    <row r="228" spans="1:60" outlineLevel="2" x14ac:dyDescent="0.2">
      <c r="A228" s="157"/>
      <c r="B228" s="158"/>
      <c r="C228" s="190" t="s">
        <v>425</v>
      </c>
      <c r="D228" s="163"/>
      <c r="E228" s="164"/>
      <c r="F228" s="161"/>
      <c r="G228" s="161"/>
      <c r="H228" s="161"/>
      <c r="I228" s="161"/>
      <c r="J228" s="161"/>
      <c r="K228" s="161"/>
      <c r="L228" s="161"/>
      <c r="M228" s="161"/>
      <c r="N228" s="160"/>
      <c r="O228" s="160"/>
      <c r="P228" s="160"/>
      <c r="Q228" s="160"/>
      <c r="R228" s="161"/>
      <c r="S228" s="161"/>
      <c r="T228" s="161"/>
      <c r="U228" s="161"/>
      <c r="V228" s="161"/>
      <c r="W228" s="161"/>
      <c r="X228" s="161"/>
      <c r="Y228" s="161"/>
      <c r="Z228" s="150"/>
      <c r="AA228" s="150"/>
      <c r="AB228" s="150"/>
      <c r="AC228" s="150"/>
      <c r="AD228" s="150"/>
      <c r="AE228" s="150"/>
      <c r="AF228" s="150"/>
      <c r="AG228" s="150" t="s">
        <v>188</v>
      </c>
      <c r="AH228" s="150">
        <v>0</v>
      </c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outlineLevel="3" x14ac:dyDescent="0.2">
      <c r="A229" s="157"/>
      <c r="B229" s="158"/>
      <c r="C229" s="190" t="s">
        <v>506</v>
      </c>
      <c r="D229" s="163"/>
      <c r="E229" s="164">
        <v>32.69</v>
      </c>
      <c r="F229" s="161"/>
      <c r="G229" s="161"/>
      <c r="H229" s="161"/>
      <c r="I229" s="161"/>
      <c r="J229" s="161"/>
      <c r="K229" s="161"/>
      <c r="L229" s="161"/>
      <c r="M229" s="161"/>
      <c r="N229" s="160"/>
      <c r="O229" s="160"/>
      <c r="P229" s="160"/>
      <c r="Q229" s="160"/>
      <c r="R229" s="161"/>
      <c r="S229" s="161"/>
      <c r="T229" s="161"/>
      <c r="U229" s="161"/>
      <c r="V229" s="161"/>
      <c r="W229" s="161"/>
      <c r="X229" s="161"/>
      <c r="Y229" s="161"/>
      <c r="Z229" s="150"/>
      <c r="AA229" s="150"/>
      <c r="AB229" s="150"/>
      <c r="AC229" s="150"/>
      <c r="AD229" s="150"/>
      <c r="AE229" s="150"/>
      <c r="AF229" s="150"/>
      <c r="AG229" s="150" t="s">
        <v>188</v>
      </c>
      <c r="AH229" s="150">
        <v>0</v>
      </c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outlineLevel="3" x14ac:dyDescent="0.2">
      <c r="A230" s="157"/>
      <c r="B230" s="158"/>
      <c r="C230" s="190" t="s">
        <v>507</v>
      </c>
      <c r="D230" s="163"/>
      <c r="E230" s="164">
        <v>9.4</v>
      </c>
      <c r="F230" s="161"/>
      <c r="G230" s="161"/>
      <c r="H230" s="161"/>
      <c r="I230" s="161"/>
      <c r="J230" s="161"/>
      <c r="K230" s="161"/>
      <c r="L230" s="161"/>
      <c r="M230" s="161"/>
      <c r="N230" s="160"/>
      <c r="O230" s="160"/>
      <c r="P230" s="160"/>
      <c r="Q230" s="160"/>
      <c r="R230" s="161"/>
      <c r="S230" s="161"/>
      <c r="T230" s="161"/>
      <c r="U230" s="161"/>
      <c r="V230" s="161"/>
      <c r="W230" s="161"/>
      <c r="X230" s="161"/>
      <c r="Y230" s="161"/>
      <c r="Z230" s="150"/>
      <c r="AA230" s="150"/>
      <c r="AB230" s="150"/>
      <c r="AC230" s="150"/>
      <c r="AD230" s="150"/>
      <c r="AE230" s="150"/>
      <c r="AF230" s="150"/>
      <c r="AG230" s="150" t="s">
        <v>188</v>
      </c>
      <c r="AH230" s="150">
        <v>0</v>
      </c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</row>
    <row r="231" spans="1:60" outlineLevel="1" x14ac:dyDescent="0.2">
      <c r="A231" s="173">
        <v>51</v>
      </c>
      <c r="B231" s="174" t="s">
        <v>508</v>
      </c>
      <c r="C231" s="189" t="s">
        <v>509</v>
      </c>
      <c r="D231" s="175" t="s">
        <v>264</v>
      </c>
      <c r="E231" s="176">
        <v>33.6</v>
      </c>
      <c r="F231" s="177"/>
      <c r="G231" s="178">
        <f>ROUND(E231*F231,2)</f>
        <v>0</v>
      </c>
      <c r="H231" s="177"/>
      <c r="I231" s="178">
        <f>ROUND(E231*H231,2)</f>
        <v>0</v>
      </c>
      <c r="J231" s="177"/>
      <c r="K231" s="178">
        <f>ROUND(E231*J231,2)</f>
        <v>0</v>
      </c>
      <c r="L231" s="178">
        <v>21</v>
      </c>
      <c r="M231" s="178">
        <f>G231*(1+L231/100)</f>
        <v>0</v>
      </c>
      <c r="N231" s="176">
        <v>2.9E-4</v>
      </c>
      <c r="O231" s="176">
        <f>ROUND(E231*N231,2)</f>
        <v>0.01</v>
      </c>
      <c r="P231" s="176">
        <v>0</v>
      </c>
      <c r="Q231" s="176">
        <f>ROUND(E231*P231,2)</f>
        <v>0</v>
      </c>
      <c r="R231" s="178" t="s">
        <v>501</v>
      </c>
      <c r="S231" s="178" t="s">
        <v>242</v>
      </c>
      <c r="T231" s="179" t="s">
        <v>243</v>
      </c>
      <c r="U231" s="161">
        <v>0.11</v>
      </c>
      <c r="V231" s="161">
        <f>ROUND(E231*U231,2)</f>
        <v>3.7</v>
      </c>
      <c r="W231" s="161"/>
      <c r="X231" s="161" t="s">
        <v>182</v>
      </c>
      <c r="Y231" s="161" t="s">
        <v>183</v>
      </c>
      <c r="Z231" s="150"/>
      <c r="AA231" s="150"/>
      <c r="AB231" s="150"/>
      <c r="AC231" s="150"/>
      <c r="AD231" s="150"/>
      <c r="AE231" s="150"/>
      <c r="AF231" s="150"/>
      <c r="AG231" s="150" t="s">
        <v>184</v>
      </c>
      <c r="AH231" s="150"/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</row>
    <row r="232" spans="1:60" outlineLevel="2" x14ac:dyDescent="0.2">
      <c r="A232" s="157"/>
      <c r="B232" s="158"/>
      <c r="C232" s="190" t="s">
        <v>510</v>
      </c>
      <c r="D232" s="163"/>
      <c r="E232" s="164">
        <v>33.6</v>
      </c>
      <c r="F232" s="161"/>
      <c r="G232" s="161"/>
      <c r="H232" s="161"/>
      <c r="I232" s="161"/>
      <c r="J232" s="161"/>
      <c r="K232" s="161"/>
      <c r="L232" s="161"/>
      <c r="M232" s="161"/>
      <c r="N232" s="160"/>
      <c r="O232" s="160"/>
      <c r="P232" s="160"/>
      <c r="Q232" s="160"/>
      <c r="R232" s="161"/>
      <c r="S232" s="161"/>
      <c r="T232" s="161"/>
      <c r="U232" s="161"/>
      <c r="V232" s="161"/>
      <c r="W232" s="161"/>
      <c r="X232" s="161"/>
      <c r="Y232" s="161"/>
      <c r="Z232" s="150"/>
      <c r="AA232" s="150"/>
      <c r="AB232" s="150"/>
      <c r="AC232" s="150"/>
      <c r="AD232" s="150"/>
      <c r="AE232" s="150"/>
      <c r="AF232" s="150"/>
      <c r="AG232" s="150" t="s">
        <v>188</v>
      </c>
      <c r="AH232" s="150">
        <v>0</v>
      </c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</row>
    <row r="233" spans="1:60" outlineLevel="1" x14ac:dyDescent="0.2">
      <c r="A233" s="173">
        <v>52</v>
      </c>
      <c r="B233" s="174" t="s">
        <v>511</v>
      </c>
      <c r="C233" s="189" t="s">
        <v>512</v>
      </c>
      <c r="D233" s="175" t="s">
        <v>240</v>
      </c>
      <c r="E233" s="176">
        <v>27</v>
      </c>
      <c r="F233" s="177"/>
      <c r="G233" s="178">
        <f>ROUND(E233*F233,2)</f>
        <v>0</v>
      </c>
      <c r="H233" s="177"/>
      <c r="I233" s="178">
        <f>ROUND(E233*H233,2)</f>
        <v>0</v>
      </c>
      <c r="J233" s="177"/>
      <c r="K233" s="178">
        <f>ROUND(E233*J233,2)</f>
        <v>0</v>
      </c>
      <c r="L233" s="178">
        <v>21</v>
      </c>
      <c r="M233" s="178">
        <f>G233*(1+L233/100)</f>
        <v>0</v>
      </c>
      <c r="N233" s="176">
        <v>1.1E-4</v>
      </c>
      <c r="O233" s="176">
        <f>ROUND(E233*N233,2)</f>
        <v>0</v>
      </c>
      <c r="P233" s="176">
        <v>0</v>
      </c>
      <c r="Q233" s="176">
        <f>ROUND(E233*P233,2)</f>
        <v>0</v>
      </c>
      <c r="R233" s="178" t="s">
        <v>501</v>
      </c>
      <c r="S233" s="178" t="s">
        <v>242</v>
      </c>
      <c r="T233" s="179" t="s">
        <v>243</v>
      </c>
      <c r="U233" s="161">
        <v>6.7000000000000004E-2</v>
      </c>
      <c r="V233" s="161">
        <f>ROUND(E233*U233,2)</f>
        <v>1.81</v>
      </c>
      <c r="W233" s="161"/>
      <c r="X233" s="161" t="s">
        <v>182</v>
      </c>
      <c r="Y233" s="161" t="s">
        <v>183</v>
      </c>
      <c r="Z233" s="150"/>
      <c r="AA233" s="150"/>
      <c r="AB233" s="150"/>
      <c r="AC233" s="150"/>
      <c r="AD233" s="150"/>
      <c r="AE233" s="150"/>
      <c r="AF233" s="150"/>
      <c r="AG233" s="150" t="s">
        <v>184</v>
      </c>
      <c r="AH233" s="150"/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</row>
    <row r="234" spans="1:60" outlineLevel="2" x14ac:dyDescent="0.2">
      <c r="A234" s="157"/>
      <c r="B234" s="158"/>
      <c r="C234" s="190" t="s">
        <v>513</v>
      </c>
      <c r="D234" s="163"/>
      <c r="E234" s="164">
        <v>16</v>
      </c>
      <c r="F234" s="161"/>
      <c r="G234" s="161"/>
      <c r="H234" s="161"/>
      <c r="I234" s="161"/>
      <c r="J234" s="161"/>
      <c r="K234" s="161"/>
      <c r="L234" s="161"/>
      <c r="M234" s="161"/>
      <c r="N234" s="160"/>
      <c r="O234" s="160"/>
      <c r="P234" s="160"/>
      <c r="Q234" s="160"/>
      <c r="R234" s="161"/>
      <c r="S234" s="161"/>
      <c r="T234" s="161"/>
      <c r="U234" s="161"/>
      <c r="V234" s="161"/>
      <c r="W234" s="161"/>
      <c r="X234" s="161"/>
      <c r="Y234" s="161"/>
      <c r="Z234" s="150"/>
      <c r="AA234" s="150"/>
      <c r="AB234" s="150"/>
      <c r="AC234" s="150"/>
      <c r="AD234" s="150"/>
      <c r="AE234" s="150"/>
      <c r="AF234" s="150"/>
      <c r="AG234" s="150" t="s">
        <v>188</v>
      </c>
      <c r="AH234" s="150">
        <v>0</v>
      </c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</row>
    <row r="235" spans="1:60" outlineLevel="3" x14ac:dyDescent="0.2">
      <c r="A235" s="157"/>
      <c r="B235" s="158"/>
      <c r="C235" s="190" t="s">
        <v>514</v>
      </c>
      <c r="D235" s="163"/>
      <c r="E235" s="164">
        <v>11</v>
      </c>
      <c r="F235" s="161"/>
      <c r="G235" s="161"/>
      <c r="H235" s="161"/>
      <c r="I235" s="161"/>
      <c r="J235" s="161"/>
      <c r="K235" s="161"/>
      <c r="L235" s="161"/>
      <c r="M235" s="161"/>
      <c r="N235" s="160"/>
      <c r="O235" s="160"/>
      <c r="P235" s="160"/>
      <c r="Q235" s="160"/>
      <c r="R235" s="161"/>
      <c r="S235" s="161"/>
      <c r="T235" s="161"/>
      <c r="U235" s="161"/>
      <c r="V235" s="161"/>
      <c r="W235" s="161"/>
      <c r="X235" s="161"/>
      <c r="Y235" s="161"/>
      <c r="Z235" s="150"/>
      <c r="AA235" s="150"/>
      <c r="AB235" s="150"/>
      <c r="AC235" s="150"/>
      <c r="AD235" s="150"/>
      <c r="AE235" s="150"/>
      <c r="AF235" s="150"/>
      <c r="AG235" s="150" t="s">
        <v>188</v>
      </c>
      <c r="AH235" s="150">
        <v>0</v>
      </c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</row>
    <row r="236" spans="1:60" outlineLevel="1" x14ac:dyDescent="0.2">
      <c r="A236" s="173">
        <v>53</v>
      </c>
      <c r="B236" s="174" t="s">
        <v>515</v>
      </c>
      <c r="C236" s="189" t="s">
        <v>516</v>
      </c>
      <c r="D236" s="175" t="s">
        <v>264</v>
      </c>
      <c r="E236" s="176">
        <v>8.4</v>
      </c>
      <c r="F236" s="177"/>
      <c r="G236" s="178">
        <f>ROUND(E236*F236,2)</f>
        <v>0</v>
      </c>
      <c r="H236" s="177"/>
      <c r="I236" s="178">
        <f>ROUND(E236*H236,2)</f>
        <v>0</v>
      </c>
      <c r="J236" s="177"/>
      <c r="K236" s="178">
        <f>ROUND(E236*J236,2)</f>
        <v>0</v>
      </c>
      <c r="L236" s="178">
        <v>21</v>
      </c>
      <c r="M236" s="178">
        <f>G236*(1+L236/100)</f>
        <v>0</v>
      </c>
      <c r="N236" s="176">
        <v>2.9E-4</v>
      </c>
      <c r="O236" s="176">
        <f>ROUND(E236*N236,2)</f>
        <v>0</v>
      </c>
      <c r="P236" s="176">
        <v>0</v>
      </c>
      <c r="Q236" s="176">
        <f>ROUND(E236*P236,2)</f>
        <v>0</v>
      </c>
      <c r="R236" s="178" t="s">
        <v>501</v>
      </c>
      <c r="S236" s="178" t="s">
        <v>242</v>
      </c>
      <c r="T236" s="179" t="s">
        <v>243</v>
      </c>
      <c r="U236" s="161">
        <v>0.14000000000000001</v>
      </c>
      <c r="V236" s="161">
        <f>ROUND(E236*U236,2)</f>
        <v>1.18</v>
      </c>
      <c r="W236" s="161"/>
      <c r="X236" s="161" t="s">
        <v>182</v>
      </c>
      <c r="Y236" s="161" t="s">
        <v>183</v>
      </c>
      <c r="Z236" s="150"/>
      <c r="AA236" s="150"/>
      <c r="AB236" s="150"/>
      <c r="AC236" s="150"/>
      <c r="AD236" s="150"/>
      <c r="AE236" s="150"/>
      <c r="AF236" s="150"/>
      <c r="AG236" s="150" t="s">
        <v>184</v>
      </c>
      <c r="AH236" s="150"/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</row>
    <row r="237" spans="1:60" outlineLevel="2" x14ac:dyDescent="0.2">
      <c r="A237" s="157"/>
      <c r="B237" s="158"/>
      <c r="C237" s="190" t="s">
        <v>517</v>
      </c>
      <c r="D237" s="163"/>
      <c r="E237" s="164">
        <v>8.4</v>
      </c>
      <c r="F237" s="161"/>
      <c r="G237" s="161"/>
      <c r="H237" s="161"/>
      <c r="I237" s="161"/>
      <c r="J237" s="161"/>
      <c r="K237" s="161"/>
      <c r="L237" s="161"/>
      <c r="M237" s="161"/>
      <c r="N237" s="160"/>
      <c r="O237" s="160"/>
      <c r="P237" s="160"/>
      <c r="Q237" s="160"/>
      <c r="R237" s="161"/>
      <c r="S237" s="161"/>
      <c r="T237" s="161"/>
      <c r="U237" s="161"/>
      <c r="V237" s="161"/>
      <c r="W237" s="161"/>
      <c r="X237" s="161"/>
      <c r="Y237" s="161"/>
      <c r="Z237" s="150"/>
      <c r="AA237" s="150"/>
      <c r="AB237" s="150"/>
      <c r="AC237" s="150"/>
      <c r="AD237" s="150"/>
      <c r="AE237" s="150"/>
      <c r="AF237" s="150"/>
      <c r="AG237" s="150" t="s">
        <v>188</v>
      </c>
      <c r="AH237" s="150">
        <v>0</v>
      </c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</row>
    <row r="238" spans="1:60" outlineLevel="1" x14ac:dyDescent="0.2">
      <c r="A238" s="157">
        <v>54</v>
      </c>
      <c r="B238" s="158" t="s">
        <v>518</v>
      </c>
      <c r="C238" s="196" t="s">
        <v>519</v>
      </c>
      <c r="D238" s="159" t="s">
        <v>0</v>
      </c>
      <c r="E238" s="195"/>
      <c r="F238" s="162"/>
      <c r="G238" s="161">
        <f>ROUND(E238*F238,2)</f>
        <v>0</v>
      </c>
      <c r="H238" s="162"/>
      <c r="I238" s="161">
        <f>ROUND(E238*H238,2)</f>
        <v>0</v>
      </c>
      <c r="J238" s="162"/>
      <c r="K238" s="161">
        <f>ROUND(E238*J238,2)</f>
        <v>0</v>
      </c>
      <c r="L238" s="161">
        <v>21</v>
      </c>
      <c r="M238" s="161">
        <f>G238*(1+L238/100)</f>
        <v>0</v>
      </c>
      <c r="N238" s="160">
        <v>0</v>
      </c>
      <c r="O238" s="160">
        <f>ROUND(E238*N238,2)</f>
        <v>0</v>
      </c>
      <c r="P238" s="160">
        <v>0</v>
      </c>
      <c r="Q238" s="160">
        <f>ROUND(E238*P238,2)</f>
        <v>0</v>
      </c>
      <c r="R238" s="161" t="s">
        <v>501</v>
      </c>
      <c r="S238" s="161" t="s">
        <v>242</v>
      </c>
      <c r="T238" s="161" t="s">
        <v>243</v>
      </c>
      <c r="U238" s="161">
        <v>0</v>
      </c>
      <c r="V238" s="161">
        <f>ROUND(E238*U238,2)</f>
        <v>0</v>
      </c>
      <c r="W238" s="161"/>
      <c r="X238" s="161" t="s">
        <v>491</v>
      </c>
      <c r="Y238" s="161" t="s">
        <v>183</v>
      </c>
      <c r="Z238" s="150"/>
      <c r="AA238" s="150"/>
      <c r="AB238" s="150"/>
      <c r="AC238" s="150"/>
      <c r="AD238" s="150"/>
      <c r="AE238" s="150"/>
      <c r="AF238" s="150"/>
      <c r="AG238" s="150" t="s">
        <v>492</v>
      </c>
      <c r="AH238" s="150"/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</row>
    <row r="239" spans="1:60" outlineLevel="2" x14ac:dyDescent="0.2">
      <c r="A239" s="157"/>
      <c r="B239" s="158"/>
      <c r="C239" s="265" t="s">
        <v>520</v>
      </c>
      <c r="D239" s="266"/>
      <c r="E239" s="266"/>
      <c r="F239" s="266"/>
      <c r="G239" s="266"/>
      <c r="H239" s="161"/>
      <c r="I239" s="161"/>
      <c r="J239" s="161"/>
      <c r="K239" s="161"/>
      <c r="L239" s="161"/>
      <c r="M239" s="161"/>
      <c r="N239" s="160"/>
      <c r="O239" s="160"/>
      <c r="P239" s="160"/>
      <c r="Q239" s="160"/>
      <c r="R239" s="161"/>
      <c r="S239" s="161"/>
      <c r="T239" s="161"/>
      <c r="U239" s="161"/>
      <c r="V239" s="161"/>
      <c r="W239" s="161"/>
      <c r="X239" s="161"/>
      <c r="Y239" s="161"/>
      <c r="Z239" s="150"/>
      <c r="AA239" s="150"/>
      <c r="AB239" s="150"/>
      <c r="AC239" s="150"/>
      <c r="AD239" s="150"/>
      <c r="AE239" s="150"/>
      <c r="AF239" s="150"/>
      <c r="AG239" s="150" t="s">
        <v>245</v>
      </c>
      <c r="AH239" s="150"/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</row>
    <row r="240" spans="1:60" x14ac:dyDescent="0.2">
      <c r="A240" s="166" t="s">
        <v>175</v>
      </c>
      <c r="B240" s="167" t="s">
        <v>118</v>
      </c>
      <c r="C240" s="188" t="s">
        <v>119</v>
      </c>
      <c r="D240" s="168"/>
      <c r="E240" s="169"/>
      <c r="F240" s="170"/>
      <c r="G240" s="170">
        <f>SUMIF(AG241:AG242,"&lt;&gt;NOR",G241:G242)</f>
        <v>0</v>
      </c>
      <c r="H240" s="170"/>
      <c r="I240" s="170">
        <f>SUM(I241:I242)</f>
        <v>0</v>
      </c>
      <c r="J240" s="170"/>
      <c r="K240" s="170">
        <f>SUM(K241:K242)</f>
        <v>0</v>
      </c>
      <c r="L240" s="170"/>
      <c r="M240" s="170">
        <f>SUM(M241:M242)</f>
        <v>0</v>
      </c>
      <c r="N240" s="169"/>
      <c r="O240" s="169">
        <f>SUM(O241:O242)</f>
        <v>0</v>
      </c>
      <c r="P240" s="169"/>
      <c r="Q240" s="169">
        <f>SUM(Q241:Q242)</f>
        <v>0.01</v>
      </c>
      <c r="R240" s="170"/>
      <c r="S240" s="170"/>
      <c r="T240" s="171"/>
      <c r="U240" s="165"/>
      <c r="V240" s="165">
        <f>SUM(V241:V242)</f>
        <v>0.59</v>
      </c>
      <c r="W240" s="165"/>
      <c r="X240" s="165"/>
      <c r="Y240" s="165"/>
      <c r="AG240" t="s">
        <v>176</v>
      </c>
    </row>
    <row r="241" spans="1:60" outlineLevel="1" x14ac:dyDescent="0.2">
      <c r="A241" s="181">
        <v>55</v>
      </c>
      <c r="B241" s="182" t="s">
        <v>521</v>
      </c>
      <c r="C241" s="191" t="s">
        <v>522</v>
      </c>
      <c r="D241" s="183" t="s">
        <v>240</v>
      </c>
      <c r="E241" s="184">
        <v>2</v>
      </c>
      <c r="F241" s="185"/>
      <c r="G241" s="186">
        <f>ROUND(E241*F241,2)</f>
        <v>0</v>
      </c>
      <c r="H241" s="185"/>
      <c r="I241" s="186">
        <f>ROUND(E241*H241,2)</f>
        <v>0</v>
      </c>
      <c r="J241" s="185"/>
      <c r="K241" s="186">
        <f>ROUND(E241*J241,2)</f>
        <v>0</v>
      </c>
      <c r="L241" s="186">
        <v>21</v>
      </c>
      <c r="M241" s="186">
        <f>G241*(1+L241/100)</f>
        <v>0</v>
      </c>
      <c r="N241" s="184">
        <v>0</v>
      </c>
      <c r="O241" s="184">
        <f>ROUND(E241*N241,2)</f>
        <v>0</v>
      </c>
      <c r="P241" s="184">
        <v>4.0000000000000001E-3</v>
      </c>
      <c r="Q241" s="184">
        <f>ROUND(E241*P241,2)</f>
        <v>0.01</v>
      </c>
      <c r="R241" s="186"/>
      <c r="S241" s="186" t="s">
        <v>180</v>
      </c>
      <c r="T241" s="187" t="s">
        <v>181</v>
      </c>
      <c r="U241" s="161">
        <v>0.29699999999999999</v>
      </c>
      <c r="V241" s="161">
        <f>ROUND(E241*U241,2)</f>
        <v>0.59</v>
      </c>
      <c r="W241" s="161"/>
      <c r="X241" s="161" t="s">
        <v>182</v>
      </c>
      <c r="Y241" s="161" t="s">
        <v>183</v>
      </c>
      <c r="Z241" s="150"/>
      <c r="AA241" s="150"/>
      <c r="AB241" s="150"/>
      <c r="AC241" s="150"/>
      <c r="AD241" s="150"/>
      <c r="AE241" s="150"/>
      <c r="AF241" s="150"/>
      <c r="AG241" s="150" t="s">
        <v>184</v>
      </c>
      <c r="AH241" s="150"/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</row>
    <row r="242" spans="1:60" ht="22.5" outlineLevel="1" x14ac:dyDescent="0.2">
      <c r="A242" s="181">
        <v>56</v>
      </c>
      <c r="B242" s="182" t="s">
        <v>523</v>
      </c>
      <c r="C242" s="191" t="s">
        <v>524</v>
      </c>
      <c r="D242" s="183" t="s">
        <v>525</v>
      </c>
      <c r="E242" s="184">
        <v>2</v>
      </c>
      <c r="F242" s="185"/>
      <c r="G242" s="186">
        <f>ROUND(E242*F242,2)</f>
        <v>0</v>
      </c>
      <c r="H242" s="185"/>
      <c r="I242" s="186">
        <f>ROUND(E242*H242,2)</f>
        <v>0</v>
      </c>
      <c r="J242" s="185"/>
      <c r="K242" s="186">
        <f>ROUND(E242*J242,2)</f>
        <v>0</v>
      </c>
      <c r="L242" s="186">
        <v>21</v>
      </c>
      <c r="M242" s="186">
        <f>G242*(1+L242/100)</f>
        <v>0</v>
      </c>
      <c r="N242" s="184">
        <v>0</v>
      </c>
      <c r="O242" s="184">
        <f>ROUND(E242*N242,2)</f>
        <v>0</v>
      </c>
      <c r="P242" s="184">
        <v>0</v>
      </c>
      <c r="Q242" s="184">
        <f>ROUND(E242*P242,2)</f>
        <v>0</v>
      </c>
      <c r="R242" s="186"/>
      <c r="S242" s="186" t="s">
        <v>180</v>
      </c>
      <c r="T242" s="187" t="s">
        <v>181</v>
      </c>
      <c r="U242" s="161">
        <v>0</v>
      </c>
      <c r="V242" s="161">
        <f>ROUND(E242*U242,2)</f>
        <v>0</v>
      </c>
      <c r="W242" s="161"/>
      <c r="X242" s="161" t="s">
        <v>299</v>
      </c>
      <c r="Y242" s="161" t="s">
        <v>183</v>
      </c>
      <c r="Z242" s="150"/>
      <c r="AA242" s="150"/>
      <c r="AB242" s="150"/>
      <c r="AC242" s="150"/>
      <c r="AD242" s="150"/>
      <c r="AE242" s="150"/>
      <c r="AF242" s="150"/>
      <c r="AG242" s="150" t="s">
        <v>526</v>
      </c>
      <c r="AH242" s="150"/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</row>
    <row r="243" spans="1:60" x14ac:dyDescent="0.2">
      <c r="A243" s="166" t="s">
        <v>175</v>
      </c>
      <c r="B243" s="167" t="s">
        <v>120</v>
      </c>
      <c r="C243" s="188" t="s">
        <v>121</v>
      </c>
      <c r="D243" s="168"/>
      <c r="E243" s="169"/>
      <c r="F243" s="170"/>
      <c r="G243" s="170">
        <f>SUMIF(AG244:AG248,"&lt;&gt;NOR",G244:G248)</f>
        <v>0</v>
      </c>
      <c r="H243" s="170"/>
      <c r="I243" s="170">
        <f>SUM(I244:I248)</f>
        <v>0</v>
      </c>
      <c r="J243" s="170"/>
      <c r="K243" s="170">
        <f>SUM(K244:K248)</f>
        <v>0</v>
      </c>
      <c r="L243" s="170"/>
      <c r="M243" s="170">
        <f>SUM(M244:M248)</f>
        <v>0</v>
      </c>
      <c r="N243" s="169"/>
      <c r="O243" s="169">
        <f>SUM(O244:O248)</f>
        <v>0</v>
      </c>
      <c r="P243" s="169"/>
      <c r="Q243" s="169">
        <f>SUM(Q244:Q248)</f>
        <v>0.05</v>
      </c>
      <c r="R243" s="170"/>
      <c r="S243" s="170"/>
      <c r="T243" s="171"/>
      <c r="U243" s="165"/>
      <c r="V243" s="165">
        <f>SUM(V244:V248)</f>
        <v>1.24</v>
      </c>
      <c r="W243" s="165"/>
      <c r="X243" s="165"/>
      <c r="Y243" s="165"/>
      <c r="AG243" t="s">
        <v>176</v>
      </c>
    </row>
    <row r="244" spans="1:60" ht="22.5" outlineLevel="1" x14ac:dyDescent="0.2">
      <c r="A244" s="181">
        <v>57</v>
      </c>
      <c r="B244" s="182" t="s">
        <v>527</v>
      </c>
      <c r="C244" s="191" t="s">
        <v>528</v>
      </c>
      <c r="D244" s="183" t="s">
        <v>240</v>
      </c>
      <c r="E244" s="184">
        <v>1</v>
      </c>
      <c r="F244" s="185"/>
      <c r="G244" s="186">
        <f>ROUND(E244*F244,2)</f>
        <v>0</v>
      </c>
      <c r="H244" s="185"/>
      <c r="I244" s="186">
        <f>ROUND(E244*H244,2)</f>
        <v>0</v>
      </c>
      <c r="J244" s="185"/>
      <c r="K244" s="186">
        <f>ROUND(E244*J244,2)</f>
        <v>0</v>
      </c>
      <c r="L244" s="186">
        <v>21</v>
      </c>
      <c r="M244" s="186">
        <f>G244*(1+L244/100)</f>
        <v>0</v>
      </c>
      <c r="N244" s="184">
        <v>8.0000000000000007E-5</v>
      </c>
      <c r="O244" s="184">
        <f>ROUND(E244*N244,2)</f>
        <v>0</v>
      </c>
      <c r="P244" s="184">
        <v>4.675E-2</v>
      </c>
      <c r="Q244" s="184">
        <f>ROUND(E244*P244,2)</f>
        <v>0.05</v>
      </c>
      <c r="R244" s="186" t="s">
        <v>529</v>
      </c>
      <c r="S244" s="186" t="s">
        <v>242</v>
      </c>
      <c r="T244" s="187" t="s">
        <v>243</v>
      </c>
      <c r="U244" s="161">
        <v>0.36099999999999999</v>
      </c>
      <c r="V244" s="161">
        <f>ROUND(E244*U244,2)</f>
        <v>0.36</v>
      </c>
      <c r="W244" s="161"/>
      <c r="X244" s="161" t="s">
        <v>182</v>
      </c>
      <c r="Y244" s="161" t="s">
        <v>183</v>
      </c>
      <c r="Z244" s="150"/>
      <c r="AA244" s="150"/>
      <c r="AB244" s="150"/>
      <c r="AC244" s="150"/>
      <c r="AD244" s="150"/>
      <c r="AE244" s="150"/>
      <c r="AF244" s="150"/>
      <c r="AG244" s="150" t="s">
        <v>184</v>
      </c>
      <c r="AH244" s="150"/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</row>
    <row r="245" spans="1:60" ht="22.5" outlineLevel="1" x14ac:dyDescent="0.2">
      <c r="A245" s="181">
        <v>58</v>
      </c>
      <c r="B245" s="182" t="s">
        <v>530</v>
      </c>
      <c r="C245" s="191" t="s">
        <v>531</v>
      </c>
      <c r="D245" s="183" t="s">
        <v>240</v>
      </c>
      <c r="E245" s="184">
        <v>1</v>
      </c>
      <c r="F245" s="185"/>
      <c r="G245" s="186">
        <f>ROUND(E245*F245,2)</f>
        <v>0</v>
      </c>
      <c r="H245" s="185"/>
      <c r="I245" s="186">
        <f>ROUND(E245*H245,2)</f>
        <v>0</v>
      </c>
      <c r="J245" s="185"/>
      <c r="K245" s="186">
        <f>ROUND(E245*J245,2)</f>
        <v>0</v>
      </c>
      <c r="L245" s="186">
        <v>21</v>
      </c>
      <c r="M245" s="186">
        <f>G245*(1+L245/100)</f>
        <v>0</v>
      </c>
      <c r="N245" s="184">
        <v>1.2999999999999999E-4</v>
      </c>
      <c r="O245" s="184">
        <f>ROUND(E245*N245,2)</f>
        <v>0</v>
      </c>
      <c r="P245" s="184">
        <v>0</v>
      </c>
      <c r="Q245" s="184">
        <f>ROUND(E245*P245,2)</f>
        <v>0</v>
      </c>
      <c r="R245" s="186" t="s">
        <v>529</v>
      </c>
      <c r="S245" s="186" t="s">
        <v>242</v>
      </c>
      <c r="T245" s="187" t="s">
        <v>243</v>
      </c>
      <c r="U245" s="161">
        <v>0.36</v>
      </c>
      <c r="V245" s="161">
        <f>ROUND(E245*U245,2)</f>
        <v>0.36</v>
      </c>
      <c r="W245" s="161"/>
      <c r="X245" s="161" t="s">
        <v>182</v>
      </c>
      <c r="Y245" s="161" t="s">
        <v>183</v>
      </c>
      <c r="Z245" s="150"/>
      <c r="AA245" s="150"/>
      <c r="AB245" s="150"/>
      <c r="AC245" s="150"/>
      <c r="AD245" s="150"/>
      <c r="AE245" s="150"/>
      <c r="AF245" s="150"/>
      <c r="AG245" s="150" t="s">
        <v>184</v>
      </c>
      <c r="AH245" s="150"/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</row>
    <row r="246" spans="1:60" outlineLevel="1" x14ac:dyDescent="0.2">
      <c r="A246" s="173">
        <v>59</v>
      </c>
      <c r="B246" s="174" t="s">
        <v>532</v>
      </c>
      <c r="C246" s="189" t="s">
        <v>533</v>
      </c>
      <c r="D246" s="175" t="s">
        <v>179</v>
      </c>
      <c r="E246" s="176">
        <v>10</v>
      </c>
      <c r="F246" s="177"/>
      <c r="G246" s="178">
        <f>ROUND(E246*F246,2)</f>
        <v>0</v>
      </c>
      <c r="H246" s="177"/>
      <c r="I246" s="178">
        <f>ROUND(E246*H246,2)</f>
        <v>0</v>
      </c>
      <c r="J246" s="177"/>
      <c r="K246" s="178">
        <f>ROUND(E246*J246,2)</f>
        <v>0</v>
      </c>
      <c r="L246" s="178">
        <v>21</v>
      </c>
      <c r="M246" s="178">
        <f>G246*(1+L246/100)</f>
        <v>0</v>
      </c>
      <c r="N246" s="176">
        <v>0</v>
      </c>
      <c r="O246" s="176">
        <f>ROUND(E246*N246,2)</f>
        <v>0</v>
      </c>
      <c r="P246" s="176">
        <v>0</v>
      </c>
      <c r="Q246" s="176">
        <f>ROUND(E246*P246,2)</f>
        <v>0</v>
      </c>
      <c r="R246" s="178" t="s">
        <v>529</v>
      </c>
      <c r="S246" s="178" t="s">
        <v>242</v>
      </c>
      <c r="T246" s="179" t="s">
        <v>243</v>
      </c>
      <c r="U246" s="161">
        <v>5.1999999999999998E-2</v>
      </c>
      <c r="V246" s="161">
        <f>ROUND(E246*U246,2)</f>
        <v>0.52</v>
      </c>
      <c r="W246" s="161"/>
      <c r="X246" s="161" t="s">
        <v>182</v>
      </c>
      <c r="Y246" s="161" t="s">
        <v>183</v>
      </c>
      <c r="Z246" s="150"/>
      <c r="AA246" s="150"/>
      <c r="AB246" s="150"/>
      <c r="AC246" s="150"/>
      <c r="AD246" s="150"/>
      <c r="AE246" s="150"/>
      <c r="AF246" s="150"/>
      <c r="AG246" s="150" t="s">
        <v>184</v>
      </c>
      <c r="AH246" s="150"/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</row>
    <row r="247" spans="1:60" outlineLevel="2" x14ac:dyDescent="0.2">
      <c r="A247" s="157"/>
      <c r="B247" s="158"/>
      <c r="C247" s="263" t="s">
        <v>534</v>
      </c>
      <c r="D247" s="264"/>
      <c r="E247" s="264"/>
      <c r="F247" s="264"/>
      <c r="G247" s="264"/>
      <c r="H247" s="161"/>
      <c r="I247" s="161"/>
      <c r="J247" s="161"/>
      <c r="K247" s="161"/>
      <c r="L247" s="161"/>
      <c r="M247" s="161"/>
      <c r="N247" s="160"/>
      <c r="O247" s="160"/>
      <c r="P247" s="160"/>
      <c r="Q247" s="160"/>
      <c r="R247" s="161"/>
      <c r="S247" s="161"/>
      <c r="T247" s="161"/>
      <c r="U247" s="161"/>
      <c r="V247" s="161"/>
      <c r="W247" s="161"/>
      <c r="X247" s="161"/>
      <c r="Y247" s="161"/>
      <c r="Z247" s="150"/>
      <c r="AA247" s="150"/>
      <c r="AB247" s="150"/>
      <c r="AC247" s="150"/>
      <c r="AD247" s="150"/>
      <c r="AE247" s="150"/>
      <c r="AF247" s="150"/>
      <c r="AG247" s="150" t="s">
        <v>245</v>
      </c>
      <c r="AH247" s="150"/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</row>
    <row r="248" spans="1:60" outlineLevel="1" x14ac:dyDescent="0.2">
      <c r="A248" s="157">
        <v>60</v>
      </c>
      <c r="B248" s="158" t="s">
        <v>535</v>
      </c>
      <c r="C248" s="196" t="s">
        <v>536</v>
      </c>
      <c r="D248" s="159" t="s">
        <v>0</v>
      </c>
      <c r="E248" s="195"/>
      <c r="F248" s="162"/>
      <c r="G248" s="161">
        <f>ROUND(E248*F248,2)</f>
        <v>0</v>
      </c>
      <c r="H248" s="162"/>
      <c r="I248" s="161">
        <f>ROUND(E248*H248,2)</f>
        <v>0</v>
      </c>
      <c r="J248" s="162"/>
      <c r="K248" s="161">
        <f>ROUND(E248*J248,2)</f>
        <v>0</v>
      </c>
      <c r="L248" s="161">
        <v>21</v>
      </c>
      <c r="M248" s="161">
        <f>G248*(1+L248/100)</f>
        <v>0</v>
      </c>
      <c r="N248" s="160">
        <v>0</v>
      </c>
      <c r="O248" s="160">
        <f>ROUND(E248*N248,2)</f>
        <v>0</v>
      </c>
      <c r="P248" s="160">
        <v>0</v>
      </c>
      <c r="Q248" s="160">
        <f>ROUND(E248*P248,2)</f>
        <v>0</v>
      </c>
      <c r="R248" s="161" t="s">
        <v>529</v>
      </c>
      <c r="S248" s="161" t="s">
        <v>242</v>
      </c>
      <c r="T248" s="161" t="s">
        <v>243</v>
      </c>
      <c r="U248" s="161">
        <v>0</v>
      </c>
      <c r="V248" s="161">
        <f>ROUND(E248*U248,2)</f>
        <v>0</v>
      </c>
      <c r="W248" s="161"/>
      <c r="X248" s="161" t="s">
        <v>491</v>
      </c>
      <c r="Y248" s="161" t="s">
        <v>183</v>
      </c>
      <c r="Z248" s="150"/>
      <c r="AA248" s="150"/>
      <c r="AB248" s="150"/>
      <c r="AC248" s="150"/>
      <c r="AD248" s="150"/>
      <c r="AE248" s="150"/>
      <c r="AF248" s="150"/>
      <c r="AG248" s="150" t="s">
        <v>492</v>
      </c>
      <c r="AH248" s="150"/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</row>
    <row r="249" spans="1:60" x14ac:dyDescent="0.2">
      <c r="A249" s="166" t="s">
        <v>175</v>
      </c>
      <c r="B249" s="167" t="s">
        <v>122</v>
      </c>
      <c r="C249" s="188" t="s">
        <v>123</v>
      </c>
      <c r="D249" s="168"/>
      <c r="E249" s="169"/>
      <c r="F249" s="170"/>
      <c r="G249" s="170">
        <f>SUMIF(AG250:AG266,"&lt;&gt;NOR",G250:G266)</f>
        <v>0</v>
      </c>
      <c r="H249" s="170"/>
      <c r="I249" s="170">
        <f>SUM(I250:I266)</f>
        <v>0</v>
      </c>
      <c r="J249" s="170"/>
      <c r="K249" s="170">
        <f>SUM(K250:K266)</f>
        <v>0</v>
      </c>
      <c r="L249" s="170"/>
      <c r="M249" s="170">
        <f>SUM(M250:M266)</f>
        <v>0</v>
      </c>
      <c r="N249" s="169"/>
      <c r="O249" s="169">
        <f>SUM(O250:O266)</f>
        <v>0.16</v>
      </c>
      <c r="P249" s="169"/>
      <c r="Q249" s="169">
        <f>SUM(Q250:Q266)</f>
        <v>0.01</v>
      </c>
      <c r="R249" s="170"/>
      <c r="S249" s="170"/>
      <c r="T249" s="171"/>
      <c r="U249" s="165"/>
      <c r="V249" s="165">
        <f>SUM(V250:V266)</f>
        <v>13.14</v>
      </c>
      <c r="W249" s="165"/>
      <c r="X249" s="165"/>
      <c r="Y249" s="165"/>
      <c r="AG249" t="s">
        <v>176</v>
      </c>
    </row>
    <row r="250" spans="1:60" ht="22.5" outlineLevel="1" x14ac:dyDescent="0.2">
      <c r="A250" s="173">
        <v>61</v>
      </c>
      <c r="B250" s="174" t="s">
        <v>537</v>
      </c>
      <c r="C250" s="189" t="s">
        <v>538</v>
      </c>
      <c r="D250" s="175" t="s">
        <v>240</v>
      </c>
      <c r="E250" s="176">
        <v>6</v>
      </c>
      <c r="F250" s="177"/>
      <c r="G250" s="178">
        <f>ROUND(E250*F250,2)</f>
        <v>0</v>
      </c>
      <c r="H250" s="177"/>
      <c r="I250" s="178">
        <f>ROUND(E250*H250,2)</f>
        <v>0</v>
      </c>
      <c r="J250" s="177"/>
      <c r="K250" s="178">
        <f>ROUND(E250*J250,2)</f>
        <v>0</v>
      </c>
      <c r="L250" s="178">
        <v>21</v>
      </c>
      <c r="M250" s="178">
        <f>G250*(1+L250/100)</f>
        <v>0</v>
      </c>
      <c r="N250" s="176">
        <v>0</v>
      </c>
      <c r="O250" s="176">
        <f>ROUND(E250*N250,2)</f>
        <v>0</v>
      </c>
      <c r="P250" s="176">
        <v>0</v>
      </c>
      <c r="Q250" s="176">
        <f>ROUND(E250*P250,2)</f>
        <v>0</v>
      </c>
      <c r="R250" s="178" t="s">
        <v>539</v>
      </c>
      <c r="S250" s="178" t="s">
        <v>242</v>
      </c>
      <c r="T250" s="179" t="s">
        <v>243</v>
      </c>
      <c r="U250" s="161">
        <v>1.63</v>
      </c>
      <c r="V250" s="161">
        <f>ROUND(E250*U250,2)</f>
        <v>9.7799999999999994</v>
      </c>
      <c r="W250" s="161"/>
      <c r="X250" s="161" t="s">
        <v>182</v>
      </c>
      <c r="Y250" s="161" t="s">
        <v>183</v>
      </c>
      <c r="Z250" s="150"/>
      <c r="AA250" s="150"/>
      <c r="AB250" s="150"/>
      <c r="AC250" s="150"/>
      <c r="AD250" s="150"/>
      <c r="AE250" s="150"/>
      <c r="AF250" s="150"/>
      <c r="AG250" s="150" t="s">
        <v>184</v>
      </c>
      <c r="AH250" s="150"/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</row>
    <row r="251" spans="1:60" outlineLevel="2" x14ac:dyDescent="0.2">
      <c r="A251" s="157"/>
      <c r="B251" s="158"/>
      <c r="C251" s="252" t="s">
        <v>540</v>
      </c>
      <c r="D251" s="253"/>
      <c r="E251" s="253"/>
      <c r="F251" s="253"/>
      <c r="G251" s="253"/>
      <c r="H251" s="161"/>
      <c r="I251" s="161"/>
      <c r="J251" s="161"/>
      <c r="K251" s="161"/>
      <c r="L251" s="161"/>
      <c r="M251" s="161"/>
      <c r="N251" s="160"/>
      <c r="O251" s="160"/>
      <c r="P251" s="160"/>
      <c r="Q251" s="160"/>
      <c r="R251" s="161"/>
      <c r="S251" s="161"/>
      <c r="T251" s="161"/>
      <c r="U251" s="161"/>
      <c r="V251" s="161"/>
      <c r="W251" s="161"/>
      <c r="X251" s="161"/>
      <c r="Y251" s="161"/>
      <c r="Z251" s="150"/>
      <c r="AA251" s="150"/>
      <c r="AB251" s="150"/>
      <c r="AC251" s="150"/>
      <c r="AD251" s="150"/>
      <c r="AE251" s="150"/>
      <c r="AF251" s="150"/>
      <c r="AG251" s="150" t="s">
        <v>186</v>
      </c>
      <c r="AH251" s="150"/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</row>
    <row r="252" spans="1:60" outlineLevel="2" x14ac:dyDescent="0.2">
      <c r="A252" s="157"/>
      <c r="B252" s="158"/>
      <c r="C252" s="190" t="s">
        <v>541</v>
      </c>
      <c r="D252" s="163"/>
      <c r="E252" s="164">
        <v>6</v>
      </c>
      <c r="F252" s="161"/>
      <c r="G252" s="161"/>
      <c r="H252" s="161"/>
      <c r="I252" s="161"/>
      <c r="J252" s="161"/>
      <c r="K252" s="161"/>
      <c r="L252" s="161"/>
      <c r="M252" s="161"/>
      <c r="N252" s="160"/>
      <c r="O252" s="160"/>
      <c r="P252" s="160"/>
      <c r="Q252" s="160"/>
      <c r="R252" s="161"/>
      <c r="S252" s="161"/>
      <c r="T252" s="161"/>
      <c r="U252" s="161"/>
      <c r="V252" s="161"/>
      <c r="W252" s="161"/>
      <c r="X252" s="161"/>
      <c r="Y252" s="161"/>
      <c r="Z252" s="150"/>
      <c r="AA252" s="150"/>
      <c r="AB252" s="150"/>
      <c r="AC252" s="150"/>
      <c r="AD252" s="150"/>
      <c r="AE252" s="150"/>
      <c r="AF252" s="150"/>
      <c r="AG252" s="150" t="s">
        <v>188</v>
      </c>
      <c r="AH252" s="150">
        <v>5</v>
      </c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</row>
    <row r="253" spans="1:60" outlineLevel="1" x14ac:dyDescent="0.2">
      <c r="A253" s="173">
        <v>62</v>
      </c>
      <c r="B253" s="174" t="s">
        <v>542</v>
      </c>
      <c r="C253" s="189" t="s">
        <v>543</v>
      </c>
      <c r="D253" s="175" t="s">
        <v>240</v>
      </c>
      <c r="E253" s="176">
        <v>6</v>
      </c>
      <c r="F253" s="177"/>
      <c r="G253" s="178">
        <f>ROUND(E253*F253,2)</f>
        <v>0</v>
      </c>
      <c r="H253" s="177"/>
      <c r="I253" s="178">
        <f>ROUND(E253*H253,2)</f>
        <v>0</v>
      </c>
      <c r="J253" s="177"/>
      <c r="K253" s="178">
        <f>ROUND(E253*J253,2)</f>
        <v>0</v>
      </c>
      <c r="L253" s="178">
        <v>21</v>
      </c>
      <c r="M253" s="178">
        <f>G253*(1+L253/100)</f>
        <v>0</v>
      </c>
      <c r="N253" s="176">
        <v>0</v>
      </c>
      <c r="O253" s="176">
        <f>ROUND(E253*N253,2)</f>
        <v>0</v>
      </c>
      <c r="P253" s="176">
        <v>1.8E-3</v>
      </c>
      <c r="Q253" s="176">
        <f>ROUND(E253*P253,2)</f>
        <v>0.01</v>
      </c>
      <c r="R253" s="178" t="s">
        <v>539</v>
      </c>
      <c r="S253" s="178" t="s">
        <v>242</v>
      </c>
      <c r="T253" s="179" t="s">
        <v>243</v>
      </c>
      <c r="U253" s="161">
        <v>0.11</v>
      </c>
      <c r="V253" s="161">
        <f>ROUND(E253*U253,2)</f>
        <v>0.66</v>
      </c>
      <c r="W253" s="161"/>
      <c r="X253" s="161" t="s">
        <v>182</v>
      </c>
      <c r="Y253" s="161" t="s">
        <v>183</v>
      </c>
      <c r="Z253" s="150"/>
      <c r="AA253" s="150"/>
      <c r="AB253" s="150"/>
      <c r="AC253" s="150"/>
      <c r="AD253" s="150"/>
      <c r="AE253" s="150"/>
      <c r="AF253" s="150"/>
      <c r="AG253" s="150" t="s">
        <v>184</v>
      </c>
      <c r="AH253" s="150"/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</row>
    <row r="254" spans="1:60" outlineLevel="2" x14ac:dyDescent="0.2">
      <c r="A254" s="157"/>
      <c r="B254" s="158"/>
      <c r="C254" s="190" t="s">
        <v>544</v>
      </c>
      <c r="D254" s="163"/>
      <c r="E254" s="164">
        <v>6</v>
      </c>
      <c r="F254" s="161"/>
      <c r="G254" s="161"/>
      <c r="H254" s="161"/>
      <c r="I254" s="161"/>
      <c r="J254" s="161"/>
      <c r="K254" s="161"/>
      <c r="L254" s="161"/>
      <c r="M254" s="161"/>
      <c r="N254" s="160"/>
      <c r="O254" s="160"/>
      <c r="P254" s="160"/>
      <c r="Q254" s="160"/>
      <c r="R254" s="161"/>
      <c r="S254" s="161"/>
      <c r="T254" s="161"/>
      <c r="U254" s="161"/>
      <c r="V254" s="161"/>
      <c r="W254" s="161"/>
      <c r="X254" s="161"/>
      <c r="Y254" s="161"/>
      <c r="Z254" s="150"/>
      <c r="AA254" s="150"/>
      <c r="AB254" s="150"/>
      <c r="AC254" s="150"/>
      <c r="AD254" s="150"/>
      <c r="AE254" s="150"/>
      <c r="AF254" s="150"/>
      <c r="AG254" s="150" t="s">
        <v>188</v>
      </c>
      <c r="AH254" s="150">
        <v>5</v>
      </c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</row>
    <row r="255" spans="1:60" outlineLevel="1" x14ac:dyDescent="0.2">
      <c r="A255" s="173">
        <v>63</v>
      </c>
      <c r="B255" s="174" t="s">
        <v>545</v>
      </c>
      <c r="C255" s="189" t="s">
        <v>546</v>
      </c>
      <c r="D255" s="175" t="s">
        <v>240</v>
      </c>
      <c r="E255" s="176">
        <v>6</v>
      </c>
      <c r="F255" s="177"/>
      <c r="G255" s="178">
        <f>ROUND(E255*F255,2)</f>
        <v>0</v>
      </c>
      <c r="H255" s="177"/>
      <c r="I255" s="178">
        <f>ROUND(E255*H255,2)</f>
        <v>0</v>
      </c>
      <c r="J255" s="177"/>
      <c r="K255" s="178">
        <f>ROUND(E255*J255,2)</f>
        <v>0</v>
      </c>
      <c r="L255" s="178">
        <v>21</v>
      </c>
      <c r="M255" s="178">
        <f>G255*(1+L255/100)</f>
        <v>0</v>
      </c>
      <c r="N255" s="176">
        <v>0</v>
      </c>
      <c r="O255" s="176">
        <f>ROUND(E255*N255,2)</f>
        <v>0</v>
      </c>
      <c r="P255" s="176">
        <v>0</v>
      </c>
      <c r="Q255" s="176">
        <f>ROUND(E255*P255,2)</f>
        <v>0</v>
      </c>
      <c r="R255" s="178" t="s">
        <v>547</v>
      </c>
      <c r="S255" s="178" t="s">
        <v>242</v>
      </c>
      <c r="T255" s="179" t="s">
        <v>243</v>
      </c>
      <c r="U255" s="161">
        <v>0.15</v>
      </c>
      <c r="V255" s="161">
        <f>ROUND(E255*U255,2)</f>
        <v>0.9</v>
      </c>
      <c r="W255" s="161"/>
      <c r="X255" s="161" t="s">
        <v>182</v>
      </c>
      <c r="Y255" s="161" t="s">
        <v>183</v>
      </c>
      <c r="Z255" s="150"/>
      <c r="AA255" s="150"/>
      <c r="AB255" s="150"/>
      <c r="AC255" s="150"/>
      <c r="AD255" s="150"/>
      <c r="AE255" s="150"/>
      <c r="AF255" s="150"/>
      <c r="AG255" s="150" t="s">
        <v>184</v>
      </c>
      <c r="AH255" s="150"/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</row>
    <row r="256" spans="1:60" outlineLevel="2" x14ac:dyDescent="0.2">
      <c r="A256" s="157"/>
      <c r="B256" s="158"/>
      <c r="C256" s="190" t="s">
        <v>548</v>
      </c>
      <c r="D256" s="163"/>
      <c r="E256" s="164">
        <v>6</v>
      </c>
      <c r="F256" s="161"/>
      <c r="G256" s="161"/>
      <c r="H256" s="161"/>
      <c r="I256" s="161"/>
      <c r="J256" s="161"/>
      <c r="K256" s="161"/>
      <c r="L256" s="161"/>
      <c r="M256" s="161"/>
      <c r="N256" s="160"/>
      <c r="O256" s="160"/>
      <c r="P256" s="160"/>
      <c r="Q256" s="160"/>
      <c r="R256" s="161"/>
      <c r="S256" s="161"/>
      <c r="T256" s="161"/>
      <c r="U256" s="161"/>
      <c r="V256" s="161"/>
      <c r="W256" s="161"/>
      <c r="X256" s="161"/>
      <c r="Y256" s="161"/>
      <c r="Z256" s="150"/>
      <c r="AA256" s="150"/>
      <c r="AB256" s="150"/>
      <c r="AC256" s="150"/>
      <c r="AD256" s="150"/>
      <c r="AE256" s="150"/>
      <c r="AF256" s="150"/>
      <c r="AG256" s="150" t="s">
        <v>188</v>
      </c>
      <c r="AH256" s="150">
        <v>5</v>
      </c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</row>
    <row r="257" spans="1:60" outlineLevel="1" x14ac:dyDescent="0.2">
      <c r="A257" s="173">
        <v>64</v>
      </c>
      <c r="B257" s="174" t="s">
        <v>549</v>
      </c>
      <c r="C257" s="189" t="s">
        <v>550</v>
      </c>
      <c r="D257" s="175" t="s">
        <v>240</v>
      </c>
      <c r="E257" s="176">
        <v>6</v>
      </c>
      <c r="F257" s="177"/>
      <c r="G257" s="178">
        <f>ROUND(E257*F257,2)</f>
        <v>0</v>
      </c>
      <c r="H257" s="177"/>
      <c r="I257" s="178">
        <f>ROUND(E257*H257,2)</f>
        <v>0</v>
      </c>
      <c r="J257" s="177"/>
      <c r="K257" s="178">
        <f>ROUND(E257*J257,2)</f>
        <v>0</v>
      </c>
      <c r="L257" s="178">
        <v>21</v>
      </c>
      <c r="M257" s="178">
        <f>G257*(1+L257/100)</f>
        <v>0</v>
      </c>
      <c r="N257" s="176">
        <v>1.0000000000000001E-5</v>
      </c>
      <c r="O257" s="176">
        <f>ROUND(E257*N257,2)</f>
        <v>0</v>
      </c>
      <c r="P257" s="176">
        <v>0</v>
      </c>
      <c r="Q257" s="176">
        <f>ROUND(E257*P257,2)</f>
        <v>0</v>
      </c>
      <c r="R257" s="178" t="s">
        <v>547</v>
      </c>
      <c r="S257" s="178" t="s">
        <v>242</v>
      </c>
      <c r="T257" s="179" t="s">
        <v>243</v>
      </c>
      <c r="U257" s="161">
        <v>0.3</v>
      </c>
      <c r="V257" s="161">
        <f>ROUND(E257*U257,2)</f>
        <v>1.8</v>
      </c>
      <c r="W257" s="161"/>
      <c r="X257" s="161" t="s">
        <v>182</v>
      </c>
      <c r="Y257" s="161" t="s">
        <v>183</v>
      </c>
      <c r="Z257" s="150"/>
      <c r="AA257" s="150"/>
      <c r="AB257" s="150"/>
      <c r="AC257" s="150"/>
      <c r="AD257" s="150"/>
      <c r="AE257" s="150"/>
      <c r="AF257" s="150"/>
      <c r="AG257" s="150" t="s">
        <v>184</v>
      </c>
      <c r="AH257" s="150"/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</row>
    <row r="258" spans="1:60" outlineLevel="2" x14ac:dyDescent="0.2">
      <c r="A258" s="157"/>
      <c r="B258" s="158"/>
      <c r="C258" s="190" t="s">
        <v>541</v>
      </c>
      <c r="D258" s="163"/>
      <c r="E258" s="164">
        <v>6</v>
      </c>
      <c r="F258" s="161"/>
      <c r="G258" s="161"/>
      <c r="H258" s="161"/>
      <c r="I258" s="161"/>
      <c r="J258" s="161"/>
      <c r="K258" s="161"/>
      <c r="L258" s="161"/>
      <c r="M258" s="161"/>
      <c r="N258" s="160"/>
      <c r="O258" s="160"/>
      <c r="P258" s="160"/>
      <c r="Q258" s="160"/>
      <c r="R258" s="161"/>
      <c r="S258" s="161"/>
      <c r="T258" s="161"/>
      <c r="U258" s="161"/>
      <c r="V258" s="161"/>
      <c r="W258" s="161"/>
      <c r="X258" s="161"/>
      <c r="Y258" s="161"/>
      <c r="Z258" s="150"/>
      <c r="AA258" s="150"/>
      <c r="AB258" s="150"/>
      <c r="AC258" s="150"/>
      <c r="AD258" s="150"/>
      <c r="AE258" s="150"/>
      <c r="AF258" s="150"/>
      <c r="AG258" s="150" t="s">
        <v>188</v>
      </c>
      <c r="AH258" s="150">
        <v>5</v>
      </c>
      <c r="AI258" s="150"/>
      <c r="AJ258" s="150"/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</row>
    <row r="259" spans="1:60" ht="22.5" outlineLevel="1" x14ac:dyDescent="0.2">
      <c r="A259" s="173">
        <v>65</v>
      </c>
      <c r="B259" s="174" t="s">
        <v>551</v>
      </c>
      <c r="C259" s="189" t="s">
        <v>552</v>
      </c>
      <c r="D259" s="175" t="s">
        <v>240</v>
      </c>
      <c r="E259" s="176">
        <v>6</v>
      </c>
      <c r="F259" s="177"/>
      <c r="G259" s="178">
        <f>ROUND(E259*F259,2)</f>
        <v>0</v>
      </c>
      <c r="H259" s="177"/>
      <c r="I259" s="178">
        <f>ROUND(E259*H259,2)</f>
        <v>0</v>
      </c>
      <c r="J259" s="177"/>
      <c r="K259" s="178">
        <f>ROUND(E259*J259,2)</f>
        <v>0</v>
      </c>
      <c r="L259" s="178">
        <v>21</v>
      </c>
      <c r="M259" s="178">
        <f>G259*(1+L259/100)</f>
        <v>0</v>
      </c>
      <c r="N259" s="176">
        <v>7.5000000000000002E-4</v>
      </c>
      <c r="O259" s="176">
        <f>ROUND(E259*N259,2)</f>
        <v>0</v>
      </c>
      <c r="P259" s="176">
        <v>0</v>
      </c>
      <c r="Q259" s="176">
        <f>ROUND(E259*P259,2)</f>
        <v>0</v>
      </c>
      <c r="R259" s="178" t="s">
        <v>298</v>
      </c>
      <c r="S259" s="178" t="s">
        <v>242</v>
      </c>
      <c r="T259" s="179" t="s">
        <v>243</v>
      </c>
      <c r="U259" s="161">
        <v>0</v>
      </c>
      <c r="V259" s="161">
        <f>ROUND(E259*U259,2)</f>
        <v>0</v>
      </c>
      <c r="W259" s="161"/>
      <c r="X259" s="161" t="s">
        <v>299</v>
      </c>
      <c r="Y259" s="161" t="s">
        <v>183</v>
      </c>
      <c r="Z259" s="150"/>
      <c r="AA259" s="150"/>
      <c r="AB259" s="150"/>
      <c r="AC259" s="150"/>
      <c r="AD259" s="150"/>
      <c r="AE259" s="150"/>
      <c r="AF259" s="150"/>
      <c r="AG259" s="150" t="s">
        <v>300</v>
      </c>
      <c r="AH259" s="150"/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</row>
    <row r="260" spans="1:60" outlineLevel="2" x14ac:dyDescent="0.2">
      <c r="A260" s="157"/>
      <c r="B260" s="158"/>
      <c r="C260" s="190" t="s">
        <v>541</v>
      </c>
      <c r="D260" s="163"/>
      <c r="E260" s="164">
        <v>6</v>
      </c>
      <c r="F260" s="161"/>
      <c r="G260" s="161"/>
      <c r="H260" s="161"/>
      <c r="I260" s="161"/>
      <c r="J260" s="161"/>
      <c r="K260" s="161"/>
      <c r="L260" s="161"/>
      <c r="M260" s="161"/>
      <c r="N260" s="160"/>
      <c r="O260" s="160"/>
      <c r="P260" s="160"/>
      <c r="Q260" s="160"/>
      <c r="R260" s="161"/>
      <c r="S260" s="161"/>
      <c r="T260" s="161"/>
      <c r="U260" s="161"/>
      <c r="V260" s="161"/>
      <c r="W260" s="161"/>
      <c r="X260" s="161"/>
      <c r="Y260" s="161"/>
      <c r="Z260" s="150"/>
      <c r="AA260" s="150"/>
      <c r="AB260" s="150"/>
      <c r="AC260" s="150"/>
      <c r="AD260" s="150"/>
      <c r="AE260" s="150"/>
      <c r="AF260" s="150"/>
      <c r="AG260" s="150" t="s">
        <v>188</v>
      </c>
      <c r="AH260" s="150">
        <v>5</v>
      </c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</row>
    <row r="261" spans="1:60" ht="22.5" outlineLevel="1" x14ac:dyDescent="0.2">
      <c r="A261" s="173">
        <v>66</v>
      </c>
      <c r="B261" s="174" t="s">
        <v>553</v>
      </c>
      <c r="C261" s="189" t="s">
        <v>554</v>
      </c>
      <c r="D261" s="175" t="s">
        <v>240</v>
      </c>
      <c r="E261" s="176">
        <v>6</v>
      </c>
      <c r="F261" s="177"/>
      <c r="G261" s="178">
        <f>ROUND(E261*F261,2)</f>
        <v>0</v>
      </c>
      <c r="H261" s="177"/>
      <c r="I261" s="178">
        <f>ROUND(E261*H261,2)</f>
        <v>0</v>
      </c>
      <c r="J261" s="177"/>
      <c r="K261" s="178">
        <f>ROUND(E261*J261,2)</f>
        <v>0</v>
      </c>
      <c r="L261" s="178">
        <v>21</v>
      </c>
      <c r="M261" s="178">
        <f>G261*(1+L261/100)</f>
        <v>0</v>
      </c>
      <c r="N261" s="176">
        <v>4.4999999999999999E-4</v>
      </c>
      <c r="O261" s="176">
        <f>ROUND(E261*N261,2)</f>
        <v>0</v>
      </c>
      <c r="P261" s="176">
        <v>0</v>
      </c>
      <c r="Q261" s="176">
        <f>ROUND(E261*P261,2)</f>
        <v>0</v>
      </c>
      <c r="R261" s="178" t="s">
        <v>298</v>
      </c>
      <c r="S261" s="178" t="s">
        <v>242</v>
      </c>
      <c r="T261" s="179" t="s">
        <v>243</v>
      </c>
      <c r="U261" s="161">
        <v>0</v>
      </c>
      <c r="V261" s="161">
        <f>ROUND(E261*U261,2)</f>
        <v>0</v>
      </c>
      <c r="W261" s="161"/>
      <c r="X261" s="161" t="s">
        <v>299</v>
      </c>
      <c r="Y261" s="161" t="s">
        <v>183</v>
      </c>
      <c r="Z261" s="150"/>
      <c r="AA261" s="150"/>
      <c r="AB261" s="150"/>
      <c r="AC261" s="150"/>
      <c r="AD261" s="150"/>
      <c r="AE261" s="150"/>
      <c r="AF261" s="150"/>
      <c r="AG261" s="150" t="s">
        <v>300</v>
      </c>
      <c r="AH261" s="150"/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</row>
    <row r="262" spans="1:60" outlineLevel="2" x14ac:dyDescent="0.2">
      <c r="A262" s="157"/>
      <c r="B262" s="158"/>
      <c r="C262" s="190" t="s">
        <v>541</v>
      </c>
      <c r="D262" s="163"/>
      <c r="E262" s="164">
        <v>6</v>
      </c>
      <c r="F262" s="161"/>
      <c r="G262" s="161"/>
      <c r="H262" s="161"/>
      <c r="I262" s="161"/>
      <c r="J262" s="161"/>
      <c r="K262" s="161"/>
      <c r="L262" s="161"/>
      <c r="M262" s="161"/>
      <c r="N262" s="160"/>
      <c r="O262" s="160"/>
      <c r="P262" s="160"/>
      <c r="Q262" s="160"/>
      <c r="R262" s="161"/>
      <c r="S262" s="161"/>
      <c r="T262" s="161"/>
      <c r="U262" s="161"/>
      <c r="V262" s="161"/>
      <c r="W262" s="161"/>
      <c r="X262" s="161"/>
      <c r="Y262" s="161"/>
      <c r="Z262" s="150"/>
      <c r="AA262" s="150"/>
      <c r="AB262" s="150"/>
      <c r="AC262" s="150"/>
      <c r="AD262" s="150"/>
      <c r="AE262" s="150"/>
      <c r="AF262" s="150"/>
      <c r="AG262" s="150" t="s">
        <v>188</v>
      </c>
      <c r="AH262" s="150">
        <v>5</v>
      </c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</row>
    <row r="263" spans="1:60" outlineLevel="1" x14ac:dyDescent="0.2">
      <c r="A263" s="173">
        <v>67</v>
      </c>
      <c r="B263" s="174" t="s">
        <v>555</v>
      </c>
      <c r="C263" s="189" t="s">
        <v>556</v>
      </c>
      <c r="D263" s="175" t="s">
        <v>240</v>
      </c>
      <c r="E263" s="176">
        <v>6</v>
      </c>
      <c r="F263" s="177"/>
      <c r="G263" s="178">
        <f>ROUND(E263*F263,2)</f>
        <v>0</v>
      </c>
      <c r="H263" s="177"/>
      <c r="I263" s="178">
        <f>ROUND(E263*H263,2)</f>
        <v>0</v>
      </c>
      <c r="J263" s="177"/>
      <c r="K263" s="178">
        <f>ROUND(E263*J263,2)</f>
        <v>0</v>
      </c>
      <c r="L263" s="178">
        <v>21</v>
      </c>
      <c r="M263" s="178">
        <f>G263*(1+L263/100)</f>
        <v>0</v>
      </c>
      <c r="N263" s="176">
        <v>2.7E-2</v>
      </c>
      <c r="O263" s="176">
        <f>ROUND(E263*N263,2)</f>
        <v>0.16</v>
      </c>
      <c r="P263" s="176">
        <v>0</v>
      </c>
      <c r="Q263" s="176">
        <f>ROUND(E263*P263,2)</f>
        <v>0</v>
      </c>
      <c r="R263" s="178"/>
      <c r="S263" s="178" t="s">
        <v>180</v>
      </c>
      <c r="T263" s="179" t="s">
        <v>181</v>
      </c>
      <c r="U263" s="161">
        <v>0</v>
      </c>
      <c r="V263" s="161">
        <f>ROUND(E263*U263,2)</f>
        <v>0</v>
      </c>
      <c r="W263" s="161"/>
      <c r="X263" s="161" t="s">
        <v>299</v>
      </c>
      <c r="Y263" s="161" t="s">
        <v>183</v>
      </c>
      <c r="Z263" s="150"/>
      <c r="AA263" s="150"/>
      <c r="AB263" s="150"/>
      <c r="AC263" s="150"/>
      <c r="AD263" s="150"/>
      <c r="AE263" s="150"/>
      <c r="AF263" s="150"/>
      <c r="AG263" s="150" t="s">
        <v>300</v>
      </c>
      <c r="AH263" s="150"/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</row>
    <row r="264" spans="1:60" outlineLevel="2" x14ac:dyDescent="0.2">
      <c r="A264" s="157"/>
      <c r="B264" s="158"/>
      <c r="C264" s="190" t="s">
        <v>557</v>
      </c>
      <c r="D264" s="163"/>
      <c r="E264" s="164">
        <v>6</v>
      </c>
      <c r="F264" s="161"/>
      <c r="G264" s="161"/>
      <c r="H264" s="161"/>
      <c r="I264" s="161"/>
      <c r="J264" s="161"/>
      <c r="K264" s="161"/>
      <c r="L264" s="161"/>
      <c r="M264" s="161"/>
      <c r="N264" s="160"/>
      <c r="O264" s="160"/>
      <c r="P264" s="160"/>
      <c r="Q264" s="160"/>
      <c r="R264" s="161"/>
      <c r="S264" s="161"/>
      <c r="T264" s="161"/>
      <c r="U264" s="161"/>
      <c r="V264" s="161"/>
      <c r="W264" s="161"/>
      <c r="X264" s="161"/>
      <c r="Y264" s="161"/>
      <c r="Z264" s="150"/>
      <c r="AA264" s="150"/>
      <c r="AB264" s="150"/>
      <c r="AC264" s="150"/>
      <c r="AD264" s="150"/>
      <c r="AE264" s="150"/>
      <c r="AF264" s="150"/>
      <c r="AG264" s="150" t="s">
        <v>188</v>
      </c>
      <c r="AH264" s="150">
        <v>0</v>
      </c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</row>
    <row r="265" spans="1:60" outlineLevel="1" x14ac:dyDescent="0.2">
      <c r="A265" s="157">
        <v>68</v>
      </c>
      <c r="B265" s="158" t="s">
        <v>558</v>
      </c>
      <c r="C265" s="196" t="s">
        <v>559</v>
      </c>
      <c r="D265" s="159" t="s">
        <v>0</v>
      </c>
      <c r="E265" s="195"/>
      <c r="F265" s="162"/>
      <c r="G265" s="161">
        <f>ROUND(E265*F265,2)</f>
        <v>0</v>
      </c>
      <c r="H265" s="162"/>
      <c r="I265" s="161">
        <f>ROUND(E265*H265,2)</f>
        <v>0</v>
      </c>
      <c r="J265" s="162"/>
      <c r="K265" s="161">
        <f>ROUND(E265*J265,2)</f>
        <v>0</v>
      </c>
      <c r="L265" s="161">
        <v>21</v>
      </c>
      <c r="M265" s="161">
        <f>G265*(1+L265/100)</f>
        <v>0</v>
      </c>
      <c r="N265" s="160">
        <v>0</v>
      </c>
      <c r="O265" s="160">
        <f>ROUND(E265*N265,2)</f>
        <v>0</v>
      </c>
      <c r="P265" s="160">
        <v>0</v>
      </c>
      <c r="Q265" s="160">
        <f>ROUND(E265*P265,2)</f>
        <v>0</v>
      </c>
      <c r="R265" s="161" t="s">
        <v>539</v>
      </c>
      <c r="S265" s="161" t="s">
        <v>242</v>
      </c>
      <c r="T265" s="161" t="s">
        <v>243</v>
      </c>
      <c r="U265" s="161">
        <v>0</v>
      </c>
      <c r="V265" s="161">
        <f>ROUND(E265*U265,2)</f>
        <v>0</v>
      </c>
      <c r="W265" s="161"/>
      <c r="X265" s="161" t="s">
        <v>491</v>
      </c>
      <c r="Y265" s="161" t="s">
        <v>183</v>
      </c>
      <c r="Z265" s="150"/>
      <c r="AA265" s="150"/>
      <c r="AB265" s="150"/>
      <c r="AC265" s="150"/>
      <c r="AD265" s="150"/>
      <c r="AE265" s="150"/>
      <c r="AF265" s="150"/>
      <c r="AG265" s="150" t="s">
        <v>492</v>
      </c>
      <c r="AH265" s="150"/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</row>
    <row r="266" spans="1:60" outlineLevel="2" x14ac:dyDescent="0.2">
      <c r="A266" s="157"/>
      <c r="B266" s="158"/>
      <c r="C266" s="265" t="s">
        <v>560</v>
      </c>
      <c r="D266" s="266"/>
      <c r="E266" s="266"/>
      <c r="F266" s="266"/>
      <c r="G266" s="266"/>
      <c r="H266" s="161"/>
      <c r="I266" s="161"/>
      <c r="J266" s="161"/>
      <c r="K266" s="161"/>
      <c r="L266" s="161"/>
      <c r="M266" s="161"/>
      <c r="N266" s="160"/>
      <c r="O266" s="160"/>
      <c r="P266" s="160"/>
      <c r="Q266" s="160"/>
      <c r="R266" s="161"/>
      <c r="S266" s="161"/>
      <c r="T266" s="161"/>
      <c r="U266" s="161"/>
      <c r="V266" s="161"/>
      <c r="W266" s="161"/>
      <c r="X266" s="161"/>
      <c r="Y266" s="161"/>
      <c r="Z266" s="150"/>
      <c r="AA266" s="150"/>
      <c r="AB266" s="150"/>
      <c r="AC266" s="150"/>
      <c r="AD266" s="150"/>
      <c r="AE266" s="150"/>
      <c r="AF266" s="150"/>
      <c r="AG266" s="150" t="s">
        <v>245</v>
      </c>
      <c r="AH266" s="150"/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</row>
    <row r="267" spans="1:60" x14ac:dyDescent="0.2">
      <c r="A267" s="166" t="s">
        <v>175</v>
      </c>
      <c r="B267" s="167" t="s">
        <v>124</v>
      </c>
      <c r="C267" s="188" t="s">
        <v>125</v>
      </c>
      <c r="D267" s="168"/>
      <c r="E267" s="169"/>
      <c r="F267" s="170"/>
      <c r="G267" s="170">
        <f>SUMIF(AG268:AG277,"&lt;&gt;NOR",G268:G277)</f>
        <v>0</v>
      </c>
      <c r="H267" s="170"/>
      <c r="I267" s="170">
        <f>SUM(I268:I277)</f>
        <v>0</v>
      </c>
      <c r="J267" s="170"/>
      <c r="K267" s="170">
        <f>SUM(K268:K277)</f>
        <v>0</v>
      </c>
      <c r="L267" s="170"/>
      <c r="M267" s="170">
        <f>SUM(M268:M277)</f>
        <v>0</v>
      </c>
      <c r="N267" s="169"/>
      <c r="O267" s="169">
        <f>SUM(O268:O277)</f>
        <v>0.29000000000000004</v>
      </c>
      <c r="P267" s="169"/>
      <c r="Q267" s="169">
        <f>SUM(Q268:Q277)</f>
        <v>0</v>
      </c>
      <c r="R267" s="170"/>
      <c r="S267" s="170"/>
      <c r="T267" s="171"/>
      <c r="U267" s="165"/>
      <c r="V267" s="165">
        <f>SUM(V268:V277)</f>
        <v>40.22</v>
      </c>
      <c r="W267" s="165"/>
      <c r="X267" s="165"/>
      <c r="Y267" s="165"/>
      <c r="AG267" t="s">
        <v>176</v>
      </c>
    </row>
    <row r="268" spans="1:60" ht="22.5" outlineLevel="1" x14ac:dyDescent="0.2">
      <c r="A268" s="173">
        <v>69</v>
      </c>
      <c r="B268" s="174" t="s">
        <v>561</v>
      </c>
      <c r="C268" s="189" t="s">
        <v>562</v>
      </c>
      <c r="D268" s="175" t="s">
        <v>179</v>
      </c>
      <c r="E268" s="176">
        <v>41.75</v>
      </c>
      <c r="F268" s="177"/>
      <c r="G268" s="178">
        <f>ROUND(E268*F268,2)</f>
        <v>0</v>
      </c>
      <c r="H268" s="177"/>
      <c r="I268" s="178">
        <f>ROUND(E268*H268,2)</f>
        <v>0</v>
      </c>
      <c r="J268" s="177"/>
      <c r="K268" s="178">
        <f>ROUND(E268*J268,2)</f>
        <v>0</v>
      </c>
      <c r="L268" s="178">
        <v>21</v>
      </c>
      <c r="M268" s="178">
        <f>G268*(1+L268/100)</f>
        <v>0</v>
      </c>
      <c r="N268" s="176">
        <v>2.8800000000000002E-3</v>
      </c>
      <c r="O268" s="176">
        <f>ROUND(E268*N268,2)</f>
        <v>0.12</v>
      </c>
      <c r="P268" s="176">
        <v>0</v>
      </c>
      <c r="Q268" s="176">
        <f>ROUND(E268*P268,2)</f>
        <v>0</v>
      </c>
      <c r="R268" s="178" t="s">
        <v>547</v>
      </c>
      <c r="S268" s="178" t="s">
        <v>242</v>
      </c>
      <c r="T268" s="179" t="s">
        <v>242</v>
      </c>
      <c r="U268" s="161">
        <v>0.52</v>
      </c>
      <c r="V268" s="161">
        <f>ROUND(E268*U268,2)</f>
        <v>21.71</v>
      </c>
      <c r="W268" s="161"/>
      <c r="X268" s="161" t="s">
        <v>182</v>
      </c>
      <c r="Y268" s="161" t="s">
        <v>183</v>
      </c>
      <c r="Z268" s="150"/>
      <c r="AA268" s="150"/>
      <c r="AB268" s="150"/>
      <c r="AC268" s="150"/>
      <c r="AD268" s="150"/>
      <c r="AE268" s="150"/>
      <c r="AF268" s="150"/>
      <c r="AG268" s="150" t="s">
        <v>184</v>
      </c>
      <c r="AH268" s="150"/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</row>
    <row r="269" spans="1:60" outlineLevel="2" x14ac:dyDescent="0.2">
      <c r="A269" s="157"/>
      <c r="B269" s="158"/>
      <c r="C269" s="252" t="s">
        <v>563</v>
      </c>
      <c r="D269" s="253"/>
      <c r="E269" s="253"/>
      <c r="F269" s="253"/>
      <c r="G269" s="253"/>
      <c r="H269" s="161"/>
      <c r="I269" s="161"/>
      <c r="J269" s="161"/>
      <c r="K269" s="161"/>
      <c r="L269" s="161"/>
      <c r="M269" s="161"/>
      <c r="N269" s="160"/>
      <c r="O269" s="160"/>
      <c r="P269" s="160"/>
      <c r="Q269" s="160"/>
      <c r="R269" s="161"/>
      <c r="S269" s="161"/>
      <c r="T269" s="161"/>
      <c r="U269" s="161"/>
      <c r="V269" s="161"/>
      <c r="W269" s="161"/>
      <c r="X269" s="161"/>
      <c r="Y269" s="161"/>
      <c r="Z269" s="150"/>
      <c r="AA269" s="150"/>
      <c r="AB269" s="150"/>
      <c r="AC269" s="150"/>
      <c r="AD269" s="150"/>
      <c r="AE269" s="150"/>
      <c r="AF269" s="150"/>
      <c r="AG269" s="150" t="s">
        <v>186</v>
      </c>
      <c r="AH269" s="150"/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</row>
    <row r="270" spans="1:60" outlineLevel="2" x14ac:dyDescent="0.2">
      <c r="A270" s="157"/>
      <c r="B270" s="158"/>
      <c r="C270" s="190" t="s">
        <v>564</v>
      </c>
      <c r="D270" s="163"/>
      <c r="E270" s="164">
        <v>15.3</v>
      </c>
      <c r="F270" s="161"/>
      <c r="G270" s="161"/>
      <c r="H270" s="161"/>
      <c r="I270" s="161"/>
      <c r="J270" s="161"/>
      <c r="K270" s="161"/>
      <c r="L270" s="161"/>
      <c r="M270" s="161"/>
      <c r="N270" s="160"/>
      <c r="O270" s="160"/>
      <c r="P270" s="160"/>
      <c r="Q270" s="160"/>
      <c r="R270" s="161"/>
      <c r="S270" s="161"/>
      <c r="T270" s="161"/>
      <c r="U270" s="161"/>
      <c r="V270" s="161"/>
      <c r="W270" s="161"/>
      <c r="X270" s="161"/>
      <c r="Y270" s="161"/>
      <c r="Z270" s="150"/>
      <c r="AA270" s="150"/>
      <c r="AB270" s="150"/>
      <c r="AC270" s="150"/>
      <c r="AD270" s="150"/>
      <c r="AE270" s="150"/>
      <c r="AF270" s="150"/>
      <c r="AG270" s="150" t="s">
        <v>188</v>
      </c>
      <c r="AH270" s="150">
        <v>0</v>
      </c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</row>
    <row r="271" spans="1:60" outlineLevel="3" x14ac:dyDescent="0.2">
      <c r="A271" s="157"/>
      <c r="B271" s="158"/>
      <c r="C271" s="190" t="s">
        <v>565</v>
      </c>
      <c r="D271" s="163"/>
      <c r="E271" s="164">
        <v>18.3</v>
      </c>
      <c r="F271" s="161"/>
      <c r="G271" s="161"/>
      <c r="H271" s="161"/>
      <c r="I271" s="161"/>
      <c r="J271" s="161"/>
      <c r="K271" s="161"/>
      <c r="L271" s="161"/>
      <c r="M271" s="161"/>
      <c r="N271" s="160"/>
      <c r="O271" s="160"/>
      <c r="P271" s="160"/>
      <c r="Q271" s="160"/>
      <c r="R271" s="161"/>
      <c r="S271" s="161"/>
      <c r="T271" s="161"/>
      <c r="U271" s="161"/>
      <c r="V271" s="161"/>
      <c r="W271" s="161"/>
      <c r="X271" s="161"/>
      <c r="Y271" s="161"/>
      <c r="Z271" s="150"/>
      <c r="AA271" s="150"/>
      <c r="AB271" s="150"/>
      <c r="AC271" s="150"/>
      <c r="AD271" s="150"/>
      <c r="AE271" s="150"/>
      <c r="AF271" s="150"/>
      <c r="AG271" s="150" t="s">
        <v>188</v>
      </c>
      <c r="AH271" s="150">
        <v>0</v>
      </c>
      <c r="AI271" s="150"/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</row>
    <row r="272" spans="1:60" outlineLevel="3" x14ac:dyDescent="0.2">
      <c r="A272" s="157"/>
      <c r="B272" s="158"/>
      <c r="C272" s="190" t="s">
        <v>566</v>
      </c>
      <c r="D272" s="163"/>
      <c r="E272" s="164">
        <v>8.15</v>
      </c>
      <c r="F272" s="161"/>
      <c r="G272" s="161"/>
      <c r="H272" s="161"/>
      <c r="I272" s="161"/>
      <c r="J272" s="161"/>
      <c r="K272" s="161"/>
      <c r="L272" s="161"/>
      <c r="M272" s="161"/>
      <c r="N272" s="160"/>
      <c r="O272" s="160"/>
      <c r="P272" s="160"/>
      <c r="Q272" s="160"/>
      <c r="R272" s="161"/>
      <c r="S272" s="161"/>
      <c r="T272" s="161"/>
      <c r="U272" s="161"/>
      <c r="V272" s="161"/>
      <c r="W272" s="161"/>
      <c r="X272" s="161"/>
      <c r="Y272" s="161"/>
      <c r="Z272" s="150"/>
      <c r="AA272" s="150"/>
      <c r="AB272" s="150"/>
      <c r="AC272" s="150"/>
      <c r="AD272" s="150"/>
      <c r="AE272" s="150"/>
      <c r="AF272" s="150"/>
      <c r="AG272" s="150" t="s">
        <v>188</v>
      </c>
      <c r="AH272" s="150">
        <v>0</v>
      </c>
      <c r="AI272" s="150"/>
      <c r="AJ272" s="150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50"/>
      <c r="BD272" s="150"/>
      <c r="BE272" s="150"/>
      <c r="BF272" s="150"/>
      <c r="BG272" s="150"/>
      <c r="BH272" s="150"/>
    </row>
    <row r="273" spans="1:60" ht="22.5" outlineLevel="1" x14ac:dyDescent="0.2">
      <c r="A273" s="173">
        <v>70</v>
      </c>
      <c r="B273" s="174" t="s">
        <v>567</v>
      </c>
      <c r="C273" s="189" t="s">
        <v>568</v>
      </c>
      <c r="D273" s="175" t="s">
        <v>179</v>
      </c>
      <c r="E273" s="176">
        <v>41.75</v>
      </c>
      <c r="F273" s="177"/>
      <c r="G273" s="178">
        <f>ROUND(E273*F273,2)</f>
        <v>0</v>
      </c>
      <c r="H273" s="177"/>
      <c r="I273" s="178">
        <f>ROUND(E273*H273,2)</f>
        <v>0</v>
      </c>
      <c r="J273" s="177"/>
      <c r="K273" s="178">
        <f>ROUND(E273*J273,2)</f>
        <v>0</v>
      </c>
      <c r="L273" s="178">
        <v>21</v>
      </c>
      <c r="M273" s="178">
        <f>G273*(1+L273/100)</f>
        <v>0</v>
      </c>
      <c r="N273" s="176">
        <v>4.1000000000000003E-3</v>
      </c>
      <c r="O273" s="176">
        <f>ROUND(E273*N273,2)</f>
        <v>0.17</v>
      </c>
      <c r="P273" s="176">
        <v>0</v>
      </c>
      <c r="Q273" s="176">
        <f>ROUND(E273*P273,2)</f>
        <v>0</v>
      </c>
      <c r="R273" s="178" t="s">
        <v>547</v>
      </c>
      <c r="S273" s="178" t="s">
        <v>242</v>
      </c>
      <c r="T273" s="179" t="s">
        <v>242</v>
      </c>
      <c r="U273" s="161">
        <v>0.42</v>
      </c>
      <c r="V273" s="161">
        <f>ROUND(E273*U273,2)</f>
        <v>17.54</v>
      </c>
      <c r="W273" s="161"/>
      <c r="X273" s="161" t="s">
        <v>182</v>
      </c>
      <c r="Y273" s="161" t="s">
        <v>183</v>
      </c>
      <c r="Z273" s="150"/>
      <c r="AA273" s="150"/>
      <c r="AB273" s="150"/>
      <c r="AC273" s="150"/>
      <c r="AD273" s="150"/>
      <c r="AE273" s="150"/>
      <c r="AF273" s="150"/>
      <c r="AG273" s="150" t="s">
        <v>184</v>
      </c>
      <c r="AH273" s="150"/>
      <c r="AI273" s="150"/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</row>
    <row r="274" spans="1:60" outlineLevel="2" x14ac:dyDescent="0.2">
      <c r="A274" s="157"/>
      <c r="B274" s="158"/>
      <c r="C274" s="252" t="s">
        <v>569</v>
      </c>
      <c r="D274" s="253"/>
      <c r="E274" s="253"/>
      <c r="F274" s="253"/>
      <c r="G274" s="253"/>
      <c r="H274" s="161"/>
      <c r="I274" s="161"/>
      <c r="J274" s="161"/>
      <c r="K274" s="161"/>
      <c r="L274" s="161"/>
      <c r="M274" s="161"/>
      <c r="N274" s="160"/>
      <c r="O274" s="160"/>
      <c r="P274" s="160"/>
      <c r="Q274" s="160"/>
      <c r="R274" s="161"/>
      <c r="S274" s="161"/>
      <c r="T274" s="161"/>
      <c r="U274" s="161"/>
      <c r="V274" s="161"/>
      <c r="W274" s="161"/>
      <c r="X274" s="161"/>
      <c r="Y274" s="161"/>
      <c r="Z274" s="150"/>
      <c r="AA274" s="150"/>
      <c r="AB274" s="150"/>
      <c r="AC274" s="150"/>
      <c r="AD274" s="150"/>
      <c r="AE274" s="150"/>
      <c r="AF274" s="150"/>
      <c r="AG274" s="150" t="s">
        <v>186</v>
      </c>
      <c r="AH274" s="150"/>
      <c r="AI274" s="150"/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</row>
    <row r="275" spans="1:60" outlineLevel="2" x14ac:dyDescent="0.2">
      <c r="A275" s="157"/>
      <c r="B275" s="158"/>
      <c r="C275" s="190" t="s">
        <v>570</v>
      </c>
      <c r="D275" s="163"/>
      <c r="E275" s="164">
        <v>41.75</v>
      </c>
      <c r="F275" s="161"/>
      <c r="G275" s="161"/>
      <c r="H275" s="161"/>
      <c r="I275" s="161"/>
      <c r="J275" s="161"/>
      <c r="K275" s="161"/>
      <c r="L275" s="161"/>
      <c r="M275" s="161"/>
      <c r="N275" s="160"/>
      <c r="O275" s="160"/>
      <c r="P275" s="160"/>
      <c r="Q275" s="160"/>
      <c r="R275" s="161"/>
      <c r="S275" s="161"/>
      <c r="T275" s="161"/>
      <c r="U275" s="161"/>
      <c r="V275" s="161"/>
      <c r="W275" s="161"/>
      <c r="X275" s="161"/>
      <c r="Y275" s="161"/>
      <c r="Z275" s="150"/>
      <c r="AA275" s="150"/>
      <c r="AB275" s="150"/>
      <c r="AC275" s="150"/>
      <c r="AD275" s="150"/>
      <c r="AE275" s="150"/>
      <c r="AF275" s="150"/>
      <c r="AG275" s="150" t="s">
        <v>188</v>
      </c>
      <c r="AH275" s="150">
        <v>5</v>
      </c>
      <c r="AI275" s="150"/>
      <c r="AJ275" s="150"/>
      <c r="AK275" s="150"/>
      <c r="AL275" s="150"/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0"/>
      <c r="BC275" s="150"/>
      <c r="BD275" s="150"/>
      <c r="BE275" s="150"/>
      <c r="BF275" s="150"/>
      <c r="BG275" s="150"/>
      <c r="BH275" s="150"/>
    </row>
    <row r="276" spans="1:60" outlineLevel="1" x14ac:dyDescent="0.2">
      <c r="A276" s="173">
        <v>71</v>
      </c>
      <c r="B276" s="174" t="s">
        <v>571</v>
      </c>
      <c r="C276" s="189" t="s">
        <v>572</v>
      </c>
      <c r="D276" s="175" t="s">
        <v>490</v>
      </c>
      <c r="E276" s="176">
        <v>0.29142000000000001</v>
      </c>
      <c r="F276" s="177"/>
      <c r="G276" s="178">
        <f>ROUND(E276*F276,2)</f>
        <v>0</v>
      </c>
      <c r="H276" s="177"/>
      <c r="I276" s="178">
        <f>ROUND(E276*H276,2)</f>
        <v>0</v>
      </c>
      <c r="J276" s="177"/>
      <c r="K276" s="178">
        <f>ROUND(E276*J276,2)</f>
        <v>0</v>
      </c>
      <c r="L276" s="178">
        <v>21</v>
      </c>
      <c r="M276" s="178">
        <f>G276*(1+L276/100)</f>
        <v>0</v>
      </c>
      <c r="N276" s="176">
        <v>0</v>
      </c>
      <c r="O276" s="176">
        <f>ROUND(E276*N276,2)</f>
        <v>0</v>
      </c>
      <c r="P276" s="176">
        <v>0</v>
      </c>
      <c r="Q276" s="176">
        <f>ROUND(E276*P276,2)</f>
        <v>0</v>
      </c>
      <c r="R276" s="178" t="s">
        <v>547</v>
      </c>
      <c r="S276" s="178" t="s">
        <v>242</v>
      </c>
      <c r="T276" s="179" t="s">
        <v>243</v>
      </c>
      <c r="U276" s="161">
        <v>3.327</v>
      </c>
      <c r="V276" s="161">
        <f>ROUND(E276*U276,2)</f>
        <v>0.97</v>
      </c>
      <c r="W276" s="161"/>
      <c r="X276" s="161" t="s">
        <v>491</v>
      </c>
      <c r="Y276" s="161" t="s">
        <v>183</v>
      </c>
      <c r="Z276" s="150"/>
      <c r="AA276" s="150"/>
      <c r="AB276" s="150"/>
      <c r="AC276" s="150"/>
      <c r="AD276" s="150"/>
      <c r="AE276" s="150"/>
      <c r="AF276" s="150"/>
      <c r="AG276" s="150" t="s">
        <v>492</v>
      </c>
      <c r="AH276" s="150"/>
      <c r="AI276" s="150"/>
      <c r="AJ276" s="150"/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</row>
    <row r="277" spans="1:60" outlineLevel="2" x14ac:dyDescent="0.2">
      <c r="A277" s="157"/>
      <c r="B277" s="158"/>
      <c r="C277" s="263" t="s">
        <v>560</v>
      </c>
      <c r="D277" s="264"/>
      <c r="E277" s="264"/>
      <c r="F277" s="264"/>
      <c r="G277" s="264"/>
      <c r="H277" s="161"/>
      <c r="I277" s="161"/>
      <c r="J277" s="161"/>
      <c r="K277" s="161"/>
      <c r="L277" s="161"/>
      <c r="M277" s="161"/>
      <c r="N277" s="160"/>
      <c r="O277" s="160"/>
      <c r="P277" s="160"/>
      <c r="Q277" s="160"/>
      <c r="R277" s="161"/>
      <c r="S277" s="161"/>
      <c r="T277" s="161"/>
      <c r="U277" s="161"/>
      <c r="V277" s="161"/>
      <c r="W277" s="161"/>
      <c r="X277" s="161"/>
      <c r="Y277" s="161"/>
      <c r="Z277" s="150"/>
      <c r="AA277" s="150"/>
      <c r="AB277" s="150"/>
      <c r="AC277" s="150"/>
      <c r="AD277" s="150"/>
      <c r="AE277" s="150"/>
      <c r="AF277" s="150"/>
      <c r="AG277" s="150" t="s">
        <v>245</v>
      </c>
      <c r="AH277" s="150"/>
      <c r="AI277" s="150"/>
      <c r="AJ277" s="150"/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</row>
    <row r="278" spans="1:60" x14ac:dyDescent="0.2">
      <c r="A278" s="166" t="s">
        <v>175</v>
      </c>
      <c r="B278" s="167" t="s">
        <v>126</v>
      </c>
      <c r="C278" s="188" t="s">
        <v>127</v>
      </c>
      <c r="D278" s="168"/>
      <c r="E278" s="169"/>
      <c r="F278" s="170"/>
      <c r="G278" s="170">
        <f>SUMIF(AG279:AG302,"&lt;&gt;NOR",G279:G302)</f>
        <v>0</v>
      </c>
      <c r="H278" s="170"/>
      <c r="I278" s="170">
        <f>SUM(I279:I302)</f>
        <v>0</v>
      </c>
      <c r="J278" s="170"/>
      <c r="K278" s="170">
        <f>SUM(K279:K302)</f>
        <v>0</v>
      </c>
      <c r="L278" s="170"/>
      <c r="M278" s="170">
        <f>SUM(M279:M302)</f>
        <v>0</v>
      </c>
      <c r="N278" s="169"/>
      <c r="O278" s="169">
        <f>SUM(O279:O302)</f>
        <v>1.26</v>
      </c>
      <c r="P278" s="169"/>
      <c r="Q278" s="169">
        <f>SUM(Q279:Q302)</f>
        <v>0</v>
      </c>
      <c r="R278" s="170"/>
      <c r="S278" s="170"/>
      <c r="T278" s="171"/>
      <c r="U278" s="165"/>
      <c r="V278" s="165">
        <f>SUM(V279:V302)</f>
        <v>45.8</v>
      </c>
      <c r="W278" s="165"/>
      <c r="X278" s="165"/>
      <c r="Y278" s="165"/>
      <c r="AG278" t="s">
        <v>176</v>
      </c>
    </row>
    <row r="279" spans="1:60" outlineLevel="1" x14ac:dyDescent="0.2">
      <c r="A279" s="173">
        <v>72</v>
      </c>
      <c r="B279" s="174" t="s">
        <v>573</v>
      </c>
      <c r="C279" s="189" t="s">
        <v>574</v>
      </c>
      <c r="D279" s="175" t="s">
        <v>179</v>
      </c>
      <c r="E279" s="176">
        <v>32.200000000000003</v>
      </c>
      <c r="F279" s="177"/>
      <c r="G279" s="178">
        <f>ROUND(E279*F279,2)</f>
        <v>0</v>
      </c>
      <c r="H279" s="177"/>
      <c r="I279" s="178">
        <f>ROUND(E279*H279,2)</f>
        <v>0</v>
      </c>
      <c r="J279" s="177"/>
      <c r="K279" s="178">
        <f>ROUND(E279*J279,2)</f>
        <v>0</v>
      </c>
      <c r="L279" s="178">
        <v>21</v>
      </c>
      <c r="M279" s="178">
        <f>G279*(1+L279/100)</f>
        <v>0</v>
      </c>
      <c r="N279" s="176">
        <v>2.1000000000000001E-4</v>
      </c>
      <c r="O279" s="176">
        <f>ROUND(E279*N279,2)</f>
        <v>0.01</v>
      </c>
      <c r="P279" s="176">
        <v>0</v>
      </c>
      <c r="Q279" s="176">
        <f>ROUND(E279*P279,2)</f>
        <v>0</v>
      </c>
      <c r="R279" s="178" t="s">
        <v>575</v>
      </c>
      <c r="S279" s="178" t="s">
        <v>242</v>
      </c>
      <c r="T279" s="179" t="s">
        <v>243</v>
      </c>
      <c r="U279" s="161">
        <v>0.05</v>
      </c>
      <c r="V279" s="161">
        <f>ROUND(E279*U279,2)</f>
        <v>1.61</v>
      </c>
      <c r="W279" s="161"/>
      <c r="X279" s="161" t="s">
        <v>182</v>
      </c>
      <c r="Y279" s="161" t="s">
        <v>183</v>
      </c>
      <c r="Z279" s="150"/>
      <c r="AA279" s="150"/>
      <c r="AB279" s="150"/>
      <c r="AC279" s="150"/>
      <c r="AD279" s="150"/>
      <c r="AE279" s="150"/>
      <c r="AF279" s="150"/>
      <c r="AG279" s="150" t="s">
        <v>184</v>
      </c>
      <c r="AH279" s="150"/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</row>
    <row r="280" spans="1:60" outlineLevel="2" x14ac:dyDescent="0.2">
      <c r="A280" s="157"/>
      <c r="B280" s="158"/>
      <c r="C280" s="190" t="s">
        <v>388</v>
      </c>
      <c r="D280" s="163"/>
      <c r="E280" s="164">
        <v>32.200000000000003</v>
      </c>
      <c r="F280" s="161"/>
      <c r="G280" s="161"/>
      <c r="H280" s="161"/>
      <c r="I280" s="161"/>
      <c r="J280" s="161"/>
      <c r="K280" s="161"/>
      <c r="L280" s="161"/>
      <c r="M280" s="161"/>
      <c r="N280" s="160"/>
      <c r="O280" s="160"/>
      <c r="P280" s="160"/>
      <c r="Q280" s="160"/>
      <c r="R280" s="161"/>
      <c r="S280" s="161"/>
      <c r="T280" s="161"/>
      <c r="U280" s="161"/>
      <c r="V280" s="161"/>
      <c r="W280" s="161"/>
      <c r="X280" s="161"/>
      <c r="Y280" s="161"/>
      <c r="Z280" s="150"/>
      <c r="AA280" s="150"/>
      <c r="AB280" s="150"/>
      <c r="AC280" s="150"/>
      <c r="AD280" s="150"/>
      <c r="AE280" s="150"/>
      <c r="AF280" s="150"/>
      <c r="AG280" s="150" t="s">
        <v>188</v>
      </c>
      <c r="AH280" s="150">
        <v>5</v>
      </c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</row>
    <row r="281" spans="1:60" ht="22.5" outlineLevel="1" x14ac:dyDescent="0.2">
      <c r="A281" s="181">
        <v>73</v>
      </c>
      <c r="B281" s="182" t="s">
        <v>576</v>
      </c>
      <c r="C281" s="191" t="s">
        <v>577</v>
      </c>
      <c r="D281" s="183" t="s">
        <v>264</v>
      </c>
      <c r="E281" s="184">
        <v>26.6</v>
      </c>
      <c r="F281" s="185"/>
      <c r="G281" s="186">
        <f>ROUND(E281*F281,2)</f>
        <v>0</v>
      </c>
      <c r="H281" s="185"/>
      <c r="I281" s="186">
        <f>ROUND(E281*H281,2)</f>
        <v>0</v>
      </c>
      <c r="J281" s="185"/>
      <c r="K281" s="186">
        <f>ROUND(E281*J281,2)</f>
        <v>0</v>
      </c>
      <c r="L281" s="186">
        <v>21</v>
      </c>
      <c r="M281" s="186">
        <f>G281*(1+L281/100)</f>
        <v>0</v>
      </c>
      <c r="N281" s="184">
        <v>3.6000000000000002E-4</v>
      </c>
      <c r="O281" s="184">
        <f>ROUND(E281*N281,2)</f>
        <v>0.01</v>
      </c>
      <c r="P281" s="184">
        <v>0</v>
      </c>
      <c r="Q281" s="184">
        <f>ROUND(E281*P281,2)</f>
        <v>0</v>
      </c>
      <c r="R281" s="186" t="s">
        <v>575</v>
      </c>
      <c r="S281" s="186" t="s">
        <v>242</v>
      </c>
      <c r="T281" s="187" t="s">
        <v>243</v>
      </c>
      <c r="U281" s="161">
        <v>0.23599999999999999</v>
      </c>
      <c r="V281" s="161">
        <f>ROUND(E281*U281,2)</f>
        <v>6.28</v>
      </c>
      <c r="W281" s="161"/>
      <c r="X281" s="161" t="s">
        <v>182</v>
      </c>
      <c r="Y281" s="161" t="s">
        <v>183</v>
      </c>
      <c r="Z281" s="150"/>
      <c r="AA281" s="150"/>
      <c r="AB281" s="150"/>
      <c r="AC281" s="150"/>
      <c r="AD281" s="150"/>
      <c r="AE281" s="150"/>
      <c r="AF281" s="150"/>
      <c r="AG281" s="150" t="s">
        <v>184</v>
      </c>
      <c r="AH281" s="150"/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</row>
    <row r="282" spans="1:60" outlineLevel="1" x14ac:dyDescent="0.2">
      <c r="A282" s="173">
        <v>74</v>
      </c>
      <c r="B282" s="174" t="s">
        <v>578</v>
      </c>
      <c r="C282" s="189" t="s">
        <v>579</v>
      </c>
      <c r="D282" s="175" t="s">
        <v>264</v>
      </c>
      <c r="E282" s="176">
        <v>26.6</v>
      </c>
      <c r="F282" s="177"/>
      <c r="G282" s="178">
        <f>ROUND(E282*F282,2)</f>
        <v>0</v>
      </c>
      <c r="H282" s="177"/>
      <c r="I282" s="178">
        <f>ROUND(E282*H282,2)</f>
        <v>0</v>
      </c>
      <c r="J282" s="177"/>
      <c r="K282" s="178">
        <f>ROUND(E282*J282,2)</f>
        <v>0</v>
      </c>
      <c r="L282" s="178">
        <v>21</v>
      </c>
      <c r="M282" s="178">
        <f>G282*(1+L282/100)</f>
        <v>0</v>
      </c>
      <c r="N282" s="176">
        <v>0</v>
      </c>
      <c r="O282" s="176">
        <f>ROUND(E282*N282,2)</f>
        <v>0</v>
      </c>
      <c r="P282" s="176">
        <v>0</v>
      </c>
      <c r="Q282" s="176">
        <f>ROUND(E282*P282,2)</f>
        <v>0</v>
      </c>
      <c r="R282" s="178" t="s">
        <v>575</v>
      </c>
      <c r="S282" s="178" t="s">
        <v>242</v>
      </c>
      <c r="T282" s="179" t="s">
        <v>243</v>
      </c>
      <c r="U282" s="161">
        <v>0.154</v>
      </c>
      <c r="V282" s="161">
        <f>ROUND(E282*U282,2)</f>
        <v>4.0999999999999996</v>
      </c>
      <c r="W282" s="161"/>
      <c r="X282" s="161" t="s">
        <v>182</v>
      </c>
      <c r="Y282" s="161" t="s">
        <v>183</v>
      </c>
      <c r="Z282" s="150"/>
      <c r="AA282" s="150"/>
      <c r="AB282" s="150"/>
      <c r="AC282" s="150"/>
      <c r="AD282" s="150"/>
      <c r="AE282" s="150"/>
      <c r="AF282" s="150"/>
      <c r="AG282" s="150" t="s">
        <v>184</v>
      </c>
      <c r="AH282" s="150"/>
      <c r="AI282" s="150"/>
      <c r="AJ282" s="150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</row>
    <row r="283" spans="1:60" outlineLevel="2" x14ac:dyDescent="0.2">
      <c r="A283" s="157"/>
      <c r="B283" s="158"/>
      <c r="C283" s="190" t="s">
        <v>580</v>
      </c>
      <c r="D283" s="163"/>
      <c r="E283" s="164">
        <v>26.6</v>
      </c>
      <c r="F283" s="161"/>
      <c r="G283" s="161"/>
      <c r="H283" s="161"/>
      <c r="I283" s="161"/>
      <c r="J283" s="161"/>
      <c r="K283" s="161"/>
      <c r="L283" s="161"/>
      <c r="M283" s="161"/>
      <c r="N283" s="160"/>
      <c r="O283" s="160"/>
      <c r="P283" s="160"/>
      <c r="Q283" s="160"/>
      <c r="R283" s="161"/>
      <c r="S283" s="161"/>
      <c r="T283" s="161"/>
      <c r="U283" s="161"/>
      <c r="V283" s="161"/>
      <c r="W283" s="161"/>
      <c r="X283" s="161"/>
      <c r="Y283" s="161"/>
      <c r="Z283" s="150"/>
      <c r="AA283" s="150"/>
      <c r="AB283" s="150"/>
      <c r="AC283" s="150"/>
      <c r="AD283" s="150"/>
      <c r="AE283" s="150"/>
      <c r="AF283" s="150"/>
      <c r="AG283" s="150" t="s">
        <v>188</v>
      </c>
      <c r="AH283" s="150">
        <v>5</v>
      </c>
      <c r="AI283" s="150"/>
      <c r="AJ283" s="150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0"/>
      <c r="BC283" s="150"/>
      <c r="BD283" s="150"/>
      <c r="BE283" s="150"/>
      <c r="BF283" s="150"/>
      <c r="BG283" s="150"/>
      <c r="BH283" s="150"/>
    </row>
    <row r="284" spans="1:60" ht="22.5" outlineLevel="1" x14ac:dyDescent="0.2">
      <c r="A284" s="173">
        <v>75</v>
      </c>
      <c r="B284" s="174" t="s">
        <v>581</v>
      </c>
      <c r="C284" s="189" t="s">
        <v>582</v>
      </c>
      <c r="D284" s="175" t="s">
        <v>179</v>
      </c>
      <c r="E284" s="176">
        <v>32.200000000000003</v>
      </c>
      <c r="F284" s="177"/>
      <c r="G284" s="178">
        <f>ROUND(E284*F284,2)</f>
        <v>0</v>
      </c>
      <c r="H284" s="177"/>
      <c r="I284" s="178">
        <f>ROUND(E284*H284,2)</f>
        <v>0</v>
      </c>
      <c r="J284" s="177"/>
      <c r="K284" s="178">
        <f>ROUND(E284*J284,2)</f>
        <v>0</v>
      </c>
      <c r="L284" s="178">
        <v>21</v>
      </c>
      <c r="M284" s="178">
        <f>G284*(1+L284/100)</f>
        <v>0</v>
      </c>
      <c r="N284" s="176">
        <v>4.8300000000000001E-3</v>
      </c>
      <c r="O284" s="176">
        <f>ROUND(E284*N284,2)</f>
        <v>0.16</v>
      </c>
      <c r="P284" s="176">
        <v>0</v>
      </c>
      <c r="Q284" s="176">
        <f>ROUND(E284*P284,2)</f>
        <v>0</v>
      </c>
      <c r="R284" s="178" t="s">
        <v>575</v>
      </c>
      <c r="S284" s="178" t="s">
        <v>242</v>
      </c>
      <c r="T284" s="179" t="s">
        <v>243</v>
      </c>
      <c r="U284" s="161">
        <v>0.97</v>
      </c>
      <c r="V284" s="161">
        <f>ROUND(E284*U284,2)</f>
        <v>31.23</v>
      </c>
      <c r="W284" s="161"/>
      <c r="X284" s="161" t="s">
        <v>182</v>
      </c>
      <c r="Y284" s="161" t="s">
        <v>183</v>
      </c>
      <c r="Z284" s="150"/>
      <c r="AA284" s="150"/>
      <c r="AB284" s="150"/>
      <c r="AC284" s="150"/>
      <c r="AD284" s="150"/>
      <c r="AE284" s="150"/>
      <c r="AF284" s="150"/>
      <c r="AG284" s="150" t="s">
        <v>184</v>
      </c>
      <c r="AH284" s="150"/>
      <c r="AI284" s="150"/>
      <c r="AJ284" s="150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0"/>
      <c r="BC284" s="150"/>
      <c r="BD284" s="150"/>
      <c r="BE284" s="150"/>
      <c r="BF284" s="150"/>
      <c r="BG284" s="150"/>
      <c r="BH284" s="150"/>
    </row>
    <row r="285" spans="1:60" outlineLevel="2" x14ac:dyDescent="0.2">
      <c r="A285" s="157"/>
      <c r="B285" s="158"/>
      <c r="C285" s="190" t="s">
        <v>384</v>
      </c>
      <c r="D285" s="163"/>
      <c r="E285" s="164">
        <v>32.200000000000003</v>
      </c>
      <c r="F285" s="161"/>
      <c r="G285" s="161"/>
      <c r="H285" s="161"/>
      <c r="I285" s="161"/>
      <c r="J285" s="161"/>
      <c r="K285" s="161"/>
      <c r="L285" s="161"/>
      <c r="M285" s="161"/>
      <c r="N285" s="160"/>
      <c r="O285" s="160"/>
      <c r="P285" s="160"/>
      <c r="Q285" s="160"/>
      <c r="R285" s="161"/>
      <c r="S285" s="161"/>
      <c r="T285" s="161"/>
      <c r="U285" s="161"/>
      <c r="V285" s="161"/>
      <c r="W285" s="161"/>
      <c r="X285" s="161"/>
      <c r="Y285" s="161"/>
      <c r="Z285" s="150"/>
      <c r="AA285" s="150"/>
      <c r="AB285" s="150"/>
      <c r="AC285" s="150"/>
      <c r="AD285" s="150"/>
      <c r="AE285" s="150"/>
      <c r="AF285" s="150"/>
      <c r="AG285" s="150" t="s">
        <v>188</v>
      </c>
      <c r="AH285" s="150">
        <v>5</v>
      </c>
      <c r="AI285" s="150"/>
      <c r="AJ285" s="150"/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</row>
    <row r="286" spans="1:60" outlineLevel="1" x14ac:dyDescent="0.2">
      <c r="A286" s="173">
        <v>76</v>
      </c>
      <c r="B286" s="174" t="s">
        <v>583</v>
      </c>
      <c r="C286" s="189" t="s">
        <v>584</v>
      </c>
      <c r="D286" s="175" t="s">
        <v>264</v>
      </c>
      <c r="E286" s="176">
        <v>33.6</v>
      </c>
      <c r="F286" s="177"/>
      <c r="G286" s="178">
        <f>ROUND(E286*F286,2)</f>
        <v>0</v>
      </c>
      <c r="H286" s="177"/>
      <c r="I286" s="178">
        <f>ROUND(E286*H286,2)</f>
        <v>0</v>
      </c>
      <c r="J286" s="177"/>
      <c r="K286" s="178">
        <f>ROUND(E286*J286,2)</f>
        <v>0</v>
      </c>
      <c r="L286" s="178">
        <v>21</v>
      </c>
      <c r="M286" s="178">
        <f>G286*(1+L286/100)</f>
        <v>0</v>
      </c>
      <c r="N286" s="176">
        <v>4.0000000000000003E-5</v>
      </c>
      <c r="O286" s="176">
        <f>ROUND(E286*N286,2)</f>
        <v>0</v>
      </c>
      <c r="P286" s="176">
        <v>0</v>
      </c>
      <c r="Q286" s="176">
        <f>ROUND(E286*P286,2)</f>
        <v>0</v>
      </c>
      <c r="R286" s="178" t="s">
        <v>575</v>
      </c>
      <c r="S286" s="178" t="s">
        <v>242</v>
      </c>
      <c r="T286" s="179" t="s">
        <v>243</v>
      </c>
      <c r="U286" s="161">
        <v>7.0000000000000007E-2</v>
      </c>
      <c r="V286" s="161">
        <f>ROUND(E286*U286,2)</f>
        <v>2.35</v>
      </c>
      <c r="W286" s="161"/>
      <c r="X286" s="161" t="s">
        <v>182</v>
      </c>
      <c r="Y286" s="161" t="s">
        <v>183</v>
      </c>
      <c r="Z286" s="150"/>
      <c r="AA286" s="150"/>
      <c r="AB286" s="150"/>
      <c r="AC286" s="150"/>
      <c r="AD286" s="150"/>
      <c r="AE286" s="150"/>
      <c r="AF286" s="150"/>
      <c r="AG286" s="150" t="s">
        <v>184</v>
      </c>
      <c r="AH286" s="150"/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</row>
    <row r="287" spans="1:60" outlineLevel="2" x14ac:dyDescent="0.2">
      <c r="A287" s="157"/>
      <c r="B287" s="158"/>
      <c r="C287" s="252" t="s">
        <v>585</v>
      </c>
      <c r="D287" s="253"/>
      <c r="E287" s="253"/>
      <c r="F287" s="253"/>
      <c r="G287" s="253"/>
      <c r="H287" s="161"/>
      <c r="I287" s="161"/>
      <c r="J287" s="161"/>
      <c r="K287" s="161"/>
      <c r="L287" s="161"/>
      <c r="M287" s="161"/>
      <c r="N287" s="160"/>
      <c r="O287" s="160"/>
      <c r="P287" s="160"/>
      <c r="Q287" s="160"/>
      <c r="R287" s="161"/>
      <c r="S287" s="161"/>
      <c r="T287" s="161"/>
      <c r="U287" s="161"/>
      <c r="V287" s="161"/>
      <c r="W287" s="161"/>
      <c r="X287" s="161"/>
      <c r="Y287" s="161"/>
      <c r="Z287" s="150"/>
      <c r="AA287" s="150"/>
      <c r="AB287" s="150"/>
      <c r="AC287" s="150"/>
      <c r="AD287" s="150"/>
      <c r="AE287" s="150"/>
      <c r="AF287" s="150"/>
      <c r="AG287" s="150" t="s">
        <v>186</v>
      </c>
      <c r="AH287" s="150"/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</row>
    <row r="288" spans="1:60" outlineLevel="2" x14ac:dyDescent="0.2">
      <c r="A288" s="157"/>
      <c r="B288" s="158"/>
      <c r="C288" s="190" t="s">
        <v>586</v>
      </c>
      <c r="D288" s="163"/>
      <c r="E288" s="164">
        <v>33.6</v>
      </c>
      <c r="F288" s="161"/>
      <c r="G288" s="161"/>
      <c r="H288" s="161"/>
      <c r="I288" s="161"/>
      <c r="J288" s="161"/>
      <c r="K288" s="161"/>
      <c r="L288" s="161"/>
      <c r="M288" s="161"/>
      <c r="N288" s="160"/>
      <c r="O288" s="160"/>
      <c r="P288" s="160"/>
      <c r="Q288" s="160"/>
      <c r="R288" s="161"/>
      <c r="S288" s="161"/>
      <c r="T288" s="161"/>
      <c r="U288" s="161"/>
      <c r="V288" s="161"/>
      <c r="W288" s="161"/>
      <c r="X288" s="161"/>
      <c r="Y288" s="161"/>
      <c r="Z288" s="150"/>
      <c r="AA288" s="150"/>
      <c r="AB288" s="150"/>
      <c r="AC288" s="150"/>
      <c r="AD288" s="150"/>
      <c r="AE288" s="150"/>
      <c r="AF288" s="150"/>
      <c r="AG288" s="150" t="s">
        <v>188</v>
      </c>
      <c r="AH288" s="150">
        <v>5</v>
      </c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</row>
    <row r="289" spans="1:60" ht="22.5" outlineLevel="1" x14ac:dyDescent="0.2">
      <c r="A289" s="173">
        <v>77</v>
      </c>
      <c r="B289" s="174" t="s">
        <v>587</v>
      </c>
      <c r="C289" s="189" t="s">
        <v>588</v>
      </c>
      <c r="D289" s="175" t="s">
        <v>179</v>
      </c>
      <c r="E289" s="176">
        <v>7.5</v>
      </c>
      <c r="F289" s="177"/>
      <c r="G289" s="178">
        <f>ROUND(E289*F289,2)</f>
        <v>0</v>
      </c>
      <c r="H289" s="177"/>
      <c r="I289" s="178">
        <f>ROUND(E289*H289,2)</f>
        <v>0</v>
      </c>
      <c r="J289" s="177"/>
      <c r="K289" s="178">
        <f>ROUND(E289*J289,2)</f>
        <v>0</v>
      </c>
      <c r="L289" s="178">
        <v>21</v>
      </c>
      <c r="M289" s="178">
        <f>G289*(1+L289/100)</f>
        <v>0</v>
      </c>
      <c r="N289" s="176">
        <v>0</v>
      </c>
      <c r="O289" s="176">
        <f>ROUND(E289*N289,2)</f>
        <v>0</v>
      </c>
      <c r="P289" s="176">
        <v>0</v>
      </c>
      <c r="Q289" s="176">
        <f>ROUND(E289*P289,2)</f>
        <v>0</v>
      </c>
      <c r="R289" s="178" t="s">
        <v>575</v>
      </c>
      <c r="S289" s="178" t="s">
        <v>242</v>
      </c>
      <c r="T289" s="179" t="s">
        <v>243</v>
      </c>
      <c r="U289" s="161">
        <v>0.03</v>
      </c>
      <c r="V289" s="161">
        <f>ROUND(E289*U289,2)</f>
        <v>0.23</v>
      </c>
      <c r="W289" s="161"/>
      <c r="X289" s="161" t="s">
        <v>182</v>
      </c>
      <c r="Y289" s="161" t="s">
        <v>183</v>
      </c>
      <c r="Z289" s="150"/>
      <c r="AA289" s="150"/>
      <c r="AB289" s="150"/>
      <c r="AC289" s="150"/>
      <c r="AD289" s="150"/>
      <c r="AE289" s="150"/>
      <c r="AF289" s="150"/>
      <c r="AG289" s="150" t="s">
        <v>184</v>
      </c>
      <c r="AH289" s="150"/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</row>
    <row r="290" spans="1:60" outlineLevel="2" x14ac:dyDescent="0.2">
      <c r="A290" s="157"/>
      <c r="B290" s="158"/>
      <c r="C290" s="190" t="s">
        <v>589</v>
      </c>
      <c r="D290" s="163"/>
      <c r="E290" s="164">
        <v>2.5</v>
      </c>
      <c r="F290" s="161"/>
      <c r="G290" s="161"/>
      <c r="H290" s="161"/>
      <c r="I290" s="161"/>
      <c r="J290" s="161"/>
      <c r="K290" s="161"/>
      <c r="L290" s="161"/>
      <c r="M290" s="161"/>
      <c r="N290" s="160"/>
      <c r="O290" s="160"/>
      <c r="P290" s="160"/>
      <c r="Q290" s="160"/>
      <c r="R290" s="161"/>
      <c r="S290" s="161"/>
      <c r="T290" s="161"/>
      <c r="U290" s="161"/>
      <c r="V290" s="161"/>
      <c r="W290" s="161"/>
      <c r="X290" s="161"/>
      <c r="Y290" s="161"/>
      <c r="Z290" s="150"/>
      <c r="AA290" s="150"/>
      <c r="AB290" s="150"/>
      <c r="AC290" s="150"/>
      <c r="AD290" s="150"/>
      <c r="AE290" s="150"/>
      <c r="AF290" s="150"/>
      <c r="AG290" s="150" t="s">
        <v>188</v>
      </c>
      <c r="AH290" s="150">
        <v>0</v>
      </c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</row>
    <row r="291" spans="1:60" outlineLevel="3" x14ac:dyDescent="0.2">
      <c r="A291" s="157"/>
      <c r="B291" s="158"/>
      <c r="C291" s="190" t="s">
        <v>590</v>
      </c>
      <c r="D291" s="163"/>
      <c r="E291" s="164">
        <v>2.5</v>
      </c>
      <c r="F291" s="161"/>
      <c r="G291" s="161"/>
      <c r="H291" s="161"/>
      <c r="I291" s="161"/>
      <c r="J291" s="161"/>
      <c r="K291" s="161"/>
      <c r="L291" s="161"/>
      <c r="M291" s="161"/>
      <c r="N291" s="160"/>
      <c r="O291" s="160"/>
      <c r="P291" s="160"/>
      <c r="Q291" s="160"/>
      <c r="R291" s="161"/>
      <c r="S291" s="161"/>
      <c r="T291" s="161"/>
      <c r="U291" s="161"/>
      <c r="V291" s="161"/>
      <c r="W291" s="161"/>
      <c r="X291" s="161"/>
      <c r="Y291" s="161"/>
      <c r="Z291" s="150"/>
      <c r="AA291" s="150"/>
      <c r="AB291" s="150"/>
      <c r="AC291" s="150"/>
      <c r="AD291" s="150"/>
      <c r="AE291" s="150"/>
      <c r="AF291" s="150"/>
      <c r="AG291" s="150" t="s">
        <v>188</v>
      </c>
      <c r="AH291" s="150">
        <v>0</v>
      </c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</row>
    <row r="292" spans="1:60" outlineLevel="3" x14ac:dyDescent="0.2">
      <c r="A292" s="157"/>
      <c r="B292" s="158"/>
      <c r="C292" s="190" t="s">
        <v>591</v>
      </c>
      <c r="D292" s="163"/>
      <c r="E292" s="164">
        <v>2.5</v>
      </c>
      <c r="F292" s="161"/>
      <c r="G292" s="161"/>
      <c r="H292" s="161"/>
      <c r="I292" s="161"/>
      <c r="J292" s="161"/>
      <c r="K292" s="161"/>
      <c r="L292" s="161"/>
      <c r="M292" s="161"/>
      <c r="N292" s="160"/>
      <c r="O292" s="160"/>
      <c r="P292" s="160"/>
      <c r="Q292" s="160"/>
      <c r="R292" s="161"/>
      <c r="S292" s="161"/>
      <c r="T292" s="161"/>
      <c r="U292" s="161"/>
      <c r="V292" s="161"/>
      <c r="W292" s="161"/>
      <c r="X292" s="161"/>
      <c r="Y292" s="161"/>
      <c r="Z292" s="150"/>
      <c r="AA292" s="150"/>
      <c r="AB292" s="150"/>
      <c r="AC292" s="150"/>
      <c r="AD292" s="150"/>
      <c r="AE292" s="150"/>
      <c r="AF292" s="150"/>
      <c r="AG292" s="150" t="s">
        <v>188</v>
      </c>
      <c r="AH292" s="150">
        <v>0</v>
      </c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</row>
    <row r="293" spans="1:60" outlineLevel="1" x14ac:dyDescent="0.2">
      <c r="A293" s="173">
        <v>78</v>
      </c>
      <c r="B293" s="174" t="s">
        <v>592</v>
      </c>
      <c r="C293" s="189" t="s">
        <v>593</v>
      </c>
      <c r="D293" s="175" t="s">
        <v>179</v>
      </c>
      <c r="E293" s="176">
        <v>32.200000000000003</v>
      </c>
      <c r="F293" s="177"/>
      <c r="G293" s="178">
        <f>ROUND(E293*F293,2)</f>
        <v>0</v>
      </c>
      <c r="H293" s="177"/>
      <c r="I293" s="178">
        <f>ROUND(E293*H293,2)</f>
        <v>0</v>
      </c>
      <c r="J293" s="177"/>
      <c r="K293" s="178">
        <f>ROUND(E293*J293,2)</f>
        <v>0</v>
      </c>
      <c r="L293" s="178">
        <v>21</v>
      </c>
      <c r="M293" s="178">
        <f>G293*(1+L293/100)</f>
        <v>0</v>
      </c>
      <c r="N293" s="176">
        <v>5.9999999999999995E-4</v>
      </c>
      <c r="O293" s="176">
        <f>ROUND(E293*N293,2)</f>
        <v>0.02</v>
      </c>
      <c r="P293" s="176">
        <v>0</v>
      </c>
      <c r="Q293" s="176">
        <f>ROUND(E293*P293,2)</f>
        <v>0</v>
      </c>
      <c r="R293" s="178" t="s">
        <v>575</v>
      </c>
      <c r="S293" s="178" t="s">
        <v>242</v>
      </c>
      <c r="T293" s="179" t="s">
        <v>243</v>
      </c>
      <c r="U293" s="161">
        <v>0</v>
      </c>
      <c r="V293" s="161">
        <f>ROUND(E293*U293,2)</f>
        <v>0</v>
      </c>
      <c r="W293" s="161"/>
      <c r="X293" s="161" t="s">
        <v>182</v>
      </c>
      <c r="Y293" s="161" t="s">
        <v>183</v>
      </c>
      <c r="Z293" s="150"/>
      <c r="AA293" s="150"/>
      <c r="AB293" s="150"/>
      <c r="AC293" s="150"/>
      <c r="AD293" s="150"/>
      <c r="AE293" s="150"/>
      <c r="AF293" s="150"/>
      <c r="AG293" s="150" t="s">
        <v>184</v>
      </c>
      <c r="AH293" s="150"/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</row>
    <row r="294" spans="1:60" outlineLevel="2" x14ac:dyDescent="0.2">
      <c r="A294" s="157"/>
      <c r="B294" s="158"/>
      <c r="C294" s="190" t="s">
        <v>594</v>
      </c>
      <c r="D294" s="163"/>
      <c r="E294" s="164">
        <v>32.200000000000003</v>
      </c>
      <c r="F294" s="161"/>
      <c r="G294" s="161"/>
      <c r="H294" s="161"/>
      <c r="I294" s="161"/>
      <c r="J294" s="161"/>
      <c r="K294" s="161"/>
      <c r="L294" s="161"/>
      <c r="M294" s="161"/>
      <c r="N294" s="160"/>
      <c r="O294" s="160"/>
      <c r="P294" s="160"/>
      <c r="Q294" s="160"/>
      <c r="R294" s="161"/>
      <c r="S294" s="161"/>
      <c r="T294" s="161"/>
      <c r="U294" s="161"/>
      <c r="V294" s="161"/>
      <c r="W294" s="161"/>
      <c r="X294" s="161"/>
      <c r="Y294" s="161"/>
      <c r="Z294" s="150"/>
      <c r="AA294" s="150"/>
      <c r="AB294" s="150"/>
      <c r="AC294" s="150"/>
      <c r="AD294" s="150"/>
      <c r="AE294" s="150"/>
      <c r="AF294" s="150"/>
      <c r="AG294" s="150" t="s">
        <v>188</v>
      </c>
      <c r="AH294" s="150">
        <v>5</v>
      </c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</row>
    <row r="295" spans="1:60" outlineLevel="1" x14ac:dyDescent="0.2">
      <c r="A295" s="173">
        <v>79</v>
      </c>
      <c r="B295" s="174" t="s">
        <v>595</v>
      </c>
      <c r="C295" s="189" t="s">
        <v>596</v>
      </c>
      <c r="D295" s="175" t="s">
        <v>179</v>
      </c>
      <c r="E295" s="176">
        <v>9.2805</v>
      </c>
      <c r="F295" s="177"/>
      <c r="G295" s="178">
        <f>ROUND(E295*F295,2)</f>
        <v>0</v>
      </c>
      <c r="H295" s="177"/>
      <c r="I295" s="178">
        <f>ROUND(E295*H295,2)</f>
        <v>0</v>
      </c>
      <c r="J295" s="177"/>
      <c r="K295" s="178">
        <f>ROUND(E295*J295,2)</f>
        <v>0</v>
      </c>
      <c r="L295" s="178">
        <v>21</v>
      </c>
      <c r="M295" s="178">
        <f>G295*(1+L295/100)</f>
        <v>0</v>
      </c>
      <c r="N295" s="176">
        <v>1.7999999999999999E-2</v>
      </c>
      <c r="O295" s="176">
        <f>ROUND(E295*N295,2)</f>
        <v>0.17</v>
      </c>
      <c r="P295" s="176">
        <v>0</v>
      </c>
      <c r="Q295" s="176">
        <f>ROUND(E295*P295,2)</f>
        <v>0</v>
      </c>
      <c r="R295" s="178"/>
      <c r="S295" s="178" t="s">
        <v>180</v>
      </c>
      <c r="T295" s="179" t="s">
        <v>181</v>
      </c>
      <c r="U295" s="161">
        <v>0</v>
      </c>
      <c r="V295" s="161">
        <f>ROUND(E295*U295,2)</f>
        <v>0</v>
      </c>
      <c r="W295" s="161"/>
      <c r="X295" s="161" t="s">
        <v>299</v>
      </c>
      <c r="Y295" s="161" t="s">
        <v>183</v>
      </c>
      <c r="Z295" s="150"/>
      <c r="AA295" s="150"/>
      <c r="AB295" s="150"/>
      <c r="AC295" s="150"/>
      <c r="AD295" s="150"/>
      <c r="AE295" s="150"/>
      <c r="AF295" s="150"/>
      <c r="AG295" s="150" t="s">
        <v>300</v>
      </c>
      <c r="AH295" s="150"/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</row>
    <row r="296" spans="1:60" outlineLevel="2" x14ac:dyDescent="0.2">
      <c r="A296" s="157"/>
      <c r="B296" s="158"/>
      <c r="C296" s="190" t="s">
        <v>597</v>
      </c>
      <c r="D296" s="163"/>
      <c r="E296" s="164"/>
      <c r="F296" s="161"/>
      <c r="G296" s="161"/>
      <c r="H296" s="161"/>
      <c r="I296" s="161"/>
      <c r="J296" s="161"/>
      <c r="K296" s="161"/>
      <c r="L296" s="161"/>
      <c r="M296" s="161"/>
      <c r="N296" s="160"/>
      <c r="O296" s="160"/>
      <c r="P296" s="160"/>
      <c r="Q296" s="160"/>
      <c r="R296" s="161"/>
      <c r="S296" s="161"/>
      <c r="T296" s="161"/>
      <c r="U296" s="161"/>
      <c r="V296" s="161"/>
      <c r="W296" s="161"/>
      <c r="X296" s="161"/>
      <c r="Y296" s="161"/>
      <c r="Z296" s="150"/>
      <c r="AA296" s="150"/>
      <c r="AB296" s="150"/>
      <c r="AC296" s="150"/>
      <c r="AD296" s="150"/>
      <c r="AE296" s="150"/>
      <c r="AF296" s="150"/>
      <c r="AG296" s="150" t="s">
        <v>188</v>
      </c>
      <c r="AH296" s="150">
        <v>0</v>
      </c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</row>
    <row r="297" spans="1:60" outlineLevel="3" x14ac:dyDescent="0.2">
      <c r="A297" s="157"/>
      <c r="B297" s="158"/>
      <c r="C297" s="190" t="s">
        <v>598</v>
      </c>
      <c r="D297" s="163"/>
      <c r="E297" s="164">
        <v>8.625</v>
      </c>
      <c r="F297" s="161"/>
      <c r="G297" s="161"/>
      <c r="H297" s="161"/>
      <c r="I297" s="161"/>
      <c r="J297" s="161"/>
      <c r="K297" s="161"/>
      <c r="L297" s="161"/>
      <c r="M297" s="161"/>
      <c r="N297" s="160"/>
      <c r="O297" s="160"/>
      <c r="P297" s="160"/>
      <c r="Q297" s="160"/>
      <c r="R297" s="161"/>
      <c r="S297" s="161"/>
      <c r="T297" s="161"/>
      <c r="U297" s="161"/>
      <c r="V297" s="161"/>
      <c r="W297" s="161"/>
      <c r="X297" s="161"/>
      <c r="Y297" s="161"/>
      <c r="Z297" s="150"/>
      <c r="AA297" s="150"/>
      <c r="AB297" s="150"/>
      <c r="AC297" s="150"/>
      <c r="AD297" s="150"/>
      <c r="AE297" s="150"/>
      <c r="AF297" s="150"/>
      <c r="AG297" s="150" t="s">
        <v>188</v>
      </c>
      <c r="AH297" s="150">
        <v>5</v>
      </c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</row>
    <row r="298" spans="1:60" outlineLevel="3" x14ac:dyDescent="0.2">
      <c r="A298" s="157"/>
      <c r="B298" s="158"/>
      <c r="C298" s="190" t="s">
        <v>599</v>
      </c>
      <c r="D298" s="163"/>
      <c r="E298" s="164">
        <v>0.65549999999999997</v>
      </c>
      <c r="F298" s="161"/>
      <c r="G298" s="161"/>
      <c r="H298" s="161"/>
      <c r="I298" s="161"/>
      <c r="J298" s="161"/>
      <c r="K298" s="161"/>
      <c r="L298" s="161"/>
      <c r="M298" s="161"/>
      <c r="N298" s="160"/>
      <c r="O298" s="160"/>
      <c r="P298" s="160"/>
      <c r="Q298" s="160"/>
      <c r="R298" s="161"/>
      <c r="S298" s="161"/>
      <c r="T298" s="161"/>
      <c r="U298" s="161"/>
      <c r="V298" s="161"/>
      <c r="W298" s="161"/>
      <c r="X298" s="161"/>
      <c r="Y298" s="161"/>
      <c r="Z298" s="150"/>
      <c r="AA298" s="150"/>
      <c r="AB298" s="150"/>
      <c r="AC298" s="150"/>
      <c r="AD298" s="150"/>
      <c r="AE298" s="150"/>
      <c r="AF298" s="150"/>
      <c r="AG298" s="150" t="s">
        <v>188</v>
      </c>
      <c r="AH298" s="150">
        <v>0</v>
      </c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</row>
    <row r="299" spans="1:60" ht="22.5" outlineLevel="1" x14ac:dyDescent="0.2">
      <c r="A299" s="173">
        <v>80</v>
      </c>
      <c r="B299" s="174" t="s">
        <v>600</v>
      </c>
      <c r="C299" s="189" t="s">
        <v>601</v>
      </c>
      <c r="D299" s="175" t="s">
        <v>179</v>
      </c>
      <c r="E299" s="176">
        <v>26.6</v>
      </c>
      <c r="F299" s="177"/>
      <c r="G299" s="178">
        <f>ROUND(E299*F299,2)</f>
        <v>0</v>
      </c>
      <c r="H299" s="177"/>
      <c r="I299" s="178">
        <f>ROUND(E299*H299,2)</f>
        <v>0</v>
      </c>
      <c r="J299" s="177"/>
      <c r="K299" s="178">
        <f>ROUND(E299*J299,2)</f>
        <v>0</v>
      </c>
      <c r="L299" s="178">
        <v>21</v>
      </c>
      <c r="M299" s="178">
        <f>G299*(1+L299/100)</f>
        <v>0</v>
      </c>
      <c r="N299" s="176">
        <v>3.3500000000000002E-2</v>
      </c>
      <c r="O299" s="176">
        <f>ROUND(E299*N299,2)</f>
        <v>0.89</v>
      </c>
      <c r="P299" s="176">
        <v>0</v>
      </c>
      <c r="Q299" s="176">
        <f>ROUND(E299*P299,2)</f>
        <v>0</v>
      </c>
      <c r="R299" s="178" t="s">
        <v>298</v>
      </c>
      <c r="S299" s="178" t="s">
        <v>242</v>
      </c>
      <c r="T299" s="179" t="s">
        <v>243</v>
      </c>
      <c r="U299" s="161">
        <v>0</v>
      </c>
      <c r="V299" s="161">
        <f>ROUND(E299*U299,2)</f>
        <v>0</v>
      </c>
      <c r="W299" s="161"/>
      <c r="X299" s="161" t="s">
        <v>299</v>
      </c>
      <c r="Y299" s="161" t="s">
        <v>183</v>
      </c>
      <c r="Z299" s="150"/>
      <c r="AA299" s="150"/>
      <c r="AB299" s="150"/>
      <c r="AC299" s="150"/>
      <c r="AD299" s="150"/>
      <c r="AE299" s="150"/>
      <c r="AF299" s="150"/>
      <c r="AG299" s="150" t="s">
        <v>300</v>
      </c>
      <c r="AH299" s="150"/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</row>
    <row r="300" spans="1:60" outlineLevel="2" x14ac:dyDescent="0.2">
      <c r="A300" s="157"/>
      <c r="B300" s="158"/>
      <c r="C300" s="190" t="s">
        <v>602</v>
      </c>
      <c r="D300" s="163"/>
      <c r="E300" s="164">
        <v>26.6</v>
      </c>
      <c r="F300" s="161"/>
      <c r="G300" s="161"/>
      <c r="H300" s="161"/>
      <c r="I300" s="161"/>
      <c r="J300" s="161"/>
      <c r="K300" s="161"/>
      <c r="L300" s="161"/>
      <c r="M300" s="161"/>
      <c r="N300" s="160"/>
      <c r="O300" s="160"/>
      <c r="P300" s="160"/>
      <c r="Q300" s="160"/>
      <c r="R300" s="161"/>
      <c r="S300" s="161"/>
      <c r="T300" s="161"/>
      <c r="U300" s="161"/>
      <c r="V300" s="161"/>
      <c r="W300" s="161"/>
      <c r="X300" s="161"/>
      <c r="Y300" s="161"/>
      <c r="Z300" s="150"/>
      <c r="AA300" s="150"/>
      <c r="AB300" s="150"/>
      <c r="AC300" s="150"/>
      <c r="AD300" s="150"/>
      <c r="AE300" s="150"/>
      <c r="AF300" s="150"/>
      <c r="AG300" s="150" t="s">
        <v>188</v>
      </c>
      <c r="AH300" s="150">
        <v>0</v>
      </c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</row>
    <row r="301" spans="1:60" outlineLevel="1" x14ac:dyDescent="0.2">
      <c r="A301" s="157">
        <v>81</v>
      </c>
      <c r="B301" s="158" t="s">
        <v>603</v>
      </c>
      <c r="C301" s="196" t="s">
        <v>604</v>
      </c>
      <c r="D301" s="159" t="s">
        <v>0</v>
      </c>
      <c r="E301" s="195"/>
      <c r="F301" s="162"/>
      <c r="G301" s="161">
        <f>ROUND(E301*F301,2)</f>
        <v>0</v>
      </c>
      <c r="H301" s="162"/>
      <c r="I301" s="161">
        <f>ROUND(E301*H301,2)</f>
        <v>0</v>
      </c>
      <c r="J301" s="162"/>
      <c r="K301" s="161">
        <f>ROUND(E301*J301,2)</f>
        <v>0</v>
      </c>
      <c r="L301" s="161">
        <v>21</v>
      </c>
      <c r="M301" s="161">
        <f>G301*(1+L301/100)</f>
        <v>0</v>
      </c>
      <c r="N301" s="160">
        <v>0</v>
      </c>
      <c r="O301" s="160">
        <f>ROUND(E301*N301,2)</f>
        <v>0</v>
      </c>
      <c r="P301" s="160">
        <v>0</v>
      </c>
      <c r="Q301" s="160">
        <f>ROUND(E301*P301,2)</f>
        <v>0</v>
      </c>
      <c r="R301" s="161" t="s">
        <v>575</v>
      </c>
      <c r="S301" s="161" t="s">
        <v>242</v>
      </c>
      <c r="T301" s="161" t="s">
        <v>243</v>
      </c>
      <c r="U301" s="161">
        <v>0</v>
      </c>
      <c r="V301" s="161">
        <f>ROUND(E301*U301,2)</f>
        <v>0</v>
      </c>
      <c r="W301" s="161"/>
      <c r="X301" s="161" t="s">
        <v>491</v>
      </c>
      <c r="Y301" s="161" t="s">
        <v>183</v>
      </c>
      <c r="Z301" s="150"/>
      <c r="AA301" s="150"/>
      <c r="AB301" s="150"/>
      <c r="AC301" s="150"/>
      <c r="AD301" s="150"/>
      <c r="AE301" s="150"/>
      <c r="AF301" s="150"/>
      <c r="AG301" s="150" t="s">
        <v>605</v>
      </c>
      <c r="AH301" s="150"/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</row>
    <row r="302" spans="1:60" outlineLevel="2" x14ac:dyDescent="0.2">
      <c r="A302" s="157"/>
      <c r="B302" s="158"/>
      <c r="C302" s="265" t="s">
        <v>560</v>
      </c>
      <c r="D302" s="266"/>
      <c r="E302" s="266"/>
      <c r="F302" s="266"/>
      <c r="G302" s="266"/>
      <c r="H302" s="161"/>
      <c r="I302" s="161"/>
      <c r="J302" s="161"/>
      <c r="K302" s="161"/>
      <c r="L302" s="161"/>
      <c r="M302" s="161"/>
      <c r="N302" s="160"/>
      <c r="O302" s="160"/>
      <c r="P302" s="160"/>
      <c r="Q302" s="160"/>
      <c r="R302" s="161"/>
      <c r="S302" s="161"/>
      <c r="T302" s="161"/>
      <c r="U302" s="161"/>
      <c r="V302" s="161"/>
      <c r="W302" s="161"/>
      <c r="X302" s="161"/>
      <c r="Y302" s="161"/>
      <c r="Z302" s="150"/>
      <c r="AA302" s="150"/>
      <c r="AB302" s="150"/>
      <c r="AC302" s="150"/>
      <c r="AD302" s="150"/>
      <c r="AE302" s="150"/>
      <c r="AF302" s="150"/>
      <c r="AG302" s="150" t="s">
        <v>245</v>
      </c>
      <c r="AH302" s="150"/>
      <c r="AI302" s="150"/>
      <c r="AJ302" s="150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50"/>
      <c r="BD302" s="150"/>
      <c r="BE302" s="150"/>
      <c r="BF302" s="150"/>
      <c r="BG302" s="150"/>
      <c r="BH302" s="150"/>
    </row>
    <row r="303" spans="1:60" x14ac:dyDescent="0.2">
      <c r="A303" s="166" t="s">
        <v>175</v>
      </c>
      <c r="B303" s="167" t="s">
        <v>128</v>
      </c>
      <c r="C303" s="188" t="s">
        <v>129</v>
      </c>
      <c r="D303" s="168"/>
      <c r="E303" s="169"/>
      <c r="F303" s="170"/>
      <c r="G303" s="170">
        <f>SUMIF(AG304:AG354,"&lt;&gt;NOR",G304:G354)</f>
        <v>0</v>
      </c>
      <c r="H303" s="170"/>
      <c r="I303" s="170">
        <f>SUM(I304:I354)</f>
        <v>0</v>
      </c>
      <c r="J303" s="170"/>
      <c r="K303" s="170">
        <f>SUM(K304:K354)</f>
        <v>0</v>
      </c>
      <c r="L303" s="170"/>
      <c r="M303" s="170">
        <f>SUM(M304:M354)</f>
        <v>0</v>
      </c>
      <c r="N303" s="169"/>
      <c r="O303" s="169">
        <f>SUM(O304:O354)</f>
        <v>0.34</v>
      </c>
      <c r="P303" s="169"/>
      <c r="Q303" s="169">
        <f>SUM(Q304:Q354)</f>
        <v>0.32</v>
      </c>
      <c r="R303" s="170"/>
      <c r="S303" s="170"/>
      <c r="T303" s="171"/>
      <c r="U303" s="165"/>
      <c r="V303" s="165">
        <f>SUM(V304:V354)</f>
        <v>111.60999999999999</v>
      </c>
      <c r="W303" s="165"/>
      <c r="X303" s="165"/>
      <c r="Y303" s="165"/>
      <c r="AG303" t="s">
        <v>176</v>
      </c>
    </row>
    <row r="304" spans="1:60" outlineLevel="1" x14ac:dyDescent="0.2">
      <c r="A304" s="173">
        <v>82</v>
      </c>
      <c r="B304" s="174" t="s">
        <v>606</v>
      </c>
      <c r="C304" s="189" t="s">
        <v>607</v>
      </c>
      <c r="D304" s="175" t="s">
        <v>264</v>
      </c>
      <c r="E304" s="176">
        <v>90.87</v>
      </c>
      <c r="F304" s="177"/>
      <c r="G304" s="178">
        <f>ROUND(E304*F304,2)</f>
        <v>0</v>
      </c>
      <c r="H304" s="177"/>
      <c r="I304" s="178">
        <f>ROUND(E304*H304,2)</f>
        <v>0</v>
      </c>
      <c r="J304" s="177"/>
      <c r="K304" s="178">
        <f>ROUND(E304*J304,2)</f>
        <v>0</v>
      </c>
      <c r="L304" s="178">
        <v>21</v>
      </c>
      <c r="M304" s="178">
        <f>G304*(1+L304/100)</f>
        <v>0</v>
      </c>
      <c r="N304" s="176">
        <v>0</v>
      </c>
      <c r="O304" s="176">
        <f>ROUND(E304*N304,2)</f>
        <v>0</v>
      </c>
      <c r="P304" s="176">
        <v>8.0000000000000007E-5</v>
      </c>
      <c r="Q304" s="176">
        <f>ROUND(E304*P304,2)</f>
        <v>0.01</v>
      </c>
      <c r="R304" s="178" t="s">
        <v>608</v>
      </c>
      <c r="S304" s="178" t="s">
        <v>242</v>
      </c>
      <c r="T304" s="179" t="s">
        <v>243</v>
      </c>
      <c r="U304" s="161">
        <v>3.5000000000000003E-2</v>
      </c>
      <c r="V304" s="161">
        <f>ROUND(E304*U304,2)</f>
        <v>3.18</v>
      </c>
      <c r="W304" s="161"/>
      <c r="X304" s="161" t="s">
        <v>182</v>
      </c>
      <c r="Y304" s="161" t="s">
        <v>183</v>
      </c>
      <c r="Z304" s="150"/>
      <c r="AA304" s="150"/>
      <c r="AB304" s="150"/>
      <c r="AC304" s="150"/>
      <c r="AD304" s="150"/>
      <c r="AE304" s="150"/>
      <c r="AF304" s="150"/>
      <c r="AG304" s="150" t="s">
        <v>184</v>
      </c>
      <c r="AH304" s="150"/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50"/>
      <c r="BD304" s="150"/>
      <c r="BE304" s="150"/>
      <c r="BF304" s="150"/>
      <c r="BG304" s="150"/>
      <c r="BH304" s="150"/>
    </row>
    <row r="305" spans="1:60" outlineLevel="2" x14ac:dyDescent="0.2">
      <c r="A305" s="157"/>
      <c r="B305" s="158"/>
      <c r="C305" s="190" t="s">
        <v>609</v>
      </c>
      <c r="D305" s="163"/>
      <c r="E305" s="164">
        <v>18</v>
      </c>
      <c r="F305" s="161"/>
      <c r="G305" s="161"/>
      <c r="H305" s="161"/>
      <c r="I305" s="161"/>
      <c r="J305" s="161"/>
      <c r="K305" s="161"/>
      <c r="L305" s="161"/>
      <c r="M305" s="161"/>
      <c r="N305" s="160"/>
      <c r="O305" s="160"/>
      <c r="P305" s="160"/>
      <c r="Q305" s="160"/>
      <c r="R305" s="161"/>
      <c r="S305" s="161"/>
      <c r="T305" s="161"/>
      <c r="U305" s="161"/>
      <c r="V305" s="161"/>
      <c r="W305" s="161"/>
      <c r="X305" s="161"/>
      <c r="Y305" s="161"/>
      <c r="Z305" s="150"/>
      <c r="AA305" s="150"/>
      <c r="AB305" s="150"/>
      <c r="AC305" s="150"/>
      <c r="AD305" s="150"/>
      <c r="AE305" s="150"/>
      <c r="AF305" s="150"/>
      <c r="AG305" s="150" t="s">
        <v>188</v>
      </c>
      <c r="AH305" s="150">
        <v>0</v>
      </c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</row>
    <row r="306" spans="1:60" outlineLevel="3" x14ac:dyDescent="0.2">
      <c r="A306" s="157"/>
      <c r="B306" s="158"/>
      <c r="C306" s="190" t="s">
        <v>610</v>
      </c>
      <c r="D306" s="163"/>
      <c r="E306" s="164">
        <v>17.760000000000002</v>
      </c>
      <c r="F306" s="161"/>
      <c r="G306" s="161"/>
      <c r="H306" s="161"/>
      <c r="I306" s="161"/>
      <c r="J306" s="161"/>
      <c r="K306" s="161"/>
      <c r="L306" s="161"/>
      <c r="M306" s="161"/>
      <c r="N306" s="160"/>
      <c r="O306" s="160"/>
      <c r="P306" s="160"/>
      <c r="Q306" s="160"/>
      <c r="R306" s="161"/>
      <c r="S306" s="161"/>
      <c r="T306" s="161"/>
      <c r="U306" s="161"/>
      <c r="V306" s="161"/>
      <c r="W306" s="161"/>
      <c r="X306" s="161"/>
      <c r="Y306" s="161"/>
      <c r="Z306" s="150"/>
      <c r="AA306" s="150"/>
      <c r="AB306" s="150"/>
      <c r="AC306" s="150"/>
      <c r="AD306" s="150"/>
      <c r="AE306" s="150"/>
      <c r="AF306" s="150"/>
      <c r="AG306" s="150" t="s">
        <v>188</v>
      </c>
      <c r="AH306" s="150">
        <v>0</v>
      </c>
      <c r="AI306" s="150"/>
      <c r="AJ306" s="150"/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50"/>
      <c r="BD306" s="150"/>
      <c r="BE306" s="150"/>
      <c r="BF306" s="150"/>
      <c r="BG306" s="150"/>
      <c r="BH306" s="150"/>
    </row>
    <row r="307" spans="1:60" outlineLevel="3" x14ac:dyDescent="0.2">
      <c r="A307" s="157"/>
      <c r="B307" s="158"/>
      <c r="C307" s="190" t="s">
        <v>611</v>
      </c>
      <c r="D307" s="163"/>
      <c r="E307" s="164">
        <v>17.71</v>
      </c>
      <c r="F307" s="161"/>
      <c r="G307" s="161"/>
      <c r="H307" s="161"/>
      <c r="I307" s="161"/>
      <c r="J307" s="161"/>
      <c r="K307" s="161"/>
      <c r="L307" s="161"/>
      <c r="M307" s="161"/>
      <c r="N307" s="160"/>
      <c r="O307" s="160"/>
      <c r="P307" s="160"/>
      <c r="Q307" s="160"/>
      <c r="R307" s="161"/>
      <c r="S307" s="161"/>
      <c r="T307" s="161"/>
      <c r="U307" s="161"/>
      <c r="V307" s="161"/>
      <c r="W307" s="161"/>
      <c r="X307" s="161"/>
      <c r="Y307" s="161"/>
      <c r="Z307" s="150"/>
      <c r="AA307" s="150"/>
      <c r="AB307" s="150"/>
      <c r="AC307" s="150"/>
      <c r="AD307" s="150"/>
      <c r="AE307" s="150"/>
      <c r="AF307" s="150"/>
      <c r="AG307" s="150" t="s">
        <v>188</v>
      </c>
      <c r="AH307" s="150">
        <v>0</v>
      </c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50"/>
      <c r="BD307" s="150"/>
      <c r="BE307" s="150"/>
      <c r="BF307" s="150"/>
      <c r="BG307" s="150"/>
      <c r="BH307" s="150"/>
    </row>
    <row r="308" spans="1:60" outlineLevel="3" x14ac:dyDescent="0.2">
      <c r="A308" s="157"/>
      <c r="B308" s="158"/>
      <c r="C308" s="190" t="s">
        <v>612</v>
      </c>
      <c r="D308" s="163"/>
      <c r="E308" s="164">
        <v>11.7</v>
      </c>
      <c r="F308" s="161"/>
      <c r="G308" s="161"/>
      <c r="H308" s="161"/>
      <c r="I308" s="161"/>
      <c r="J308" s="161"/>
      <c r="K308" s="161"/>
      <c r="L308" s="161"/>
      <c r="M308" s="161"/>
      <c r="N308" s="160"/>
      <c r="O308" s="160"/>
      <c r="P308" s="160"/>
      <c r="Q308" s="160"/>
      <c r="R308" s="161"/>
      <c r="S308" s="161"/>
      <c r="T308" s="161"/>
      <c r="U308" s="161"/>
      <c r="V308" s="161"/>
      <c r="W308" s="161"/>
      <c r="X308" s="161"/>
      <c r="Y308" s="161"/>
      <c r="Z308" s="150"/>
      <c r="AA308" s="150"/>
      <c r="AB308" s="150"/>
      <c r="AC308" s="150"/>
      <c r="AD308" s="150"/>
      <c r="AE308" s="150"/>
      <c r="AF308" s="150"/>
      <c r="AG308" s="150" t="s">
        <v>188</v>
      </c>
      <c r="AH308" s="150">
        <v>0</v>
      </c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50"/>
      <c r="BD308" s="150"/>
      <c r="BE308" s="150"/>
      <c r="BF308" s="150"/>
      <c r="BG308" s="150"/>
      <c r="BH308" s="150"/>
    </row>
    <row r="309" spans="1:60" outlineLevel="3" x14ac:dyDescent="0.2">
      <c r="A309" s="157"/>
      <c r="B309" s="158"/>
      <c r="C309" s="190" t="s">
        <v>613</v>
      </c>
      <c r="D309" s="163"/>
      <c r="E309" s="164">
        <v>10.57</v>
      </c>
      <c r="F309" s="161"/>
      <c r="G309" s="161"/>
      <c r="H309" s="161"/>
      <c r="I309" s="161"/>
      <c r="J309" s="161"/>
      <c r="K309" s="161"/>
      <c r="L309" s="161"/>
      <c r="M309" s="161"/>
      <c r="N309" s="160"/>
      <c r="O309" s="160"/>
      <c r="P309" s="160"/>
      <c r="Q309" s="160"/>
      <c r="R309" s="161"/>
      <c r="S309" s="161"/>
      <c r="T309" s="161"/>
      <c r="U309" s="161"/>
      <c r="V309" s="161"/>
      <c r="W309" s="161"/>
      <c r="X309" s="161"/>
      <c r="Y309" s="161"/>
      <c r="Z309" s="150"/>
      <c r="AA309" s="150"/>
      <c r="AB309" s="150"/>
      <c r="AC309" s="150"/>
      <c r="AD309" s="150"/>
      <c r="AE309" s="150"/>
      <c r="AF309" s="150"/>
      <c r="AG309" s="150" t="s">
        <v>188</v>
      </c>
      <c r="AH309" s="150">
        <v>0</v>
      </c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</row>
    <row r="310" spans="1:60" outlineLevel="3" x14ac:dyDescent="0.2">
      <c r="A310" s="157"/>
      <c r="B310" s="158"/>
      <c r="C310" s="190" t="s">
        <v>614</v>
      </c>
      <c r="D310" s="163"/>
      <c r="E310" s="164">
        <v>34.130000000000003</v>
      </c>
      <c r="F310" s="161"/>
      <c r="G310" s="161"/>
      <c r="H310" s="161"/>
      <c r="I310" s="161"/>
      <c r="J310" s="161"/>
      <c r="K310" s="161"/>
      <c r="L310" s="161"/>
      <c r="M310" s="161"/>
      <c r="N310" s="160"/>
      <c r="O310" s="160"/>
      <c r="P310" s="160"/>
      <c r="Q310" s="160"/>
      <c r="R310" s="161"/>
      <c r="S310" s="161"/>
      <c r="T310" s="161"/>
      <c r="U310" s="161"/>
      <c r="V310" s="161"/>
      <c r="W310" s="161"/>
      <c r="X310" s="161"/>
      <c r="Y310" s="161"/>
      <c r="Z310" s="150"/>
      <c r="AA310" s="150"/>
      <c r="AB310" s="150"/>
      <c r="AC310" s="150"/>
      <c r="AD310" s="150"/>
      <c r="AE310" s="150"/>
      <c r="AF310" s="150"/>
      <c r="AG310" s="150" t="s">
        <v>188</v>
      </c>
      <c r="AH310" s="150">
        <v>0</v>
      </c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</row>
    <row r="311" spans="1:60" outlineLevel="3" x14ac:dyDescent="0.2">
      <c r="A311" s="157"/>
      <c r="B311" s="158"/>
      <c r="C311" s="190" t="s">
        <v>615</v>
      </c>
      <c r="D311" s="163"/>
      <c r="E311" s="164">
        <v>-19</v>
      </c>
      <c r="F311" s="161"/>
      <c r="G311" s="161"/>
      <c r="H311" s="161"/>
      <c r="I311" s="161"/>
      <c r="J311" s="161"/>
      <c r="K311" s="161"/>
      <c r="L311" s="161"/>
      <c r="M311" s="161"/>
      <c r="N311" s="160"/>
      <c r="O311" s="160"/>
      <c r="P311" s="160"/>
      <c r="Q311" s="160"/>
      <c r="R311" s="161"/>
      <c r="S311" s="161"/>
      <c r="T311" s="161"/>
      <c r="U311" s="161"/>
      <c r="V311" s="161"/>
      <c r="W311" s="161"/>
      <c r="X311" s="161"/>
      <c r="Y311" s="161"/>
      <c r="Z311" s="150"/>
      <c r="AA311" s="150"/>
      <c r="AB311" s="150"/>
      <c r="AC311" s="150"/>
      <c r="AD311" s="150"/>
      <c r="AE311" s="150"/>
      <c r="AF311" s="150"/>
      <c r="AG311" s="150" t="s">
        <v>188</v>
      </c>
      <c r="AH311" s="150">
        <v>0</v>
      </c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50"/>
      <c r="BD311" s="150"/>
      <c r="BE311" s="150"/>
      <c r="BF311" s="150"/>
      <c r="BG311" s="150"/>
      <c r="BH311" s="150"/>
    </row>
    <row r="312" spans="1:60" ht="22.5" outlineLevel="1" x14ac:dyDescent="0.2">
      <c r="A312" s="173">
        <v>83</v>
      </c>
      <c r="B312" s="174" t="s">
        <v>616</v>
      </c>
      <c r="C312" s="189" t="s">
        <v>617</v>
      </c>
      <c r="D312" s="175" t="s">
        <v>264</v>
      </c>
      <c r="E312" s="176">
        <v>90.87</v>
      </c>
      <c r="F312" s="177"/>
      <c r="G312" s="178">
        <f>ROUND(E312*F312,2)</f>
        <v>0</v>
      </c>
      <c r="H312" s="177"/>
      <c r="I312" s="178">
        <f>ROUND(E312*H312,2)</f>
        <v>0</v>
      </c>
      <c r="J312" s="177"/>
      <c r="K312" s="178">
        <f>ROUND(E312*J312,2)</f>
        <v>0</v>
      </c>
      <c r="L312" s="178">
        <v>21</v>
      </c>
      <c r="M312" s="178">
        <f>G312*(1+L312/100)</f>
        <v>0</v>
      </c>
      <c r="N312" s="176">
        <v>8.0000000000000007E-5</v>
      </c>
      <c r="O312" s="176">
        <f>ROUND(E312*N312,2)</f>
        <v>0.01</v>
      </c>
      <c r="P312" s="176">
        <v>0</v>
      </c>
      <c r="Q312" s="176">
        <f>ROUND(E312*P312,2)</f>
        <v>0</v>
      </c>
      <c r="R312" s="178" t="s">
        <v>608</v>
      </c>
      <c r="S312" s="178" t="s">
        <v>242</v>
      </c>
      <c r="T312" s="179" t="s">
        <v>243</v>
      </c>
      <c r="U312" s="161">
        <v>0.13719999999999999</v>
      </c>
      <c r="V312" s="161">
        <f>ROUND(E312*U312,2)</f>
        <v>12.47</v>
      </c>
      <c r="W312" s="161"/>
      <c r="X312" s="161" t="s">
        <v>182</v>
      </c>
      <c r="Y312" s="161" t="s">
        <v>183</v>
      </c>
      <c r="Z312" s="150"/>
      <c r="AA312" s="150"/>
      <c r="AB312" s="150"/>
      <c r="AC312" s="150"/>
      <c r="AD312" s="150"/>
      <c r="AE312" s="150"/>
      <c r="AF312" s="150"/>
      <c r="AG312" s="150" t="s">
        <v>184</v>
      </c>
      <c r="AH312" s="150"/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</row>
    <row r="313" spans="1:60" outlineLevel="2" x14ac:dyDescent="0.2">
      <c r="A313" s="157"/>
      <c r="B313" s="158"/>
      <c r="C313" s="190" t="s">
        <v>618</v>
      </c>
      <c r="D313" s="163"/>
      <c r="E313" s="164">
        <v>90.87</v>
      </c>
      <c r="F313" s="161"/>
      <c r="G313" s="161"/>
      <c r="H313" s="161"/>
      <c r="I313" s="161"/>
      <c r="J313" s="161"/>
      <c r="K313" s="161"/>
      <c r="L313" s="161"/>
      <c r="M313" s="161"/>
      <c r="N313" s="160"/>
      <c r="O313" s="160"/>
      <c r="P313" s="160"/>
      <c r="Q313" s="160"/>
      <c r="R313" s="161"/>
      <c r="S313" s="161"/>
      <c r="T313" s="161"/>
      <c r="U313" s="161"/>
      <c r="V313" s="161"/>
      <c r="W313" s="161"/>
      <c r="X313" s="161"/>
      <c r="Y313" s="161"/>
      <c r="Z313" s="150"/>
      <c r="AA313" s="150"/>
      <c r="AB313" s="150"/>
      <c r="AC313" s="150"/>
      <c r="AD313" s="150"/>
      <c r="AE313" s="150"/>
      <c r="AF313" s="150"/>
      <c r="AG313" s="150" t="s">
        <v>188</v>
      </c>
      <c r="AH313" s="150">
        <v>5</v>
      </c>
      <c r="AI313" s="150"/>
      <c r="AJ313" s="150"/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50"/>
      <c r="BD313" s="150"/>
      <c r="BE313" s="150"/>
      <c r="BF313" s="150"/>
      <c r="BG313" s="150"/>
      <c r="BH313" s="150"/>
    </row>
    <row r="314" spans="1:60" ht="22.5" outlineLevel="1" x14ac:dyDescent="0.2">
      <c r="A314" s="173">
        <v>84</v>
      </c>
      <c r="B314" s="174" t="s">
        <v>619</v>
      </c>
      <c r="C314" s="189" t="s">
        <v>620</v>
      </c>
      <c r="D314" s="175" t="s">
        <v>179</v>
      </c>
      <c r="E314" s="176">
        <v>88.7</v>
      </c>
      <c r="F314" s="177"/>
      <c r="G314" s="178">
        <f>ROUND(E314*F314,2)</f>
        <v>0</v>
      </c>
      <c r="H314" s="177"/>
      <c r="I314" s="178">
        <f>ROUND(E314*H314,2)</f>
        <v>0</v>
      </c>
      <c r="J314" s="177"/>
      <c r="K314" s="178">
        <f>ROUND(E314*J314,2)</f>
        <v>0</v>
      </c>
      <c r="L314" s="178">
        <v>21</v>
      </c>
      <c r="M314" s="178">
        <f>G314*(1+L314/100)</f>
        <v>0</v>
      </c>
      <c r="N314" s="176">
        <v>0</v>
      </c>
      <c r="O314" s="176">
        <f>ROUND(E314*N314,2)</f>
        <v>0</v>
      </c>
      <c r="P314" s="176">
        <v>3.5000000000000001E-3</v>
      </c>
      <c r="Q314" s="176">
        <f>ROUND(E314*P314,2)</f>
        <v>0.31</v>
      </c>
      <c r="R314" s="178" t="s">
        <v>608</v>
      </c>
      <c r="S314" s="178" t="s">
        <v>242</v>
      </c>
      <c r="T314" s="179" t="s">
        <v>243</v>
      </c>
      <c r="U314" s="161">
        <v>0.255</v>
      </c>
      <c r="V314" s="161">
        <f>ROUND(E314*U314,2)</f>
        <v>22.62</v>
      </c>
      <c r="W314" s="161"/>
      <c r="X314" s="161" t="s">
        <v>182</v>
      </c>
      <c r="Y314" s="161" t="s">
        <v>183</v>
      </c>
      <c r="Z314" s="150"/>
      <c r="AA314" s="150"/>
      <c r="AB314" s="150"/>
      <c r="AC314" s="150"/>
      <c r="AD314" s="150"/>
      <c r="AE314" s="150"/>
      <c r="AF314" s="150"/>
      <c r="AG314" s="150" t="s">
        <v>184</v>
      </c>
      <c r="AH314" s="150"/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50"/>
      <c r="BD314" s="150"/>
      <c r="BE314" s="150"/>
      <c r="BF314" s="150"/>
      <c r="BG314" s="150"/>
      <c r="BH314" s="150"/>
    </row>
    <row r="315" spans="1:60" outlineLevel="2" x14ac:dyDescent="0.2">
      <c r="A315" s="157"/>
      <c r="B315" s="158"/>
      <c r="C315" s="190" t="s">
        <v>621</v>
      </c>
      <c r="D315" s="163"/>
      <c r="E315" s="164">
        <v>16.899999999999999</v>
      </c>
      <c r="F315" s="161"/>
      <c r="G315" s="161"/>
      <c r="H315" s="161"/>
      <c r="I315" s="161"/>
      <c r="J315" s="161"/>
      <c r="K315" s="161"/>
      <c r="L315" s="161"/>
      <c r="M315" s="161"/>
      <c r="N315" s="160"/>
      <c r="O315" s="160"/>
      <c r="P315" s="160"/>
      <c r="Q315" s="160"/>
      <c r="R315" s="161"/>
      <c r="S315" s="161"/>
      <c r="T315" s="161"/>
      <c r="U315" s="161"/>
      <c r="V315" s="161"/>
      <c r="W315" s="161"/>
      <c r="X315" s="161"/>
      <c r="Y315" s="161"/>
      <c r="Z315" s="150"/>
      <c r="AA315" s="150"/>
      <c r="AB315" s="150"/>
      <c r="AC315" s="150"/>
      <c r="AD315" s="150"/>
      <c r="AE315" s="150"/>
      <c r="AF315" s="150"/>
      <c r="AG315" s="150" t="s">
        <v>188</v>
      </c>
      <c r="AH315" s="150">
        <v>0</v>
      </c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</row>
    <row r="316" spans="1:60" outlineLevel="3" x14ac:dyDescent="0.2">
      <c r="A316" s="157"/>
      <c r="B316" s="158"/>
      <c r="C316" s="190" t="s">
        <v>622</v>
      </c>
      <c r="D316" s="163"/>
      <c r="E316" s="164">
        <v>18</v>
      </c>
      <c r="F316" s="161"/>
      <c r="G316" s="161"/>
      <c r="H316" s="161"/>
      <c r="I316" s="161"/>
      <c r="J316" s="161"/>
      <c r="K316" s="161"/>
      <c r="L316" s="161"/>
      <c r="M316" s="161"/>
      <c r="N316" s="160"/>
      <c r="O316" s="160"/>
      <c r="P316" s="160"/>
      <c r="Q316" s="160"/>
      <c r="R316" s="161"/>
      <c r="S316" s="161"/>
      <c r="T316" s="161"/>
      <c r="U316" s="161"/>
      <c r="V316" s="161"/>
      <c r="W316" s="161"/>
      <c r="X316" s="161"/>
      <c r="Y316" s="161"/>
      <c r="Z316" s="150"/>
      <c r="AA316" s="150"/>
      <c r="AB316" s="150"/>
      <c r="AC316" s="150"/>
      <c r="AD316" s="150"/>
      <c r="AE316" s="150"/>
      <c r="AF316" s="150"/>
      <c r="AG316" s="150" t="s">
        <v>188</v>
      </c>
      <c r="AH316" s="150">
        <v>0</v>
      </c>
      <c r="AI316" s="150"/>
      <c r="AJ316" s="150"/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50"/>
      <c r="BD316" s="150"/>
      <c r="BE316" s="150"/>
      <c r="BF316" s="150"/>
      <c r="BG316" s="150"/>
      <c r="BH316" s="150"/>
    </row>
    <row r="317" spans="1:60" outlineLevel="3" x14ac:dyDescent="0.2">
      <c r="A317" s="157"/>
      <c r="B317" s="158"/>
      <c r="C317" s="190" t="s">
        <v>623</v>
      </c>
      <c r="D317" s="163"/>
      <c r="E317" s="164">
        <v>18.2</v>
      </c>
      <c r="F317" s="161"/>
      <c r="G317" s="161"/>
      <c r="H317" s="161"/>
      <c r="I317" s="161"/>
      <c r="J317" s="161"/>
      <c r="K317" s="161"/>
      <c r="L317" s="161"/>
      <c r="M317" s="161"/>
      <c r="N317" s="160"/>
      <c r="O317" s="160"/>
      <c r="P317" s="160"/>
      <c r="Q317" s="160"/>
      <c r="R317" s="161"/>
      <c r="S317" s="161"/>
      <c r="T317" s="161"/>
      <c r="U317" s="161"/>
      <c r="V317" s="161"/>
      <c r="W317" s="161"/>
      <c r="X317" s="161"/>
      <c r="Y317" s="161"/>
      <c r="Z317" s="150"/>
      <c r="AA317" s="150"/>
      <c r="AB317" s="150"/>
      <c r="AC317" s="150"/>
      <c r="AD317" s="150"/>
      <c r="AE317" s="150"/>
      <c r="AF317" s="150"/>
      <c r="AG317" s="150" t="s">
        <v>188</v>
      </c>
      <c r="AH317" s="150">
        <v>0</v>
      </c>
      <c r="AI317" s="150"/>
      <c r="AJ317" s="150"/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50"/>
      <c r="BD317" s="150"/>
      <c r="BE317" s="150"/>
      <c r="BF317" s="150"/>
      <c r="BG317" s="150"/>
      <c r="BH317" s="150"/>
    </row>
    <row r="318" spans="1:60" outlineLevel="3" x14ac:dyDescent="0.2">
      <c r="A318" s="157"/>
      <c r="B318" s="158"/>
      <c r="C318" s="190" t="s">
        <v>624</v>
      </c>
      <c r="D318" s="163"/>
      <c r="E318" s="164">
        <v>8.1999999999999993</v>
      </c>
      <c r="F318" s="161"/>
      <c r="G318" s="161"/>
      <c r="H318" s="161"/>
      <c r="I318" s="161"/>
      <c r="J318" s="161"/>
      <c r="K318" s="161"/>
      <c r="L318" s="161"/>
      <c r="M318" s="161"/>
      <c r="N318" s="160"/>
      <c r="O318" s="160"/>
      <c r="P318" s="160"/>
      <c r="Q318" s="160"/>
      <c r="R318" s="161"/>
      <c r="S318" s="161"/>
      <c r="T318" s="161"/>
      <c r="U318" s="161"/>
      <c r="V318" s="161"/>
      <c r="W318" s="161"/>
      <c r="X318" s="161"/>
      <c r="Y318" s="161"/>
      <c r="Z318" s="150"/>
      <c r="AA318" s="150"/>
      <c r="AB318" s="150"/>
      <c r="AC318" s="150"/>
      <c r="AD318" s="150"/>
      <c r="AE318" s="150"/>
      <c r="AF318" s="150"/>
      <c r="AG318" s="150" t="s">
        <v>188</v>
      </c>
      <c r="AH318" s="150">
        <v>0</v>
      </c>
      <c r="AI318" s="150"/>
      <c r="AJ318" s="150"/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50"/>
      <c r="BD318" s="150"/>
      <c r="BE318" s="150"/>
      <c r="BF318" s="150"/>
      <c r="BG318" s="150"/>
      <c r="BH318" s="150"/>
    </row>
    <row r="319" spans="1:60" outlineLevel="3" x14ac:dyDescent="0.2">
      <c r="A319" s="157"/>
      <c r="B319" s="158"/>
      <c r="C319" s="190" t="s">
        <v>625</v>
      </c>
      <c r="D319" s="163"/>
      <c r="E319" s="164">
        <v>6.1</v>
      </c>
      <c r="F319" s="161"/>
      <c r="G319" s="161"/>
      <c r="H319" s="161"/>
      <c r="I319" s="161"/>
      <c r="J319" s="161"/>
      <c r="K319" s="161"/>
      <c r="L319" s="161"/>
      <c r="M319" s="161"/>
      <c r="N319" s="160"/>
      <c r="O319" s="160"/>
      <c r="P319" s="160"/>
      <c r="Q319" s="160"/>
      <c r="R319" s="161"/>
      <c r="S319" s="161"/>
      <c r="T319" s="161"/>
      <c r="U319" s="161"/>
      <c r="V319" s="161"/>
      <c r="W319" s="161"/>
      <c r="X319" s="161"/>
      <c r="Y319" s="161"/>
      <c r="Z319" s="150"/>
      <c r="AA319" s="150"/>
      <c r="AB319" s="150"/>
      <c r="AC319" s="150"/>
      <c r="AD319" s="150"/>
      <c r="AE319" s="150"/>
      <c r="AF319" s="150"/>
      <c r="AG319" s="150" t="s">
        <v>188</v>
      </c>
      <c r="AH319" s="150">
        <v>0</v>
      </c>
      <c r="AI319" s="150"/>
      <c r="AJ319" s="150"/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  <c r="BG319" s="150"/>
      <c r="BH319" s="150"/>
    </row>
    <row r="320" spans="1:60" outlineLevel="3" x14ac:dyDescent="0.2">
      <c r="A320" s="157"/>
      <c r="B320" s="158"/>
      <c r="C320" s="190" t="s">
        <v>626</v>
      </c>
      <c r="D320" s="163"/>
      <c r="E320" s="164">
        <v>21.3</v>
      </c>
      <c r="F320" s="161"/>
      <c r="G320" s="161"/>
      <c r="H320" s="161"/>
      <c r="I320" s="161"/>
      <c r="J320" s="161"/>
      <c r="K320" s="161"/>
      <c r="L320" s="161"/>
      <c r="M320" s="161"/>
      <c r="N320" s="160"/>
      <c r="O320" s="160"/>
      <c r="P320" s="160"/>
      <c r="Q320" s="160"/>
      <c r="R320" s="161"/>
      <c r="S320" s="161"/>
      <c r="T320" s="161"/>
      <c r="U320" s="161"/>
      <c r="V320" s="161"/>
      <c r="W320" s="161"/>
      <c r="X320" s="161"/>
      <c r="Y320" s="161"/>
      <c r="Z320" s="150"/>
      <c r="AA320" s="150"/>
      <c r="AB320" s="150"/>
      <c r="AC320" s="150"/>
      <c r="AD320" s="150"/>
      <c r="AE320" s="150"/>
      <c r="AF320" s="150"/>
      <c r="AG320" s="150" t="s">
        <v>188</v>
      </c>
      <c r="AH320" s="150">
        <v>0</v>
      </c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</row>
    <row r="321" spans="1:60" ht="22.5" outlineLevel="1" x14ac:dyDescent="0.2">
      <c r="A321" s="173">
        <v>85</v>
      </c>
      <c r="B321" s="174" t="s">
        <v>627</v>
      </c>
      <c r="C321" s="189" t="s">
        <v>628</v>
      </c>
      <c r="D321" s="175" t="s">
        <v>179</v>
      </c>
      <c r="E321" s="176">
        <v>67.400000000000006</v>
      </c>
      <c r="F321" s="177"/>
      <c r="G321" s="178">
        <f>ROUND(E321*F321,2)</f>
        <v>0</v>
      </c>
      <c r="H321" s="177"/>
      <c r="I321" s="178">
        <f>ROUND(E321*H321,2)</f>
        <v>0</v>
      </c>
      <c r="J321" s="177"/>
      <c r="K321" s="178">
        <f>ROUND(E321*J321,2)</f>
        <v>0</v>
      </c>
      <c r="L321" s="178">
        <v>21</v>
      </c>
      <c r="M321" s="178">
        <f>G321*(1+L321/100)</f>
        <v>0</v>
      </c>
      <c r="N321" s="176">
        <v>4.2000000000000002E-4</v>
      </c>
      <c r="O321" s="176">
        <f>ROUND(E321*N321,2)</f>
        <v>0.03</v>
      </c>
      <c r="P321" s="176">
        <v>0</v>
      </c>
      <c r="Q321" s="176">
        <f>ROUND(E321*P321,2)</f>
        <v>0</v>
      </c>
      <c r="R321" s="178" t="s">
        <v>608</v>
      </c>
      <c r="S321" s="178" t="s">
        <v>242</v>
      </c>
      <c r="T321" s="179" t="s">
        <v>243</v>
      </c>
      <c r="U321" s="161">
        <v>0.68</v>
      </c>
      <c r="V321" s="161">
        <f>ROUND(E321*U321,2)</f>
        <v>45.83</v>
      </c>
      <c r="W321" s="161"/>
      <c r="X321" s="161" t="s">
        <v>182</v>
      </c>
      <c r="Y321" s="161" t="s">
        <v>183</v>
      </c>
      <c r="Z321" s="150"/>
      <c r="AA321" s="150"/>
      <c r="AB321" s="150"/>
      <c r="AC321" s="150"/>
      <c r="AD321" s="150"/>
      <c r="AE321" s="150"/>
      <c r="AF321" s="150"/>
      <c r="AG321" s="150" t="s">
        <v>184</v>
      </c>
      <c r="AH321" s="150"/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</row>
    <row r="322" spans="1:60" outlineLevel="2" x14ac:dyDescent="0.2">
      <c r="A322" s="157"/>
      <c r="B322" s="158"/>
      <c r="C322" s="190" t="s">
        <v>621</v>
      </c>
      <c r="D322" s="163"/>
      <c r="E322" s="164">
        <v>16.899999999999999</v>
      </c>
      <c r="F322" s="161"/>
      <c r="G322" s="161"/>
      <c r="H322" s="161"/>
      <c r="I322" s="161"/>
      <c r="J322" s="161"/>
      <c r="K322" s="161"/>
      <c r="L322" s="161"/>
      <c r="M322" s="161"/>
      <c r="N322" s="160"/>
      <c r="O322" s="160"/>
      <c r="P322" s="160"/>
      <c r="Q322" s="160"/>
      <c r="R322" s="161"/>
      <c r="S322" s="161"/>
      <c r="T322" s="161"/>
      <c r="U322" s="161"/>
      <c r="V322" s="161"/>
      <c r="W322" s="161"/>
      <c r="X322" s="161"/>
      <c r="Y322" s="161"/>
      <c r="Z322" s="150"/>
      <c r="AA322" s="150"/>
      <c r="AB322" s="150"/>
      <c r="AC322" s="150"/>
      <c r="AD322" s="150"/>
      <c r="AE322" s="150"/>
      <c r="AF322" s="150"/>
      <c r="AG322" s="150" t="s">
        <v>188</v>
      </c>
      <c r="AH322" s="150">
        <v>0</v>
      </c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</row>
    <row r="323" spans="1:60" outlineLevel="3" x14ac:dyDescent="0.2">
      <c r="A323" s="157"/>
      <c r="B323" s="158"/>
      <c r="C323" s="190" t="s">
        <v>622</v>
      </c>
      <c r="D323" s="163"/>
      <c r="E323" s="164">
        <v>18</v>
      </c>
      <c r="F323" s="161"/>
      <c r="G323" s="161"/>
      <c r="H323" s="161"/>
      <c r="I323" s="161"/>
      <c r="J323" s="161"/>
      <c r="K323" s="161"/>
      <c r="L323" s="161"/>
      <c r="M323" s="161"/>
      <c r="N323" s="160"/>
      <c r="O323" s="160"/>
      <c r="P323" s="160"/>
      <c r="Q323" s="160"/>
      <c r="R323" s="161"/>
      <c r="S323" s="161"/>
      <c r="T323" s="161"/>
      <c r="U323" s="161"/>
      <c r="V323" s="161"/>
      <c r="W323" s="161"/>
      <c r="X323" s="161"/>
      <c r="Y323" s="161"/>
      <c r="Z323" s="150"/>
      <c r="AA323" s="150"/>
      <c r="AB323" s="150"/>
      <c r="AC323" s="150"/>
      <c r="AD323" s="150"/>
      <c r="AE323" s="150"/>
      <c r="AF323" s="150"/>
      <c r="AG323" s="150" t="s">
        <v>188</v>
      </c>
      <c r="AH323" s="150">
        <v>0</v>
      </c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</row>
    <row r="324" spans="1:60" outlineLevel="3" x14ac:dyDescent="0.2">
      <c r="A324" s="157"/>
      <c r="B324" s="158"/>
      <c r="C324" s="190" t="s">
        <v>623</v>
      </c>
      <c r="D324" s="163"/>
      <c r="E324" s="164">
        <v>18.2</v>
      </c>
      <c r="F324" s="161"/>
      <c r="G324" s="161"/>
      <c r="H324" s="161"/>
      <c r="I324" s="161"/>
      <c r="J324" s="161"/>
      <c r="K324" s="161"/>
      <c r="L324" s="161"/>
      <c r="M324" s="161"/>
      <c r="N324" s="160"/>
      <c r="O324" s="160"/>
      <c r="P324" s="160"/>
      <c r="Q324" s="160"/>
      <c r="R324" s="161"/>
      <c r="S324" s="161"/>
      <c r="T324" s="161"/>
      <c r="U324" s="161"/>
      <c r="V324" s="161"/>
      <c r="W324" s="161"/>
      <c r="X324" s="161"/>
      <c r="Y324" s="161"/>
      <c r="Z324" s="150"/>
      <c r="AA324" s="150"/>
      <c r="AB324" s="150"/>
      <c r="AC324" s="150"/>
      <c r="AD324" s="150"/>
      <c r="AE324" s="150"/>
      <c r="AF324" s="150"/>
      <c r="AG324" s="150" t="s">
        <v>188</v>
      </c>
      <c r="AH324" s="150">
        <v>0</v>
      </c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</row>
    <row r="325" spans="1:60" outlineLevel="3" x14ac:dyDescent="0.2">
      <c r="A325" s="157"/>
      <c r="B325" s="158"/>
      <c r="C325" s="190" t="s">
        <v>624</v>
      </c>
      <c r="D325" s="163"/>
      <c r="E325" s="164">
        <v>8.1999999999999993</v>
      </c>
      <c r="F325" s="161"/>
      <c r="G325" s="161"/>
      <c r="H325" s="161"/>
      <c r="I325" s="161"/>
      <c r="J325" s="161"/>
      <c r="K325" s="161"/>
      <c r="L325" s="161"/>
      <c r="M325" s="161"/>
      <c r="N325" s="160"/>
      <c r="O325" s="160"/>
      <c r="P325" s="160"/>
      <c r="Q325" s="160"/>
      <c r="R325" s="161"/>
      <c r="S325" s="161"/>
      <c r="T325" s="161"/>
      <c r="U325" s="161"/>
      <c r="V325" s="161"/>
      <c r="W325" s="161"/>
      <c r="X325" s="161"/>
      <c r="Y325" s="161"/>
      <c r="Z325" s="150"/>
      <c r="AA325" s="150"/>
      <c r="AB325" s="150"/>
      <c r="AC325" s="150"/>
      <c r="AD325" s="150"/>
      <c r="AE325" s="150"/>
      <c r="AF325" s="150"/>
      <c r="AG325" s="150" t="s">
        <v>188</v>
      </c>
      <c r="AH325" s="150">
        <v>0</v>
      </c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</row>
    <row r="326" spans="1:60" outlineLevel="3" x14ac:dyDescent="0.2">
      <c r="A326" s="157"/>
      <c r="B326" s="158"/>
      <c r="C326" s="190" t="s">
        <v>625</v>
      </c>
      <c r="D326" s="163"/>
      <c r="E326" s="164">
        <v>6.1</v>
      </c>
      <c r="F326" s="161"/>
      <c r="G326" s="161"/>
      <c r="H326" s="161"/>
      <c r="I326" s="161"/>
      <c r="J326" s="161"/>
      <c r="K326" s="161"/>
      <c r="L326" s="161"/>
      <c r="M326" s="161"/>
      <c r="N326" s="160"/>
      <c r="O326" s="160"/>
      <c r="P326" s="160"/>
      <c r="Q326" s="160"/>
      <c r="R326" s="161"/>
      <c r="S326" s="161"/>
      <c r="T326" s="161"/>
      <c r="U326" s="161"/>
      <c r="V326" s="161"/>
      <c r="W326" s="161"/>
      <c r="X326" s="161"/>
      <c r="Y326" s="161"/>
      <c r="Z326" s="150"/>
      <c r="AA326" s="150"/>
      <c r="AB326" s="150"/>
      <c r="AC326" s="150"/>
      <c r="AD326" s="150"/>
      <c r="AE326" s="150"/>
      <c r="AF326" s="150"/>
      <c r="AG326" s="150" t="s">
        <v>188</v>
      </c>
      <c r="AH326" s="150">
        <v>0</v>
      </c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</row>
    <row r="327" spans="1:60" ht="22.5" outlineLevel="1" x14ac:dyDescent="0.2">
      <c r="A327" s="173">
        <v>86</v>
      </c>
      <c r="B327" s="174" t="s">
        <v>629</v>
      </c>
      <c r="C327" s="189" t="s">
        <v>630</v>
      </c>
      <c r="D327" s="175" t="s">
        <v>264</v>
      </c>
      <c r="E327" s="176">
        <v>9.9</v>
      </c>
      <c r="F327" s="177"/>
      <c r="G327" s="178">
        <f>ROUND(E327*F327,2)</f>
        <v>0</v>
      </c>
      <c r="H327" s="177"/>
      <c r="I327" s="178">
        <f>ROUND(E327*H327,2)</f>
        <v>0</v>
      </c>
      <c r="J327" s="177"/>
      <c r="K327" s="178">
        <f>ROUND(E327*J327,2)</f>
        <v>0</v>
      </c>
      <c r="L327" s="178">
        <v>21</v>
      </c>
      <c r="M327" s="178">
        <f>G327*(1+L327/100)</f>
        <v>0</v>
      </c>
      <c r="N327" s="176">
        <v>2.3000000000000001E-4</v>
      </c>
      <c r="O327" s="176">
        <f>ROUND(E327*N327,2)</f>
        <v>0</v>
      </c>
      <c r="P327" s="176">
        <v>0</v>
      </c>
      <c r="Q327" s="176">
        <f>ROUND(E327*P327,2)</f>
        <v>0</v>
      </c>
      <c r="R327" s="178" t="s">
        <v>608</v>
      </c>
      <c r="S327" s="178" t="s">
        <v>242</v>
      </c>
      <c r="T327" s="179" t="s">
        <v>243</v>
      </c>
      <c r="U327" s="161">
        <v>0.152</v>
      </c>
      <c r="V327" s="161">
        <f>ROUND(E327*U327,2)</f>
        <v>1.5</v>
      </c>
      <c r="W327" s="161"/>
      <c r="X327" s="161" t="s">
        <v>182</v>
      </c>
      <c r="Y327" s="161" t="s">
        <v>183</v>
      </c>
      <c r="Z327" s="150"/>
      <c r="AA327" s="150"/>
      <c r="AB327" s="150"/>
      <c r="AC327" s="150"/>
      <c r="AD327" s="150"/>
      <c r="AE327" s="150"/>
      <c r="AF327" s="150"/>
      <c r="AG327" s="150" t="s">
        <v>184</v>
      </c>
      <c r="AH327" s="150"/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</row>
    <row r="328" spans="1:60" outlineLevel="2" x14ac:dyDescent="0.2">
      <c r="A328" s="157"/>
      <c r="B328" s="158"/>
      <c r="C328" s="190" t="s">
        <v>631</v>
      </c>
      <c r="D328" s="163"/>
      <c r="E328" s="164">
        <v>9.9</v>
      </c>
      <c r="F328" s="161"/>
      <c r="G328" s="161"/>
      <c r="H328" s="161"/>
      <c r="I328" s="161"/>
      <c r="J328" s="161"/>
      <c r="K328" s="161"/>
      <c r="L328" s="161"/>
      <c r="M328" s="161"/>
      <c r="N328" s="160"/>
      <c r="O328" s="160"/>
      <c r="P328" s="160"/>
      <c r="Q328" s="160"/>
      <c r="R328" s="161"/>
      <c r="S328" s="161"/>
      <c r="T328" s="161"/>
      <c r="U328" s="161"/>
      <c r="V328" s="161"/>
      <c r="W328" s="161"/>
      <c r="X328" s="161"/>
      <c r="Y328" s="161"/>
      <c r="Z328" s="150"/>
      <c r="AA328" s="150"/>
      <c r="AB328" s="150"/>
      <c r="AC328" s="150"/>
      <c r="AD328" s="150"/>
      <c r="AE328" s="150"/>
      <c r="AF328" s="150"/>
      <c r="AG328" s="150" t="s">
        <v>188</v>
      </c>
      <c r="AH328" s="150">
        <v>0</v>
      </c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</row>
    <row r="329" spans="1:60" outlineLevel="1" x14ac:dyDescent="0.2">
      <c r="A329" s="173">
        <v>87</v>
      </c>
      <c r="B329" s="174" t="s">
        <v>632</v>
      </c>
      <c r="C329" s="189" t="s">
        <v>633</v>
      </c>
      <c r="D329" s="175" t="s">
        <v>264</v>
      </c>
      <c r="E329" s="176">
        <v>21.3</v>
      </c>
      <c r="F329" s="177"/>
      <c r="G329" s="178">
        <f>ROUND(E329*F329,2)</f>
        <v>0</v>
      </c>
      <c r="H329" s="177"/>
      <c r="I329" s="178">
        <f>ROUND(E329*H329,2)</f>
        <v>0</v>
      </c>
      <c r="J329" s="177"/>
      <c r="K329" s="178">
        <f>ROUND(E329*J329,2)</f>
        <v>0</v>
      </c>
      <c r="L329" s="178">
        <v>21</v>
      </c>
      <c r="M329" s="178">
        <f>G329*(1+L329/100)</f>
        <v>0</v>
      </c>
      <c r="N329" s="176">
        <v>4.0000000000000003E-5</v>
      </c>
      <c r="O329" s="176">
        <f>ROUND(E329*N329,2)</f>
        <v>0</v>
      </c>
      <c r="P329" s="176">
        <v>0</v>
      </c>
      <c r="Q329" s="176">
        <f>ROUND(E329*P329,2)</f>
        <v>0</v>
      </c>
      <c r="R329" s="178" t="s">
        <v>608</v>
      </c>
      <c r="S329" s="178" t="s">
        <v>242</v>
      </c>
      <c r="T329" s="179" t="s">
        <v>243</v>
      </c>
      <c r="U329" s="161">
        <v>7.8200000000000006E-2</v>
      </c>
      <c r="V329" s="161">
        <f>ROUND(E329*U329,2)</f>
        <v>1.67</v>
      </c>
      <c r="W329" s="161"/>
      <c r="X329" s="161" t="s">
        <v>182</v>
      </c>
      <c r="Y329" s="161" t="s">
        <v>183</v>
      </c>
      <c r="Z329" s="150"/>
      <c r="AA329" s="150"/>
      <c r="AB329" s="150"/>
      <c r="AC329" s="150"/>
      <c r="AD329" s="150"/>
      <c r="AE329" s="150"/>
      <c r="AF329" s="150"/>
      <c r="AG329" s="150" t="s">
        <v>184</v>
      </c>
      <c r="AH329" s="150"/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</row>
    <row r="330" spans="1:60" outlineLevel="2" x14ac:dyDescent="0.2">
      <c r="A330" s="157"/>
      <c r="B330" s="158"/>
      <c r="C330" s="190" t="s">
        <v>634</v>
      </c>
      <c r="D330" s="163"/>
      <c r="E330" s="164">
        <v>21.3</v>
      </c>
      <c r="F330" s="161"/>
      <c r="G330" s="161"/>
      <c r="H330" s="161"/>
      <c r="I330" s="161"/>
      <c r="J330" s="161"/>
      <c r="K330" s="161"/>
      <c r="L330" s="161"/>
      <c r="M330" s="161"/>
      <c r="N330" s="160"/>
      <c r="O330" s="160"/>
      <c r="P330" s="160"/>
      <c r="Q330" s="160"/>
      <c r="R330" s="161"/>
      <c r="S330" s="161"/>
      <c r="T330" s="161"/>
      <c r="U330" s="161"/>
      <c r="V330" s="161"/>
      <c r="W330" s="161"/>
      <c r="X330" s="161"/>
      <c r="Y330" s="161"/>
      <c r="Z330" s="150"/>
      <c r="AA330" s="150"/>
      <c r="AB330" s="150"/>
      <c r="AC330" s="150"/>
      <c r="AD330" s="150"/>
      <c r="AE330" s="150"/>
      <c r="AF330" s="150"/>
      <c r="AG330" s="150" t="s">
        <v>188</v>
      </c>
      <c r="AH330" s="150">
        <v>5</v>
      </c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</row>
    <row r="331" spans="1:60" outlineLevel="1" x14ac:dyDescent="0.2">
      <c r="A331" s="173">
        <v>88</v>
      </c>
      <c r="B331" s="174" t="s">
        <v>635</v>
      </c>
      <c r="C331" s="189" t="s">
        <v>636</v>
      </c>
      <c r="D331" s="175" t="s">
        <v>179</v>
      </c>
      <c r="E331" s="176">
        <v>124.15</v>
      </c>
      <c r="F331" s="177"/>
      <c r="G331" s="178">
        <f>ROUND(E331*F331,2)</f>
        <v>0</v>
      </c>
      <c r="H331" s="177"/>
      <c r="I331" s="178">
        <f>ROUND(E331*H331,2)</f>
        <v>0</v>
      </c>
      <c r="J331" s="177"/>
      <c r="K331" s="178">
        <f>ROUND(E331*J331,2)</f>
        <v>0</v>
      </c>
      <c r="L331" s="178">
        <v>21</v>
      </c>
      <c r="M331" s="178">
        <f>G331*(1+L331/100)</f>
        <v>0</v>
      </c>
      <c r="N331" s="176">
        <v>0</v>
      </c>
      <c r="O331" s="176">
        <f>ROUND(E331*N331,2)</f>
        <v>0</v>
      </c>
      <c r="P331" s="176">
        <v>0</v>
      </c>
      <c r="Q331" s="176">
        <f>ROUND(E331*P331,2)</f>
        <v>0</v>
      </c>
      <c r="R331" s="178" t="s">
        <v>637</v>
      </c>
      <c r="S331" s="178" t="s">
        <v>242</v>
      </c>
      <c r="T331" s="179" t="s">
        <v>243</v>
      </c>
      <c r="U331" s="161">
        <v>1.6E-2</v>
      </c>
      <c r="V331" s="161">
        <f>ROUND(E331*U331,2)</f>
        <v>1.99</v>
      </c>
      <c r="W331" s="161"/>
      <c r="X331" s="161" t="s">
        <v>182</v>
      </c>
      <c r="Y331" s="161" t="s">
        <v>183</v>
      </c>
      <c r="Z331" s="150"/>
      <c r="AA331" s="150"/>
      <c r="AB331" s="150"/>
      <c r="AC331" s="150"/>
      <c r="AD331" s="150"/>
      <c r="AE331" s="150"/>
      <c r="AF331" s="150"/>
      <c r="AG331" s="150" t="s">
        <v>184</v>
      </c>
      <c r="AH331" s="150"/>
      <c r="AI331" s="150"/>
      <c r="AJ331" s="150"/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50"/>
      <c r="BD331" s="150"/>
      <c r="BE331" s="150"/>
      <c r="BF331" s="150"/>
      <c r="BG331" s="150"/>
      <c r="BH331" s="150"/>
    </row>
    <row r="332" spans="1:60" outlineLevel="2" x14ac:dyDescent="0.2">
      <c r="A332" s="157"/>
      <c r="B332" s="158"/>
      <c r="C332" s="190" t="s">
        <v>638</v>
      </c>
      <c r="D332" s="163"/>
      <c r="E332" s="164">
        <v>6.45</v>
      </c>
      <c r="F332" s="161"/>
      <c r="G332" s="161"/>
      <c r="H332" s="161"/>
      <c r="I332" s="161"/>
      <c r="J332" s="161"/>
      <c r="K332" s="161"/>
      <c r="L332" s="161"/>
      <c r="M332" s="161"/>
      <c r="N332" s="160"/>
      <c r="O332" s="160"/>
      <c r="P332" s="160"/>
      <c r="Q332" s="160"/>
      <c r="R332" s="161"/>
      <c r="S332" s="161"/>
      <c r="T332" s="161"/>
      <c r="U332" s="161"/>
      <c r="V332" s="161"/>
      <c r="W332" s="161"/>
      <c r="X332" s="161"/>
      <c r="Y332" s="161"/>
      <c r="Z332" s="150"/>
      <c r="AA332" s="150"/>
      <c r="AB332" s="150"/>
      <c r="AC332" s="150"/>
      <c r="AD332" s="150"/>
      <c r="AE332" s="150"/>
      <c r="AF332" s="150"/>
      <c r="AG332" s="150" t="s">
        <v>188</v>
      </c>
      <c r="AH332" s="150">
        <v>0</v>
      </c>
      <c r="AI332" s="150"/>
      <c r="AJ332" s="150"/>
      <c r="AK332" s="150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0"/>
      <c r="BC332" s="150"/>
      <c r="BD332" s="150"/>
      <c r="BE332" s="150"/>
      <c r="BF332" s="150"/>
      <c r="BG332" s="150"/>
      <c r="BH332" s="150"/>
    </row>
    <row r="333" spans="1:60" outlineLevel="3" x14ac:dyDescent="0.2">
      <c r="A333" s="157"/>
      <c r="B333" s="158"/>
      <c r="C333" s="190" t="s">
        <v>639</v>
      </c>
      <c r="D333" s="163"/>
      <c r="E333" s="164">
        <v>117.7</v>
      </c>
      <c r="F333" s="161"/>
      <c r="G333" s="161"/>
      <c r="H333" s="161"/>
      <c r="I333" s="161"/>
      <c r="J333" s="161"/>
      <c r="K333" s="161"/>
      <c r="L333" s="161"/>
      <c r="M333" s="161"/>
      <c r="N333" s="160"/>
      <c r="O333" s="160"/>
      <c r="P333" s="160"/>
      <c r="Q333" s="160"/>
      <c r="R333" s="161"/>
      <c r="S333" s="161"/>
      <c r="T333" s="161"/>
      <c r="U333" s="161"/>
      <c r="V333" s="161"/>
      <c r="W333" s="161"/>
      <c r="X333" s="161"/>
      <c r="Y333" s="161"/>
      <c r="Z333" s="150"/>
      <c r="AA333" s="150"/>
      <c r="AB333" s="150"/>
      <c r="AC333" s="150"/>
      <c r="AD333" s="150"/>
      <c r="AE333" s="150"/>
      <c r="AF333" s="150"/>
      <c r="AG333" s="150" t="s">
        <v>188</v>
      </c>
      <c r="AH333" s="150">
        <v>0</v>
      </c>
      <c r="AI333" s="150"/>
      <c r="AJ333" s="150"/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0"/>
      <c r="BC333" s="150"/>
      <c r="BD333" s="150"/>
      <c r="BE333" s="150"/>
      <c r="BF333" s="150"/>
      <c r="BG333" s="150"/>
      <c r="BH333" s="150"/>
    </row>
    <row r="334" spans="1:60" ht="22.5" outlineLevel="1" x14ac:dyDescent="0.2">
      <c r="A334" s="173">
        <v>89</v>
      </c>
      <c r="B334" s="174" t="s">
        <v>640</v>
      </c>
      <c r="C334" s="189" t="s">
        <v>641</v>
      </c>
      <c r="D334" s="175" t="s">
        <v>179</v>
      </c>
      <c r="E334" s="176">
        <v>16.844999999999999</v>
      </c>
      <c r="F334" s="177"/>
      <c r="G334" s="178">
        <f>ROUND(E334*F334,2)</f>
        <v>0</v>
      </c>
      <c r="H334" s="177"/>
      <c r="I334" s="178">
        <f>ROUND(E334*H334,2)</f>
        <v>0</v>
      </c>
      <c r="J334" s="177"/>
      <c r="K334" s="178">
        <f>ROUND(E334*J334,2)</f>
        <v>0</v>
      </c>
      <c r="L334" s="178">
        <v>21</v>
      </c>
      <c r="M334" s="178">
        <f>G334*(1+L334/100)</f>
        <v>0</v>
      </c>
      <c r="N334" s="176">
        <v>2.2000000000000001E-3</v>
      </c>
      <c r="O334" s="176">
        <f>ROUND(E334*N334,2)</f>
        <v>0.04</v>
      </c>
      <c r="P334" s="176">
        <v>0</v>
      </c>
      <c r="Q334" s="176">
        <f>ROUND(E334*P334,2)</f>
        <v>0</v>
      </c>
      <c r="R334" s="178"/>
      <c r="S334" s="178" t="s">
        <v>180</v>
      </c>
      <c r="T334" s="179" t="s">
        <v>181</v>
      </c>
      <c r="U334" s="161">
        <v>0.4</v>
      </c>
      <c r="V334" s="161">
        <f>ROUND(E334*U334,2)</f>
        <v>6.74</v>
      </c>
      <c r="W334" s="161"/>
      <c r="X334" s="161" t="s">
        <v>182</v>
      </c>
      <c r="Y334" s="161" t="s">
        <v>183</v>
      </c>
      <c r="Z334" s="150"/>
      <c r="AA334" s="150"/>
      <c r="AB334" s="150"/>
      <c r="AC334" s="150"/>
      <c r="AD334" s="150"/>
      <c r="AE334" s="150"/>
      <c r="AF334" s="150"/>
      <c r="AG334" s="150" t="s">
        <v>184</v>
      </c>
      <c r="AH334" s="150"/>
      <c r="AI334" s="150"/>
      <c r="AJ334" s="150"/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50"/>
      <c r="BD334" s="150"/>
      <c r="BE334" s="150"/>
      <c r="BF334" s="150"/>
      <c r="BG334" s="150"/>
      <c r="BH334" s="150"/>
    </row>
    <row r="335" spans="1:60" outlineLevel="2" x14ac:dyDescent="0.2">
      <c r="A335" s="157"/>
      <c r="B335" s="158"/>
      <c r="C335" s="252" t="s">
        <v>642</v>
      </c>
      <c r="D335" s="253"/>
      <c r="E335" s="253"/>
      <c r="F335" s="253"/>
      <c r="G335" s="253"/>
      <c r="H335" s="161"/>
      <c r="I335" s="161"/>
      <c r="J335" s="161"/>
      <c r="K335" s="161"/>
      <c r="L335" s="161"/>
      <c r="M335" s="161"/>
      <c r="N335" s="160"/>
      <c r="O335" s="160"/>
      <c r="P335" s="160"/>
      <c r="Q335" s="160"/>
      <c r="R335" s="161"/>
      <c r="S335" s="161"/>
      <c r="T335" s="161"/>
      <c r="U335" s="161"/>
      <c r="V335" s="161"/>
      <c r="W335" s="161"/>
      <c r="X335" s="161"/>
      <c r="Y335" s="161"/>
      <c r="Z335" s="150"/>
      <c r="AA335" s="150"/>
      <c r="AB335" s="150"/>
      <c r="AC335" s="150"/>
      <c r="AD335" s="150"/>
      <c r="AE335" s="150"/>
      <c r="AF335" s="150"/>
      <c r="AG335" s="150" t="s">
        <v>186</v>
      </c>
      <c r="AH335" s="150"/>
      <c r="AI335" s="150"/>
      <c r="AJ335" s="150"/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50"/>
      <c r="BD335" s="150"/>
      <c r="BE335" s="150"/>
      <c r="BF335" s="150"/>
      <c r="BG335" s="150"/>
      <c r="BH335" s="150"/>
    </row>
    <row r="336" spans="1:60" outlineLevel="3" x14ac:dyDescent="0.2">
      <c r="A336" s="157"/>
      <c r="B336" s="158"/>
      <c r="C336" s="261" t="s">
        <v>643</v>
      </c>
      <c r="D336" s="262"/>
      <c r="E336" s="262"/>
      <c r="F336" s="262"/>
      <c r="G336" s="262"/>
      <c r="H336" s="161"/>
      <c r="I336" s="161"/>
      <c r="J336" s="161"/>
      <c r="K336" s="161"/>
      <c r="L336" s="161"/>
      <c r="M336" s="161"/>
      <c r="N336" s="160"/>
      <c r="O336" s="160"/>
      <c r="P336" s="160"/>
      <c r="Q336" s="160"/>
      <c r="R336" s="161"/>
      <c r="S336" s="161"/>
      <c r="T336" s="161"/>
      <c r="U336" s="161"/>
      <c r="V336" s="161"/>
      <c r="W336" s="161"/>
      <c r="X336" s="161"/>
      <c r="Y336" s="161"/>
      <c r="Z336" s="150"/>
      <c r="AA336" s="150"/>
      <c r="AB336" s="150"/>
      <c r="AC336" s="150"/>
      <c r="AD336" s="150"/>
      <c r="AE336" s="150"/>
      <c r="AF336" s="150"/>
      <c r="AG336" s="150" t="s">
        <v>186</v>
      </c>
      <c r="AH336" s="150"/>
      <c r="AI336" s="150"/>
      <c r="AJ336" s="150"/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50"/>
      <c r="BD336" s="150"/>
      <c r="BE336" s="150"/>
      <c r="BF336" s="150"/>
      <c r="BG336" s="150"/>
      <c r="BH336" s="150"/>
    </row>
    <row r="337" spans="1:60" outlineLevel="2" x14ac:dyDescent="0.2">
      <c r="A337" s="157"/>
      <c r="B337" s="158"/>
      <c r="C337" s="190" t="s">
        <v>644</v>
      </c>
      <c r="D337" s="163"/>
      <c r="E337" s="164"/>
      <c r="F337" s="161"/>
      <c r="G337" s="161"/>
      <c r="H337" s="161"/>
      <c r="I337" s="161"/>
      <c r="J337" s="161"/>
      <c r="K337" s="161"/>
      <c r="L337" s="161"/>
      <c r="M337" s="161"/>
      <c r="N337" s="160"/>
      <c r="O337" s="160"/>
      <c r="P337" s="160"/>
      <c r="Q337" s="160"/>
      <c r="R337" s="161"/>
      <c r="S337" s="161"/>
      <c r="T337" s="161"/>
      <c r="U337" s="161"/>
      <c r="V337" s="161"/>
      <c r="W337" s="161"/>
      <c r="X337" s="161"/>
      <c r="Y337" s="161"/>
      <c r="Z337" s="150"/>
      <c r="AA337" s="150"/>
      <c r="AB337" s="150"/>
      <c r="AC337" s="150"/>
      <c r="AD337" s="150"/>
      <c r="AE337" s="150"/>
      <c r="AF337" s="150"/>
      <c r="AG337" s="150" t="s">
        <v>188</v>
      </c>
      <c r="AH337" s="150">
        <v>0</v>
      </c>
      <c r="AI337" s="150"/>
      <c r="AJ337" s="150"/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50"/>
      <c r="BD337" s="150"/>
      <c r="BE337" s="150"/>
      <c r="BF337" s="150"/>
      <c r="BG337" s="150"/>
      <c r="BH337" s="150"/>
    </row>
    <row r="338" spans="1:60" outlineLevel="3" x14ac:dyDescent="0.2">
      <c r="A338" s="157"/>
      <c r="B338" s="158"/>
      <c r="C338" s="190" t="s">
        <v>645</v>
      </c>
      <c r="D338" s="163"/>
      <c r="E338" s="164">
        <v>22.46</v>
      </c>
      <c r="F338" s="161"/>
      <c r="G338" s="161"/>
      <c r="H338" s="161"/>
      <c r="I338" s="161"/>
      <c r="J338" s="161"/>
      <c r="K338" s="161"/>
      <c r="L338" s="161"/>
      <c r="M338" s="161"/>
      <c r="N338" s="160"/>
      <c r="O338" s="160"/>
      <c r="P338" s="160"/>
      <c r="Q338" s="160"/>
      <c r="R338" s="161"/>
      <c r="S338" s="161"/>
      <c r="T338" s="161"/>
      <c r="U338" s="161"/>
      <c r="V338" s="161"/>
      <c r="W338" s="161"/>
      <c r="X338" s="161"/>
      <c r="Y338" s="161"/>
      <c r="Z338" s="150"/>
      <c r="AA338" s="150"/>
      <c r="AB338" s="150"/>
      <c r="AC338" s="150"/>
      <c r="AD338" s="150"/>
      <c r="AE338" s="150"/>
      <c r="AF338" s="150"/>
      <c r="AG338" s="150" t="s">
        <v>188</v>
      </c>
      <c r="AH338" s="150">
        <v>0</v>
      </c>
      <c r="AI338" s="150"/>
      <c r="AJ338" s="150"/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50"/>
      <c r="BD338" s="150"/>
      <c r="BE338" s="150"/>
      <c r="BF338" s="150"/>
      <c r="BG338" s="150"/>
      <c r="BH338" s="150"/>
    </row>
    <row r="339" spans="1:60" outlineLevel="3" x14ac:dyDescent="0.2">
      <c r="A339" s="157"/>
      <c r="B339" s="158"/>
      <c r="C339" s="190" t="s">
        <v>646</v>
      </c>
      <c r="D339" s="163"/>
      <c r="E339" s="164">
        <v>3.36</v>
      </c>
      <c r="F339" s="161"/>
      <c r="G339" s="161"/>
      <c r="H339" s="161"/>
      <c r="I339" s="161"/>
      <c r="J339" s="161"/>
      <c r="K339" s="161"/>
      <c r="L339" s="161"/>
      <c r="M339" s="161"/>
      <c r="N339" s="160"/>
      <c r="O339" s="160"/>
      <c r="P339" s="160"/>
      <c r="Q339" s="160"/>
      <c r="R339" s="161"/>
      <c r="S339" s="161"/>
      <c r="T339" s="161"/>
      <c r="U339" s="161"/>
      <c r="V339" s="161"/>
      <c r="W339" s="161"/>
      <c r="X339" s="161"/>
      <c r="Y339" s="161"/>
      <c r="Z339" s="150"/>
      <c r="AA339" s="150"/>
      <c r="AB339" s="150"/>
      <c r="AC339" s="150"/>
      <c r="AD339" s="150"/>
      <c r="AE339" s="150"/>
      <c r="AF339" s="150"/>
      <c r="AG339" s="150" t="s">
        <v>188</v>
      </c>
      <c r="AH339" s="150">
        <v>0</v>
      </c>
      <c r="AI339" s="150"/>
      <c r="AJ339" s="150"/>
      <c r="AK339" s="150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0"/>
      <c r="BC339" s="150"/>
      <c r="BD339" s="150"/>
      <c r="BE339" s="150"/>
      <c r="BF339" s="150"/>
      <c r="BG339" s="150"/>
      <c r="BH339" s="150"/>
    </row>
    <row r="340" spans="1:60" outlineLevel="3" x14ac:dyDescent="0.2">
      <c r="A340" s="157"/>
      <c r="B340" s="158"/>
      <c r="C340" s="190" t="s">
        <v>647</v>
      </c>
      <c r="D340" s="163"/>
      <c r="E340" s="164">
        <v>-8.9749999999999996</v>
      </c>
      <c r="F340" s="161"/>
      <c r="G340" s="161"/>
      <c r="H340" s="161"/>
      <c r="I340" s="161"/>
      <c r="J340" s="161"/>
      <c r="K340" s="161"/>
      <c r="L340" s="161"/>
      <c r="M340" s="161"/>
      <c r="N340" s="160"/>
      <c r="O340" s="160"/>
      <c r="P340" s="160"/>
      <c r="Q340" s="160"/>
      <c r="R340" s="161"/>
      <c r="S340" s="161"/>
      <c r="T340" s="161"/>
      <c r="U340" s="161"/>
      <c r="V340" s="161"/>
      <c r="W340" s="161"/>
      <c r="X340" s="161"/>
      <c r="Y340" s="161"/>
      <c r="Z340" s="150"/>
      <c r="AA340" s="150"/>
      <c r="AB340" s="150"/>
      <c r="AC340" s="150"/>
      <c r="AD340" s="150"/>
      <c r="AE340" s="150"/>
      <c r="AF340" s="150"/>
      <c r="AG340" s="150" t="s">
        <v>188</v>
      </c>
      <c r="AH340" s="150">
        <v>0</v>
      </c>
      <c r="AI340" s="150"/>
      <c r="AJ340" s="150"/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50"/>
      <c r="BD340" s="150"/>
      <c r="BE340" s="150"/>
      <c r="BF340" s="150"/>
      <c r="BG340" s="150"/>
      <c r="BH340" s="150"/>
    </row>
    <row r="341" spans="1:60" outlineLevel="1" x14ac:dyDescent="0.2">
      <c r="A341" s="173">
        <v>90</v>
      </c>
      <c r="B341" s="174" t="s">
        <v>648</v>
      </c>
      <c r="C341" s="189" t="s">
        <v>649</v>
      </c>
      <c r="D341" s="175" t="s">
        <v>650</v>
      </c>
      <c r="E341" s="176">
        <v>162.07</v>
      </c>
      <c r="F341" s="177"/>
      <c r="G341" s="178">
        <f>ROUND(E341*F341,2)</f>
        <v>0</v>
      </c>
      <c r="H341" s="177"/>
      <c r="I341" s="178">
        <f>ROUND(E341*H341,2)</f>
        <v>0</v>
      </c>
      <c r="J341" s="177"/>
      <c r="K341" s="178">
        <f>ROUND(E341*J341,2)</f>
        <v>0</v>
      </c>
      <c r="L341" s="178">
        <v>21</v>
      </c>
      <c r="M341" s="178">
        <f>G341*(1+L341/100)</f>
        <v>0</v>
      </c>
      <c r="N341" s="176">
        <v>0</v>
      </c>
      <c r="O341" s="176">
        <f>ROUND(E341*N341,2)</f>
        <v>0</v>
      </c>
      <c r="P341" s="176">
        <v>0</v>
      </c>
      <c r="Q341" s="176">
        <f>ROUND(E341*P341,2)</f>
        <v>0</v>
      </c>
      <c r="R341" s="178"/>
      <c r="S341" s="178" t="s">
        <v>180</v>
      </c>
      <c r="T341" s="179" t="s">
        <v>181</v>
      </c>
      <c r="U341" s="161">
        <v>0</v>
      </c>
      <c r="V341" s="161">
        <f>ROUND(E341*U341,2)</f>
        <v>0</v>
      </c>
      <c r="W341" s="161"/>
      <c r="X341" s="161" t="s">
        <v>182</v>
      </c>
      <c r="Y341" s="161" t="s">
        <v>183</v>
      </c>
      <c r="Z341" s="150"/>
      <c r="AA341" s="150"/>
      <c r="AB341" s="150"/>
      <c r="AC341" s="150"/>
      <c r="AD341" s="150"/>
      <c r="AE341" s="150"/>
      <c r="AF341" s="150"/>
      <c r="AG341" s="150" t="s">
        <v>184</v>
      </c>
      <c r="AH341" s="150"/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</row>
    <row r="342" spans="1:60" outlineLevel="2" x14ac:dyDescent="0.2">
      <c r="A342" s="157"/>
      <c r="B342" s="158"/>
      <c r="C342" s="190" t="s">
        <v>651</v>
      </c>
      <c r="D342" s="163"/>
      <c r="E342" s="164">
        <v>25.13</v>
      </c>
      <c r="F342" s="161"/>
      <c r="G342" s="161"/>
      <c r="H342" s="161"/>
      <c r="I342" s="161"/>
      <c r="J342" s="161"/>
      <c r="K342" s="161"/>
      <c r="L342" s="161"/>
      <c r="M342" s="161"/>
      <c r="N342" s="160"/>
      <c r="O342" s="160"/>
      <c r="P342" s="160"/>
      <c r="Q342" s="160"/>
      <c r="R342" s="161"/>
      <c r="S342" s="161"/>
      <c r="T342" s="161"/>
      <c r="U342" s="161"/>
      <c r="V342" s="161"/>
      <c r="W342" s="161"/>
      <c r="X342" s="161"/>
      <c r="Y342" s="161"/>
      <c r="Z342" s="150"/>
      <c r="AA342" s="150"/>
      <c r="AB342" s="150"/>
      <c r="AC342" s="150"/>
      <c r="AD342" s="150"/>
      <c r="AE342" s="150"/>
      <c r="AF342" s="150"/>
      <c r="AG342" s="150" t="s">
        <v>188</v>
      </c>
      <c r="AH342" s="150">
        <v>0</v>
      </c>
      <c r="AI342" s="150"/>
      <c r="AJ342" s="150"/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50"/>
      <c r="BD342" s="150"/>
      <c r="BE342" s="150"/>
      <c r="BF342" s="150"/>
      <c r="BG342" s="150"/>
      <c r="BH342" s="150"/>
    </row>
    <row r="343" spans="1:60" outlineLevel="3" x14ac:dyDescent="0.2">
      <c r="A343" s="157"/>
      <c r="B343" s="158"/>
      <c r="C343" s="190" t="s">
        <v>652</v>
      </c>
      <c r="D343" s="163"/>
      <c r="E343" s="164">
        <v>60.2</v>
      </c>
      <c r="F343" s="161"/>
      <c r="G343" s="161"/>
      <c r="H343" s="161"/>
      <c r="I343" s="161"/>
      <c r="J343" s="161"/>
      <c r="K343" s="161"/>
      <c r="L343" s="161"/>
      <c r="M343" s="161"/>
      <c r="N343" s="160"/>
      <c r="O343" s="160"/>
      <c r="P343" s="160"/>
      <c r="Q343" s="160"/>
      <c r="R343" s="161"/>
      <c r="S343" s="161"/>
      <c r="T343" s="161"/>
      <c r="U343" s="161"/>
      <c r="V343" s="161"/>
      <c r="W343" s="161"/>
      <c r="X343" s="161"/>
      <c r="Y343" s="161"/>
      <c r="Z343" s="150"/>
      <c r="AA343" s="150"/>
      <c r="AB343" s="150"/>
      <c r="AC343" s="150"/>
      <c r="AD343" s="150"/>
      <c r="AE343" s="150"/>
      <c r="AF343" s="150"/>
      <c r="AG343" s="150" t="s">
        <v>188</v>
      </c>
      <c r="AH343" s="150">
        <v>0</v>
      </c>
      <c r="AI343" s="150"/>
      <c r="AJ343" s="150"/>
      <c r="AK343" s="150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0"/>
      <c r="BC343" s="150"/>
      <c r="BD343" s="150"/>
      <c r="BE343" s="150"/>
      <c r="BF343" s="150"/>
      <c r="BG343" s="150"/>
      <c r="BH343" s="150"/>
    </row>
    <row r="344" spans="1:60" outlineLevel="3" x14ac:dyDescent="0.2">
      <c r="A344" s="157"/>
      <c r="B344" s="158"/>
      <c r="C344" s="190" t="s">
        <v>653</v>
      </c>
      <c r="D344" s="163"/>
      <c r="E344" s="164">
        <v>76.739999999999995</v>
      </c>
      <c r="F344" s="161"/>
      <c r="G344" s="161"/>
      <c r="H344" s="161"/>
      <c r="I344" s="161"/>
      <c r="J344" s="161"/>
      <c r="K344" s="161"/>
      <c r="L344" s="161"/>
      <c r="M344" s="161"/>
      <c r="N344" s="160"/>
      <c r="O344" s="160"/>
      <c r="P344" s="160"/>
      <c r="Q344" s="160"/>
      <c r="R344" s="161"/>
      <c r="S344" s="161"/>
      <c r="T344" s="161"/>
      <c r="U344" s="161"/>
      <c r="V344" s="161"/>
      <c r="W344" s="161"/>
      <c r="X344" s="161"/>
      <c r="Y344" s="161"/>
      <c r="Z344" s="150"/>
      <c r="AA344" s="150"/>
      <c r="AB344" s="150"/>
      <c r="AC344" s="150"/>
      <c r="AD344" s="150"/>
      <c r="AE344" s="150"/>
      <c r="AF344" s="150"/>
      <c r="AG344" s="150" t="s">
        <v>188</v>
      </c>
      <c r="AH344" s="150">
        <v>0</v>
      </c>
      <c r="AI344" s="150"/>
      <c r="AJ344" s="150"/>
      <c r="AK344" s="150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50"/>
      <c r="BD344" s="150"/>
      <c r="BE344" s="150"/>
      <c r="BF344" s="150"/>
      <c r="BG344" s="150"/>
      <c r="BH344" s="150"/>
    </row>
    <row r="345" spans="1:60" ht="22.5" outlineLevel="1" x14ac:dyDescent="0.2">
      <c r="A345" s="173">
        <v>91</v>
      </c>
      <c r="B345" s="174" t="s">
        <v>654</v>
      </c>
      <c r="C345" s="189" t="s">
        <v>655</v>
      </c>
      <c r="D345" s="175" t="s">
        <v>179</v>
      </c>
      <c r="E345" s="176">
        <v>21.3</v>
      </c>
      <c r="F345" s="177"/>
      <c r="G345" s="178">
        <f>ROUND(E345*F345,2)</f>
        <v>0</v>
      </c>
      <c r="H345" s="177"/>
      <c r="I345" s="178">
        <f>ROUND(E345*H345,2)</f>
        <v>0</v>
      </c>
      <c r="J345" s="177"/>
      <c r="K345" s="178">
        <f>ROUND(E345*J345,2)</f>
        <v>0</v>
      </c>
      <c r="L345" s="178">
        <v>21</v>
      </c>
      <c r="M345" s="178">
        <f>G345*(1+L345/100)</f>
        <v>0</v>
      </c>
      <c r="N345" s="176">
        <v>3.2200000000000002E-3</v>
      </c>
      <c r="O345" s="176">
        <f>ROUND(E345*N345,2)</f>
        <v>7.0000000000000007E-2</v>
      </c>
      <c r="P345" s="176">
        <v>0</v>
      </c>
      <c r="Q345" s="176">
        <f>ROUND(E345*P345,2)</f>
        <v>0</v>
      </c>
      <c r="R345" s="178"/>
      <c r="S345" s="178" t="s">
        <v>180</v>
      </c>
      <c r="T345" s="179" t="s">
        <v>181</v>
      </c>
      <c r="U345" s="161">
        <v>0.72</v>
      </c>
      <c r="V345" s="161">
        <f>ROUND(E345*U345,2)</f>
        <v>15.34</v>
      </c>
      <c r="W345" s="161"/>
      <c r="X345" s="161" t="s">
        <v>191</v>
      </c>
      <c r="Y345" s="161" t="s">
        <v>183</v>
      </c>
      <c r="Z345" s="150"/>
      <c r="AA345" s="150"/>
      <c r="AB345" s="150"/>
      <c r="AC345" s="150"/>
      <c r="AD345" s="150"/>
      <c r="AE345" s="150"/>
      <c r="AF345" s="150"/>
      <c r="AG345" s="150" t="s">
        <v>192</v>
      </c>
      <c r="AH345" s="150"/>
      <c r="AI345" s="150"/>
      <c r="AJ345" s="150"/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0"/>
      <c r="BC345" s="150"/>
      <c r="BD345" s="150"/>
      <c r="BE345" s="150"/>
      <c r="BF345" s="150"/>
      <c r="BG345" s="150"/>
      <c r="BH345" s="150"/>
    </row>
    <row r="346" spans="1:60" ht="22.5" outlineLevel="2" x14ac:dyDescent="0.2">
      <c r="A346" s="157"/>
      <c r="B346" s="158"/>
      <c r="C346" s="252" t="s">
        <v>656</v>
      </c>
      <c r="D346" s="253"/>
      <c r="E346" s="253"/>
      <c r="F346" s="253"/>
      <c r="G346" s="253"/>
      <c r="H346" s="161"/>
      <c r="I346" s="161"/>
      <c r="J346" s="161"/>
      <c r="K346" s="161"/>
      <c r="L346" s="161"/>
      <c r="M346" s="161"/>
      <c r="N346" s="160"/>
      <c r="O346" s="160"/>
      <c r="P346" s="160"/>
      <c r="Q346" s="160"/>
      <c r="R346" s="161"/>
      <c r="S346" s="161"/>
      <c r="T346" s="161"/>
      <c r="U346" s="161"/>
      <c r="V346" s="161"/>
      <c r="W346" s="161"/>
      <c r="X346" s="161"/>
      <c r="Y346" s="161"/>
      <c r="Z346" s="150"/>
      <c r="AA346" s="150"/>
      <c r="AB346" s="150"/>
      <c r="AC346" s="150"/>
      <c r="AD346" s="150"/>
      <c r="AE346" s="150"/>
      <c r="AF346" s="150"/>
      <c r="AG346" s="150" t="s">
        <v>186</v>
      </c>
      <c r="AH346" s="150"/>
      <c r="AI346" s="150"/>
      <c r="AJ346" s="150"/>
      <c r="AK346" s="150"/>
      <c r="AL346" s="150"/>
      <c r="AM346" s="150"/>
      <c r="AN346" s="150"/>
      <c r="AO346" s="150"/>
      <c r="AP346" s="150"/>
      <c r="AQ346" s="150"/>
      <c r="AR346" s="150"/>
      <c r="AS346" s="150"/>
      <c r="AT346" s="150"/>
      <c r="AU346" s="150"/>
      <c r="AV346" s="150"/>
      <c r="AW346" s="150"/>
      <c r="AX346" s="150"/>
      <c r="AY346" s="150"/>
      <c r="AZ346" s="150"/>
      <c r="BA346" s="180" t="str">
        <f>C346</f>
        <v>lepení a dodávka podlahoviny z PVC, bez podkladu. Svaření podlahoviny. Dodávka a lepení podlahových soklíků z měkčeného PVC. Pastování a vyleštění podlah.</v>
      </c>
      <c r="BB346" s="150"/>
      <c r="BC346" s="150"/>
      <c r="BD346" s="150"/>
      <c r="BE346" s="150"/>
      <c r="BF346" s="150"/>
      <c r="BG346" s="150"/>
      <c r="BH346" s="150"/>
    </row>
    <row r="347" spans="1:60" outlineLevel="3" x14ac:dyDescent="0.2">
      <c r="A347" s="157"/>
      <c r="B347" s="158"/>
      <c r="C347" s="261" t="s">
        <v>657</v>
      </c>
      <c r="D347" s="262"/>
      <c r="E347" s="262"/>
      <c r="F347" s="262"/>
      <c r="G347" s="262"/>
      <c r="H347" s="161"/>
      <c r="I347" s="161"/>
      <c r="J347" s="161"/>
      <c r="K347" s="161"/>
      <c r="L347" s="161"/>
      <c r="M347" s="161"/>
      <c r="N347" s="160"/>
      <c r="O347" s="160"/>
      <c r="P347" s="160"/>
      <c r="Q347" s="160"/>
      <c r="R347" s="161"/>
      <c r="S347" s="161"/>
      <c r="T347" s="161"/>
      <c r="U347" s="161"/>
      <c r="V347" s="161"/>
      <c r="W347" s="161"/>
      <c r="X347" s="161"/>
      <c r="Y347" s="161"/>
      <c r="Z347" s="150"/>
      <c r="AA347" s="150"/>
      <c r="AB347" s="150"/>
      <c r="AC347" s="150"/>
      <c r="AD347" s="150"/>
      <c r="AE347" s="150"/>
      <c r="AF347" s="150"/>
      <c r="AG347" s="150" t="s">
        <v>186</v>
      </c>
      <c r="AH347" s="150"/>
      <c r="AI347" s="150"/>
      <c r="AJ347" s="150"/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50"/>
      <c r="BD347" s="150"/>
      <c r="BE347" s="150"/>
      <c r="BF347" s="150"/>
      <c r="BG347" s="150"/>
      <c r="BH347" s="150"/>
    </row>
    <row r="348" spans="1:60" outlineLevel="2" x14ac:dyDescent="0.2">
      <c r="A348" s="157"/>
      <c r="B348" s="158"/>
      <c r="C348" s="190" t="s">
        <v>626</v>
      </c>
      <c r="D348" s="163"/>
      <c r="E348" s="164">
        <v>21.3</v>
      </c>
      <c r="F348" s="161"/>
      <c r="G348" s="161"/>
      <c r="H348" s="161"/>
      <c r="I348" s="161"/>
      <c r="J348" s="161"/>
      <c r="K348" s="161"/>
      <c r="L348" s="161"/>
      <c r="M348" s="161"/>
      <c r="N348" s="160"/>
      <c r="O348" s="160"/>
      <c r="P348" s="160"/>
      <c r="Q348" s="160"/>
      <c r="R348" s="161"/>
      <c r="S348" s="161"/>
      <c r="T348" s="161"/>
      <c r="U348" s="161"/>
      <c r="V348" s="161"/>
      <c r="W348" s="161"/>
      <c r="X348" s="161"/>
      <c r="Y348" s="161"/>
      <c r="Z348" s="150"/>
      <c r="AA348" s="150"/>
      <c r="AB348" s="150"/>
      <c r="AC348" s="150"/>
      <c r="AD348" s="150"/>
      <c r="AE348" s="150"/>
      <c r="AF348" s="150"/>
      <c r="AG348" s="150" t="s">
        <v>188</v>
      </c>
      <c r="AH348" s="150">
        <v>0</v>
      </c>
      <c r="AI348" s="150"/>
      <c r="AJ348" s="150"/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50"/>
      <c r="BD348" s="150"/>
      <c r="BE348" s="150"/>
      <c r="BF348" s="150"/>
      <c r="BG348" s="150"/>
      <c r="BH348" s="150"/>
    </row>
    <row r="349" spans="1:60" ht="33.75" outlineLevel="1" x14ac:dyDescent="0.2">
      <c r="A349" s="173">
        <v>92</v>
      </c>
      <c r="B349" s="174" t="s">
        <v>658</v>
      </c>
      <c r="C349" s="189" t="s">
        <v>659</v>
      </c>
      <c r="D349" s="175" t="s">
        <v>179</v>
      </c>
      <c r="E349" s="176">
        <v>67.400000000000006</v>
      </c>
      <c r="F349" s="177"/>
      <c r="G349" s="178">
        <f>ROUND(E349*F349,2)</f>
        <v>0</v>
      </c>
      <c r="H349" s="177"/>
      <c r="I349" s="178">
        <f>ROUND(E349*H349,2)</f>
        <v>0</v>
      </c>
      <c r="J349" s="177"/>
      <c r="K349" s="178">
        <f>ROUND(E349*J349,2)</f>
        <v>0</v>
      </c>
      <c r="L349" s="178">
        <v>21</v>
      </c>
      <c r="M349" s="178">
        <f>G349*(1+L349/100)</f>
        <v>0</v>
      </c>
      <c r="N349" s="176">
        <v>2.8E-3</v>
      </c>
      <c r="O349" s="176">
        <f>ROUND(E349*N349,2)</f>
        <v>0.19</v>
      </c>
      <c r="P349" s="176">
        <v>0</v>
      </c>
      <c r="Q349" s="176">
        <f>ROUND(E349*P349,2)</f>
        <v>0</v>
      </c>
      <c r="R349" s="178" t="s">
        <v>298</v>
      </c>
      <c r="S349" s="178" t="s">
        <v>242</v>
      </c>
      <c r="T349" s="179" t="s">
        <v>243</v>
      </c>
      <c r="U349" s="161">
        <v>0</v>
      </c>
      <c r="V349" s="161">
        <f>ROUND(E349*U349,2)</f>
        <v>0</v>
      </c>
      <c r="W349" s="161"/>
      <c r="X349" s="161" t="s">
        <v>299</v>
      </c>
      <c r="Y349" s="161" t="s">
        <v>183</v>
      </c>
      <c r="Z349" s="150"/>
      <c r="AA349" s="150"/>
      <c r="AB349" s="150"/>
      <c r="AC349" s="150"/>
      <c r="AD349" s="150"/>
      <c r="AE349" s="150"/>
      <c r="AF349" s="150"/>
      <c r="AG349" s="150" t="s">
        <v>300</v>
      </c>
      <c r="AH349" s="150"/>
      <c r="AI349" s="150"/>
      <c r="AJ349" s="150"/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50"/>
      <c r="BD349" s="150"/>
      <c r="BE349" s="150"/>
      <c r="BF349" s="150"/>
      <c r="BG349" s="150"/>
      <c r="BH349" s="150"/>
    </row>
    <row r="350" spans="1:60" outlineLevel="2" x14ac:dyDescent="0.2">
      <c r="A350" s="157"/>
      <c r="B350" s="158"/>
      <c r="C350" s="190" t="s">
        <v>660</v>
      </c>
      <c r="D350" s="163"/>
      <c r="E350" s="164">
        <v>67.400000000000006</v>
      </c>
      <c r="F350" s="161"/>
      <c r="G350" s="161"/>
      <c r="H350" s="161"/>
      <c r="I350" s="161"/>
      <c r="J350" s="161"/>
      <c r="K350" s="161"/>
      <c r="L350" s="161"/>
      <c r="M350" s="161"/>
      <c r="N350" s="160"/>
      <c r="O350" s="160"/>
      <c r="P350" s="160"/>
      <c r="Q350" s="160"/>
      <c r="R350" s="161"/>
      <c r="S350" s="161"/>
      <c r="T350" s="161"/>
      <c r="U350" s="161"/>
      <c r="V350" s="161"/>
      <c r="W350" s="161"/>
      <c r="X350" s="161"/>
      <c r="Y350" s="161"/>
      <c r="Z350" s="150"/>
      <c r="AA350" s="150"/>
      <c r="AB350" s="150"/>
      <c r="AC350" s="150"/>
      <c r="AD350" s="150"/>
      <c r="AE350" s="150"/>
      <c r="AF350" s="150"/>
      <c r="AG350" s="150" t="s">
        <v>188</v>
      </c>
      <c r="AH350" s="150">
        <v>5</v>
      </c>
      <c r="AI350" s="150"/>
      <c r="AJ350" s="150"/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0"/>
      <c r="BC350" s="150"/>
      <c r="BD350" s="150"/>
      <c r="BE350" s="150"/>
      <c r="BF350" s="150"/>
      <c r="BG350" s="150"/>
      <c r="BH350" s="150"/>
    </row>
    <row r="351" spans="1:60" outlineLevel="1" x14ac:dyDescent="0.2">
      <c r="A351" s="173">
        <v>93</v>
      </c>
      <c r="B351" s="174" t="s">
        <v>635</v>
      </c>
      <c r="C351" s="189" t="s">
        <v>636</v>
      </c>
      <c r="D351" s="175" t="s">
        <v>179</v>
      </c>
      <c r="E351" s="176">
        <v>16.844999999999999</v>
      </c>
      <c r="F351" s="177"/>
      <c r="G351" s="178">
        <f>ROUND(E351*F351,2)</f>
        <v>0</v>
      </c>
      <c r="H351" s="177"/>
      <c r="I351" s="178">
        <f>ROUND(E351*H351,2)</f>
        <v>0</v>
      </c>
      <c r="J351" s="177"/>
      <c r="K351" s="178">
        <f>ROUND(E351*J351,2)</f>
        <v>0</v>
      </c>
      <c r="L351" s="178">
        <v>21</v>
      </c>
      <c r="M351" s="178">
        <f>G351*(1+L351/100)</f>
        <v>0</v>
      </c>
      <c r="N351" s="176">
        <v>0</v>
      </c>
      <c r="O351" s="176">
        <f>ROUND(E351*N351,2)</f>
        <v>0</v>
      </c>
      <c r="P351" s="176">
        <v>0</v>
      </c>
      <c r="Q351" s="176">
        <f>ROUND(E351*P351,2)</f>
        <v>0</v>
      </c>
      <c r="R351" s="178"/>
      <c r="S351" s="178" t="s">
        <v>180</v>
      </c>
      <c r="T351" s="179" t="s">
        <v>181</v>
      </c>
      <c r="U351" s="161">
        <v>1.6E-2</v>
      </c>
      <c r="V351" s="161">
        <f>ROUND(E351*U351,2)</f>
        <v>0.27</v>
      </c>
      <c r="W351" s="161"/>
      <c r="X351" s="161" t="s">
        <v>661</v>
      </c>
      <c r="Y351" s="161" t="s">
        <v>183</v>
      </c>
      <c r="Z351" s="150"/>
      <c r="AA351" s="150"/>
      <c r="AB351" s="150"/>
      <c r="AC351" s="150"/>
      <c r="AD351" s="150"/>
      <c r="AE351" s="150"/>
      <c r="AF351" s="150"/>
      <c r="AG351" s="150" t="s">
        <v>662</v>
      </c>
      <c r="AH351" s="150"/>
      <c r="AI351" s="150"/>
      <c r="AJ351" s="150"/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50"/>
      <c r="BD351" s="150"/>
      <c r="BE351" s="150"/>
      <c r="BF351" s="150"/>
      <c r="BG351" s="150"/>
      <c r="BH351" s="150"/>
    </row>
    <row r="352" spans="1:60" outlineLevel="2" x14ac:dyDescent="0.2">
      <c r="A352" s="157"/>
      <c r="B352" s="158"/>
      <c r="C352" s="190" t="s">
        <v>663</v>
      </c>
      <c r="D352" s="163"/>
      <c r="E352" s="164">
        <v>16.844999999999999</v>
      </c>
      <c r="F352" s="161"/>
      <c r="G352" s="161"/>
      <c r="H352" s="161"/>
      <c r="I352" s="161"/>
      <c r="J352" s="161"/>
      <c r="K352" s="161"/>
      <c r="L352" s="161"/>
      <c r="M352" s="161"/>
      <c r="N352" s="160"/>
      <c r="O352" s="160"/>
      <c r="P352" s="160"/>
      <c r="Q352" s="160"/>
      <c r="R352" s="161"/>
      <c r="S352" s="161"/>
      <c r="T352" s="161"/>
      <c r="U352" s="161"/>
      <c r="V352" s="161"/>
      <c r="W352" s="161"/>
      <c r="X352" s="161"/>
      <c r="Y352" s="161"/>
      <c r="Z352" s="150"/>
      <c r="AA352" s="150"/>
      <c r="AB352" s="150"/>
      <c r="AC352" s="150"/>
      <c r="AD352" s="150"/>
      <c r="AE352" s="150"/>
      <c r="AF352" s="150"/>
      <c r="AG352" s="150" t="s">
        <v>188</v>
      </c>
      <c r="AH352" s="150">
        <v>0</v>
      </c>
      <c r="AI352" s="150"/>
      <c r="AJ352" s="150"/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50"/>
      <c r="BD352" s="150"/>
      <c r="BE352" s="150"/>
      <c r="BF352" s="150"/>
      <c r="BG352" s="150"/>
      <c r="BH352" s="150"/>
    </row>
    <row r="353" spans="1:60" outlineLevel="1" x14ac:dyDescent="0.2">
      <c r="A353" s="157">
        <v>94</v>
      </c>
      <c r="B353" s="158" t="s">
        <v>664</v>
      </c>
      <c r="C353" s="196" t="s">
        <v>665</v>
      </c>
      <c r="D353" s="159" t="s">
        <v>0</v>
      </c>
      <c r="E353" s="195"/>
      <c r="F353" s="162"/>
      <c r="G353" s="161">
        <f>ROUND(E353*F353,2)</f>
        <v>0</v>
      </c>
      <c r="H353" s="162"/>
      <c r="I353" s="161">
        <f>ROUND(E353*H353,2)</f>
        <v>0</v>
      </c>
      <c r="J353" s="162"/>
      <c r="K353" s="161">
        <f>ROUND(E353*J353,2)</f>
        <v>0</v>
      </c>
      <c r="L353" s="161">
        <v>21</v>
      </c>
      <c r="M353" s="161">
        <f>G353*(1+L353/100)</f>
        <v>0</v>
      </c>
      <c r="N353" s="160">
        <v>0</v>
      </c>
      <c r="O353" s="160">
        <f>ROUND(E353*N353,2)</f>
        <v>0</v>
      </c>
      <c r="P353" s="160">
        <v>0</v>
      </c>
      <c r="Q353" s="160">
        <f>ROUND(E353*P353,2)</f>
        <v>0</v>
      </c>
      <c r="R353" s="161" t="s">
        <v>608</v>
      </c>
      <c r="S353" s="161" t="s">
        <v>242</v>
      </c>
      <c r="T353" s="161" t="s">
        <v>243</v>
      </c>
      <c r="U353" s="161">
        <v>0</v>
      </c>
      <c r="V353" s="161">
        <f>ROUND(E353*U353,2)</f>
        <v>0</v>
      </c>
      <c r="W353" s="161"/>
      <c r="X353" s="161" t="s">
        <v>491</v>
      </c>
      <c r="Y353" s="161" t="s">
        <v>183</v>
      </c>
      <c r="Z353" s="150"/>
      <c r="AA353" s="150"/>
      <c r="AB353" s="150"/>
      <c r="AC353" s="150"/>
      <c r="AD353" s="150"/>
      <c r="AE353" s="150"/>
      <c r="AF353" s="150"/>
      <c r="AG353" s="150" t="s">
        <v>492</v>
      </c>
      <c r="AH353" s="150"/>
      <c r="AI353" s="150"/>
      <c r="AJ353" s="150"/>
      <c r="AK353" s="150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0"/>
      <c r="BC353" s="150"/>
      <c r="BD353" s="150"/>
      <c r="BE353" s="150"/>
      <c r="BF353" s="150"/>
      <c r="BG353" s="150"/>
      <c r="BH353" s="150"/>
    </row>
    <row r="354" spans="1:60" outlineLevel="2" x14ac:dyDescent="0.2">
      <c r="A354" s="157"/>
      <c r="B354" s="158"/>
      <c r="C354" s="265" t="s">
        <v>666</v>
      </c>
      <c r="D354" s="266"/>
      <c r="E354" s="266"/>
      <c r="F354" s="266"/>
      <c r="G354" s="266"/>
      <c r="H354" s="161"/>
      <c r="I354" s="161"/>
      <c r="J354" s="161"/>
      <c r="K354" s="161"/>
      <c r="L354" s="161"/>
      <c r="M354" s="161"/>
      <c r="N354" s="160"/>
      <c r="O354" s="160"/>
      <c r="P354" s="160"/>
      <c r="Q354" s="160"/>
      <c r="R354" s="161"/>
      <c r="S354" s="161"/>
      <c r="T354" s="161"/>
      <c r="U354" s="161"/>
      <c r="V354" s="161"/>
      <c r="W354" s="161"/>
      <c r="X354" s="161"/>
      <c r="Y354" s="161"/>
      <c r="Z354" s="150"/>
      <c r="AA354" s="150"/>
      <c r="AB354" s="150"/>
      <c r="AC354" s="150"/>
      <c r="AD354" s="150"/>
      <c r="AE354" s="150"/>
      <c r="AF354" s="150"/>
      <c r="AG354" s="150" t="s">
        <v>245</v>
      </c>
      <c r="AH354" s="150"/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</row>
    <row r="355" spans="1:60" x14ac:dyDescent="0.2">
      <c r="A355" s="166" t="s">
        <v>175</v>
      </c>
      <c r="B355" s="167" t="s">
        <v>130</v>
      </c>
      <c r="C355" s="188" t="s">
        <v>131</v>
      </c>
      <c r="D355" s="168"/>
      <c r="E355" s="169"/>
      <c r="F355" s="170"/>
      <c r="G355" s="170">
        <f>SUMIF(AG356:AG385,"&lt;&gt;NOR",G356:G385)</f>
        <v>0</v>
      </c>
      <c r="H355" s="170"/>
      <c r="I355" s="170">
        <f>SUM(I356:I385)</f>
        <v>0</v>
      </c>
      <c r="J355" s="170"/>
      <c r="K355" s="170">
        <f>SUM(K356:K385)</f>
        <v>0</v>
      </c>
      <c r="L355" s="170"/>
      <c r="M355" s="170">
        <f>SUM(M356:M385)</f>
        <v>0</v>
      </c>
      <c r="N355" s="169"/>
      <c r="O355" s="169">
        <f>SUM(O356:O385)</f>
        <v>1.88</v>
      </c>
      <c r="P355" s="169"/>
      <c r="Q355" s="169">
        <f>SUM(Q356:Q385)</f>
        <v>0</v>
      </c>
      <c r="R355" s="170"/>
      <c r="S355" s="170"/>
      <c r="T355" s="171"/>
      <c r="U355" s="165"/>
      <c r="V355" s="165">
        <f>SUM(V356:V385)</f>
        <v>117.69</v>
      </c>
      <c r="W355" s="165"/>
      <c r="X355" s="165"/>
      <c r="Y355" s="165"/>
      <c r="AG355" t="s">
        <v>176</v>
      </c>
    </row>
    <row r="356" spans="1:60" outlineLevel="1" x14ac:dyDescent="0.2">
      <c r="A356" s="173">
        <v>95</v>
      </c>
      <c r="B356" s="174" t="s">
        <v>667</v>
      </c>
      <c r="C356" s="189" t="s">
        <v>668</v>
      </c>
      <c r="D356" s="175" t="s">
        <v>179</v>
      </c>
      <c r="E356" s="176">
        <v>91.207999999999998</v>
      </c>
      <c r="F356" s="177"/>
      <c r="G356" s="178">
        <f>ROUND(E356*F356,2)</f>
        <v>0</v>
      </c>
      <c r="H356" s="177"/>
      <c r="I356" s="178">
        <f>ROUND(E356*H356,2)</f>
        <v>0</v>
      </c>
      <c r="J356" s="177"/>
      <c r="K356" s="178">
        <f>ROUND(E356*J356,2)</f>
        <v>0</v>
      </c>
      <c r="L356" s="178">
        <v>21</v>
      </c>
      <c r="M356" s="178">
        <f>G356*(1+L356/100)</f>
        <v>0</v>
      </c>
      <c r="N356" s="176">
        <v>1.6000000000000001E-4</v>
      </c>
      <c r="O356" s="176">
        <f>ROUND(E356*N356,2)</f>
        <v>0.01</v>
      </c>
      <c r="P356" s="176">
        <v>0</v>
      </c>
      <c r="Q356" s="176">
        <f>ROUND(E356*P356,2)</f>
        <v>0</v>
      </c>
      <c r="R356" s="178" t="s">
        <v>575</v>
      </c>
      <c r="S356" s="178" t="s">
        <v>242</v>
      </c>
      <c r="T356" s="179" t="s">
        <v>243</v>
      </c>
      <c r="U356" s="161">
        <v>0.05</v>
      </c>
      <c r="V356" s="161">
        <f>ROUND(E356*U356,2)</f>
        <v>4.5599999999999996</v>
      </c>
      <c r="W356" s="161"/>
      <c r="X356" s="161" t="s">
        <v>182</v>
      </c>
      <c r="Y356" s="161" t="s">
        <v>183</v>
      </c>
      <c r="Z356" s="150"/>
      <c r="AA356" s="150"/>
      <c r="AB356" s="150"/>
      <c r="AC356" s="150"/>
      <c r="AD356" s="150"/>
      <c r="AE356" s="150"/>
      <c r="AF356" s="150"/>
      <c r="AG356" s="150" t="s">
        <v>184</v>
      </c>
      <c r="AH356" s="150"/>
      <c r="AI356" s="150"/>
      <c r="AJ356" s="150"/>
      <c r="AK356" s="150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0"/>
      <c r="BC356" s="150"/>
      <c r="BD356" s="150"/>
      <c r="BE356" s="150"/>
      <c r="BF356" s="150"/>
      <c r="BG356" s="150"/>
      <c r="BH356" s="150"/>
    </row>
    <row r="357" spans="1:60" outlineLevel="2" x14ac:dyDescent="0.2">
      <c r="A357" s="157"/>
      <c r="B357" s="158"/>
      <c r="C357" s="252" t="s">
        <v>669</v>
      </c>
      <c r="D357" s="253"/>
      <c r="E357" s="253"/>
      <c r="F357" s="253"/>
      <c r="G357" s="253"/>
      <c r="H357" s="161"/>
      <c r="I357" s="161"/>
      <c r="J357" s="161"/>
      <c r="K357" s="161"/>
      <c r="L357" s="161"/>
      <c r="M357" s="161"/>
      <c r="N357" s="160"/>
      <c r="O357" s="160"/>
      <c r="P357" s="160"/>
      <c r="Q357" s="160"/>
      <c r="R357" s="161"/>
      <c r="S357" s="161"/>
      <c r="T357" s="161"/>
      <c r="U357" s="161"/>
      <c r="V357" s="161"/>
      <c r="W357" s="161"/>
      <c r="X357" s="161"/>
      <c r="Y357" s="161"/>
      <c r="Z357" s="150"/>
      <c r="AA357" s="150"/>
      <c r="AB357" s="150"/>
      <c r="AC357" s="150"/>
      <c r="AD357" s="150"/>
      <c r="AE357" s="150"/>
      <c r="AF357" s="150"/>
      <c r="AG357" s="150" t="s">
        <v>186</v>
      </c>
      <c r="AH357" s="150"/>
      <c r="AI357" s="150"/>
      <c r="AJ357" s="150"/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50"/>
      <c r="BD357" s="150"/>
      <c r="BE357" s="150"/>
      <c r="BF357" s="150"/>
      <c r="BG357" s="150"/>
      <c r="BH357" s="150"/>
    </row>
    <row r="358" spans="1:60" outlineLevel="2" x14ac:dyDescent="0.2">
      <c r="A358" s="157"/>
      <c r="B358" s="158"/>
      <c r="C358" s="190" t="s">
        <v>670</v>
      </c>
      <c r="D358" s="163"/>
      <c r="E358" s="164">
        <v>91.207999999999998</v>
      </c>
      <c r="F358" s="161"/>
      <c r="G358" s="161"/>
      <c r="H358" s="161"/>
      <c r="I358" s="161"/>
      <c r="J358" s="161"/>
      <c r="K358" s="161"/>
      <c r="L358" s="161"/>
      <c r="M358" s="161"/>
      <c r="N358" s="160"/>
      <c r="O358" s="160"/>
      <c r="P358" s="160"/>
      <c r="Q358" s="160"/>
      <c r="R358" s="161"/>
      <c r="S358" s="161"/>
      <c r="T358" s="161"/>
      <c r="U358" s="161"/>
      <c r="V358" s="161"/>
      <c r="W358" s="161"/>
      <c r="X358" s="161"/>
      <c r="Y358" s="161"/>
      <c r="Z358" s="150"/>
      <c r="AA358" s="150"/>
      <c r="AB358" s="150"/>
      <c r="AC358" s="150"/>
      <c r="AD358" s="150"/>
      <c r="AE358" s="150"/>
      <c r="AF358" s="150"/>
      <c r="AG358" s="150" t="s">
        <v>188</v>
      </c>
      <c r="AH358" s="150">
        <v>5</v>
      </c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50"/>
      <c r="BD358" s="150"/>
      <c r="BE358" s="150"/>
      <c r="BF358" s="150"/>
      <c r="BG358" s="150"/>
      <c r="BH358" s="150"/>
    </row>
    <row r="359" spans="1:60" outlineLevel="1" x14ac:dyDescent="0.2">
      <c r="A359" s="173">
        <v>96</v>
      </c>
      <c r="B359" s="174" t="s">
        <v>671</v>
      </c>
      <c r="C359" s="189" t="s">
        <v>672</v>
      </c>
      <c r="D359" s="175" t="s">
        <v>264</v>
      </c>
      <c r="E359" s="176">
        <v>2.4</v>
      </c>
      <c r="F359" s="177"/>
      <c r="G359" s="178">
        <f>ROUND(E359*F359,2)</f>
        <v>0</v>
      </c>
      <c r="H359" s="177"/>
      <c r="I359" s="178">
        <f>ROUND(E359*H359,2)</f>
        <v>0</v>
      </c>
      <c r="J359" s="177"/>
      <c r="K359" s="178">
        <f>ROUND(E359*J359,2)</f>
        <v>0</v>
      </c>
      <c r="L359" s="178">
        <v>21</v>
      </c>
      <c r="M359" s="178">
        <f>G359*(1+L359/100)</f>
        <v>0</v>
      </c>
      <c r="N359" s="176">
        <v>0</v>
      </c>
      <c r="O359" s="176">
        <f>ROUND(E359*N359,2)</f>
        <v>0</v>
      </c>
      <c r="P359" s="176">
        <v>0</v>
      </c>
      <c r="Q359" s="176">
        <f>ROUND(E359*P359,2)</f>
        <v>0</v>
      </c>
      <c r="R359" s="178" t="s">
        <v>575</v>
      </c>
      <c r="S359" s="178" t="s">
        <v>242</v>
      </c>
      <c r="T359" s="179" t="s">
        <v>294</v>
      </c>
      <c r="U359" s="161">
        <v>0.61599999999999999</v>
      </c>
      <c r="V359" s="161">
        <f>ROUND(E359*U359,2)</f>
        <v>1.48</v>
      </c>
      <c r="W359" s="161"/>
      <c r="X359" s="161" t="s">
        <v>182</v>
      </c>
      <c r="Y359" s="161" t="s">
        <v>183</v>
      </c>
      <c r="Z359" s="150"/>
      <c r="AA359" s="150"/>
      <c r="AB359" s="150"/>
      <c r="AC359" s="150"/>
      <c r="AD359" s="150"/>
      <c r="AE359" s="150"/>
      <c r="AF359" s="150"/>
      <c r="AG359" s="150" t="s">
        <v>184</v>
      </c>
      <c r="AH359" s="150"/>
      <c r="AI359" s="150"/>
      <c r="AJ359" s="150"/>
      <c r="AK359" s="150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50"/>
      <c r="BD359" s="150"/>
      <c r="BE359" s="150"/>
      <c r="BF359" s="150"/>
      <c r="BG359" s="150"/>
      <c r="BH359" s="150"/>
    </row>
    <row r="360" spans="1:60" outlineLevel="2" x14ac:dyDescent="0.2">
      <c r="A360" s="157"/>
      <c r="B360" s="158"/>
      <c r="C360" s="263" t="s">
        <v>673</v>
      </c>
      <c r="D360" s="264"/>
      <c r="E360" s="264"/>
      <c r="F360" s="264"/>
      <c r="G360" s="264"/>
      <c r="H360" s="161"/>
      <c r="I360" s="161"/>
      <c r="J360" s="161"/>
      <c r="K360" s="161"/>
      <c r="L360" s="161"/>
      <c r="M360" s="161"/>
      <c r="N360" s="160"/>
      <c r="O360" s="160"/>
      <c r="P360" s="160"/>
      <c r="Q360" s="160"/>
      <c r="R360" s="161"/>
      <c r="S360" s="161"/>
      <c r="T360" s="161"/>
      <c r="U360" s="161"/>
      <c r="V360" s="161"/>
      <c r="W360" s="161"/>
      <c r="X360" s="161"/>
      <c r="Y360" s="161"/>
      <c r="Z360" s="150"/>
      <c r="AA360" s="150"/>
      <c r="AB360" s="150"/>
      <c r="AC360" s="150"/>
      <c r="AD360" s="150"/>
      <c r="AE360" s="150"/>
      <c r="AF360" s="150"/>
      <c r="AG360" s="150" t="s">
        <v>245</v>
      </c>
      <c r="AH360" s="150"/>
      <c r="AI360" s="150"/>
      <c r="AJ360" s="150"/>
      <c r="AK360" s="150"/>
      <c r="AL360" s="150"/>
      <c r="AM360" s="150"/>
      <c r="AN360" s="150"/>
      <c r="AO360" s="150"/>
      <c r="AP360" s="150"/>
      <c r="AQ360" s="150"/>
      <c r="AR360" s="150"/>
      <c r="AS360" s="150"/>
      <c r="AT360" s="150"/>
      <c r="AU360" s="150"/>
      <c r="AV360" s="150"/>
      <c r="AW360" s="150"/>
      <c r="AX360" s="150"/>
      <c r="AY360" s="150"/>
      <c r="AZ360" s="150"/>
      <c r="BA360" s="150"/>
      <c r="BB360" s="150"/>
      <c r="BC360" s="150"/>
      <c r="BD360" s="150"/>
      <c r="BE360" s="150"/>
      <c r="BF360" s="150"/>
      <c r="BG360" s="150"/>
      <c r="BH360" s="150"/>
    </row>
    <row r="361" spans="1:60" outlineLevel="2" x14ac:dyDescent="0.2">
      <c r="A361" s="157"/>
      <c r="B361" s="158"/>
      <c r="C361" s="190" t="s">
        <v>674</v>
      </c>
      <c r="D361" s="163"/>
      <c r="E361" s="164">
        <v>2.4</v>
      </c>
      <c r="F361" s="161"/>
      <c r="G361" s="161"/>
      <c r="H361" s="161"/>
      <c r="I361" s="161"/>
      <c r="J361" s="161"/>
      <c r="K361" s="161"/>
      <c r="L361" s="161"/>
      <c r="M361" s="161"/>
      <c r="N361" s="160"/>
      <c r="O361" s="160"/>
      <c r="P361" s="160"/>
      <c r="Q361" s="160"/>
      <c r="R361" s="161"/>
      <c r="S361" s="161"/>
      <c r="T361" s="161"/>
      <c r="U361" s="161"/>
      <c r="V361" s="161"/>
      <c r="W361" s="161"/>
      <c r="X361" s="161"/>
      <c r="Y361" s="161"/>
      <c r="Z361" s="150"/>
      <c r="AA361" s="150"/>
      <c r="AB361" s="150"/>
      <c r="AC361" s="150"/>
      <c r="AD361" s="150"/>
      <c r="AE361" s="150"/>
      <c r="AF361" s="150"/>
      <c r="AG361" s="150" t="s">
        <v>188</v>
      </c>
      <c r="AH361" s="150">
        <v>0</v>
      </c>
      <c r="AI361" s="150"/>
      <c r="AJ361" s="150"/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0"/>
      <c r="BC361" s="150"/>
      <c r="BD361" s="150"/>
      <c r="BE361" s="150"/>
      <c r="BF361" s="150"/>
      <c r="BG361" s="150"/>
      <c r="BH361" s="150"/>
    </row>
    <row r="362" spans="1:60" outlineLevel="1" x14ac:dyDescent="0.2">
      <c r="A362" s="173">
        <v>97</v>
      </c>
      <c r="B362" s="174" t="s">
        <v>675</v>
      </c>
      <c r="C362" s="189" t="s">
        <v>676</v>
      </c>
      <c r="D362" s="175" t="s">
        <v>264</v>
      </c>
      <c r="E362" s="176">
        <v>1.2</v>
      </c>
      <c r="F362" s="177"/>
      <c r="G362" s="178">
        <f>ROUND(E362*F362,2)</f>
        <v>0</v>
      </c>
      <c r="H362" s="177"/>
      <c r="I362" s="178">
        <f>ROUND(E362*H362,2)</f>
        <v>0</v>
      </c>
      <c r="J362" s="177"/>
      <c r="K362" s="178">
        <f>ROUND(E362*J362,2)</f>
        <v>0</v>
      </c>
      <c r="L362" s="178">
        <v>21</v>
      </c>
      <c r="M362" s="178">
        <f>G362*(1+L362/100)</f>
        <v>0</v>
      </c>
      <c r="N362" s="176">
        <v>0</v>
      </c>
      <c r="O362" s="176">
        <f>ROUND(E362*N362,2)</f>
        <v>0</v>
      </c>
      <c r="P362" s="176">
        <v>0</v>
      </c>
      <c r="Q362" s="176">
        <f>ROUND(E362*P362,2)</f>
        <v>0</v>
      </c>
      <c r="R362" s="178" t="s">
        <v>575</v>
      </c>
      <c r="S362" s="178" t="s">
        <v>242</v>
      </c>
      <c r="T362" s="179" t="s">
        <v>294</v>
      </c>
      <c r="U362" s="161">
        <v>0.53400000000000003</v>
      </c>
      <c r="V362" s="161">
        <f>ROUND(E362*U362,2)</f>
        <v>0.64</v>
      </c>
      <c r="W362" s="161"/>
      <c r="X362" s="161" t="s">
        <v>182</v>
      </c>
      <c r="Y362" s="161" t="s">
        <v>183</v>
      </c>
      <c r="Z362" s="150"/>
      <c r="AA362" s="150"/>
      <c r="AB362" s="150"/>
      <c r="AC362" s="150"/>
      <c r="AD362" s="150"/>
      <c r="AE362" s="150"/>
      <c r="AF362" s="150"/>
      <c r="AG362" s="150" t="s">
        <v>184</v>
      </c>
      <c r="AH362" s="150"/>
      <c r="AI362" s="150"/>
      <c r="AJ362" s="150"/>
      <c r="AK362" s="150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0"/>
      <c r="BC362" s="150"/>
      <c r="BD362" s="150"/>
      <c r="BE362" s="150"/>
      <c r="BF362" s="150"/>
      <c r="BG362" s="150"/>
      <c r="BH362" s="150"/>
    </row>
    <row r="363" spans="1:60" outlineLevel="2" x14ac:dyDescent="0.2">
      <c r="A363" s="157"/>
      <c r="B363" s="158"/>
      <c r="C363" s="263" t="s">
        <v>677</v>
      </c>
      <c r="D363" s="264"/>
      <c r="E363" s="264"/>
      <c r="F363" s="264"/>
      <c r="G363" s="264"/>
      <c r="H363" s="161"/>
      <c r="I363" s="161"/>
      <c r="J363" s="161"/>
      <c r="K363" s="161"/>
      <c r="L363" s="161"/>
      <c r="M363" s="161"/>
      <c r="N363" s="160"/>
      <c r="O363" s="160"/>
      <c r="P363" s="160"/>
      <c r="Q363" s="160"/>
      <c r="R363" s="161"/>
      <c r="S363" s="161"/>
      <c r="T363" s="161"/>
      <c r="U363" s="161"/>
      <c r="V363" s="161"/>
      <c r="W363" s="161"/>
      <c r="X363" s="161"/>
      <c r="Y363" s="161"/>
      <c r="Z363" s="150"/>
      <c r="AA363" s="150"/>
      <c r="AB363" s="150"/>
      <c r="AC363" s="150"/>
      <c r="AD363" s="150"/>
      <c r="AE363" s="150"/>
      <c r="AF363" s="150"/>
      <c r="AG363" s="150" t="s">
        <v>245</v>
      </c>
      <c r="AH363" s="150"/>
      <c r="AI363" s="150"/>
      <c r="AJ363" s="150"/>
      <c r="AK363" s="150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0"/>
      <c r="BC363" s="150"/>
      <c r="BD363" s="150"/>
      <c r="BE363" s="150"/>
      <c r="BF363" s="150"/>
      <c r="BG363" s="150"/>
      <c r="BH363" s="150"/>
    </row>
    <row r="364" spans="1:60" outlineLevel="2" x14ac:dyDescent="0.2">
      <c r="A364" s="157"/>
      <c r="B364" s="158"/>
      <c r="C364" s="190" t="s">
        <v>678</v>
      </c>
      <c r="D364" s="163"/>
      <c r="E364" s="164">
        <v>1.2</v>
      </c>
      <c r="F364" s="161"/>
      <c r="G364" s="161"/>
      <c r="H364" s="161"/>
      <c r="I364" s="161"/>
      <c r="J364" s="161"/>
      <c r="K364" s="161"/>
      <c r="L364" s="161"/>
      <c r="M364" s="161"/>
      <c r="N364" s="160"/>
      <c r="O364" s="160"/>
      <c r="P364" s="160"/>
      <c r="Q364" s="160"/>
      <c r="R364" s="161"/>
      <c r="S364" s="161"/>
      <c r="T364" s="161"/>
      <c r="U364" s="161"/>
      <c r="V364" s="161"/>
      <c r="W364" s="161"/>
      <c r="X364" s="161"/>
      <c r="Y364" s="161"/>
      <c r="Z364" s="150"/>
      <c r="AA364" s="150"/>
      <c r="AB364" s="150"/>
      <c r="AC364" s="150"/>
      <c r="AD364" s="150"/>
      <c r="AE364" s="150"/>
      <c r="AF364" s="150"/>
      <c r="AG364" s="150" t="s">
        <v>188</v>
      </c>
      <c r="AH364" s="150">
        <v>0</v>
      </c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0"/>
      <c r="BC364" s="150"/>
      <c r="BD364" s="150"/>
      <c r="BE364" s="150"/>
      <c r="BF364" s="150"/>
      <c r="BG364" s="150"/>
      <c r="BH364" s="150"/>
    </row>
    <row r="365" spans="1:60" ht="33.75" outlineLevel="1" x14ac:dyDescent="0.2">
      <c r="A365" s="173">
        <v>98</v>
      </c>
      <c r="B365" s="174" t="s">
        <v>679</v>
      </c>
      <c r="C365" s="189" t="s">
        <v>680</v>
      </c>
      <c r="D365" s="175" t="s">
        <v>179</v>
      </c>
      <c r="E365" s="176">
        <v>91.207999999999998</v>
      </c>
      <c r="F365" s="177"/>
      <c r="G365" s="178">
        <f>ROUND(E365*F365,2)</f>
        <v>0</v>
      </c>
      <c r="H365" s="177"/>
      <c r="I365" s="178">
        <f>ROUND(E365*H365,2)</f>
        <v>0</v>
      </c>
      <c r="J365" s="177"/>
      <c r="K365" s="178">
        <f>ROUND(E365*J365,2)</f>
        <v>0</v>
      </c>
      <c r="L365" s="178">
        <v>21</v>
      </c>
      <c r="M365" s="178">
        <f>G365*(1+L365/100)</f>
        <v>0</v>
      </c>
      <c r="N365" s="176">
        <v>4.8700000000000002E-3</v>
      </c>
      <c r="O365" s="176">
        <f>ROUND(E365*N365,2)</f>
        <v>0.44</v>
      </c>
      <c r="P365" s="176">
        <v>0</v>
      </c>
      <c r="Q365" s="176">
        <f>ROUND(E365*P365,2)</f>
        <v>0</v>
      </c>
      <c r="R365" s="178" t="s">
        <v>575</v>
      </c>
      <c r="S365" s="178" t="s">
        <v>242</v>
      </c>
      <c r="T365" s="179" t="s">
        <v>243</v>
      </c>
      <c r="U365" s="161">
        <v>1.1259999999999999</v>
      </c>
      <c r="V365" s="161">
        <f>ROUND(E365*U365,2)</f>
        <v>102.7</v>
      </c>
      <c r="W365" s="161"/>
      <c r="X365" s="161" t="s">
        <v>182</v>
      </c>
      <c r="Y365" s="161" t="s">
        <v>183</v>
      </c>
      <c r="Z365" s="150"/>
      <c r="AA365" s="150"/>
      <c r="AB365" s="150"/>
      <c r="AC365" s="150"/>
      <c r="AD365" s="150"/>
      <c r="AE365" s="150"/>
      <c r="AF365" s="150"/>
      <c r="AG365" s="150" t="s">
        <v>184</v>
      </c>
      <c r="AH365" s="150"/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50"/>
      <c r="BD365" s="150"/>
      <c r="BE365" s="150"/>
      <c r="BF365" s="150"/>
      <c r="BG365" s="150"/>
      <c r="BH365" s="150"/>
    </row>
    <row r="366" spans="1:60" outlineLevel="2" x14ac:dyDescent="0.2">
      <c r="A366" s="157"/>
      <c r="B366" s="158"/>
      <c r="C366" s="190" t="s">
        <v>681</v>
      </c>
      <c r="D366" s="163"/>
      <c r="E366" s="164">
        <v>1.96</v>
      </c>
      <c r="F366" s="161"/>
      <c r="G366" s="161"/>
      <c r="H366" s="161"/>
      <c r="I366" s="161"/>
      <c r="J366" s="161"/>
      <c r="K366" s="161"/>
      <c r="L366" s="161"/>
      <c r="M366" s="161"/>
      <c r="N366" s="160"/>
      <c r="O366" s="160"/>
      <c r="P366" s="160"/>
      <c r="Q366" s="160"/>
      <c r="R366" s="161"/>
      <c r="S366" s="161"/>
      <c r="T366" s="161"/>
      <c r="U366" s="161"/>
      <c r="V366" s="161"/>
      <c r="W366" s="161"/>
      <c r="X366" s="161"/>
      <c r="Y366" s="161"/>
      <c r="Z366" s="150"/>
      <c r="AA366" s="150"/>
      <c r="AB366" s="150"/>
      <c r="AC366" s="150"/>
      <c r="AD366" s="150"/>
      <c r="AE366" s="150"/>
      <c r="AF366" s="150"/>
      <c r="AG366" s="150" t="s">
        <v>188</v>
      </c>
      <c r="AH366" s="150">
        <v>0</v>
      </c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</row>
    <row r="367" spans="1:60" outlineLevel="3" x14ac:dyDescent="0.2">
      <c r="A367" s="157"/>
      <c r="B367" s="158"/>
      <c r="C367" s="190" t="s">
        <v>682</v>
      </c>
      <c r="D367" s="163"/>
      <c r="E367" s="164">
        <v>2.52</v>
      </c>
      <c r="F367" s="161"/>
      <c r="G367" s="161"/>
      <c r="H367" s="161"/>
      <c r="I367" s="161"/>
      <c r="J367" s="161"/>
      <c r="K367" s="161"/>
      <c r="L367" s="161"/>
      <c r="M367" s="161"/>
      <c r="N367" s="160"/>
      <c r="O367" s="160"/>
      <c r="P367" s="160"/>
      <c r="Q367" s="160"/>
      <c r="R367" s="161"/>
      <c r="S367" s="161"/>
      <c r="T367" s="161"/>
      <c r="U367" s="161"/>
      <c r="V367" s="161"/>
      <c r="W367" s="161"/>
      <c r="X367" s="161"/>
      <c r="Y367" s="161"/>
      <c r="Z367" s="150"/>
      <c r="AA367" s="150"/>
      <c r="AB367" s="150"/>
      <c r="AC367" s="150"/>
      <c r="AD367" s="150"/>
      <c r="AE367" s="150"/>
      <c r="AF367" s="150"/>
      <c r="AG367" s="150" t="s">
        <v>188</v>
      </c>
      <c r="AH367" s="150">
        <v>0</v>
      </c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</row>
    <row r="368" spans="1:60" outlineLevel="3" x14ac:dyDescent="0.2">
      <c r="A368" s="157"/>
      <c r="B368" s="158"/>
      <c r="C368" s="190" t="s">
        <v>683</v>
      </c>
      <c r="D368" s="163"/>
      <c r="E368" s="164">
        <v>2.2120000000000002</v>
      </c>
      <c r="F368" s="161"/>
      <c r="G368" s="161"/>
      <c r="H368" s="161"/>
      <c r="I368" s="161"/>
      <c r="J368" s="161"/>
      <c r="K368" s="161"/>
      <c r="L368" s="161"/>
      <c r="M368" s="161"/>
      <c r="N368" s="160"/>
      <c r="O368" s="160"/>
      <c r="P368" s="160"/>
      <c r="Q368" s="160"/>
      <c r="R368" s="161"/>
      <c r="S368" s="161"/>
      <c r="T368" s="161"/>
      <c r="U368" s="161"/>
      <c r="V368" s="161"/>
      <c r="W368" s="161"/>
      <c r="X368" s="161"/>
      <c r="Y368" s="161"/>
      <c r="Z368" s="150"/>
      <c r="AA368" s="150"/>
      <c r="AB368" s="150"/>
      <c r="AC368" s="150"/>
      <c r="AD368" s="150"/>
      <c r="AE368" s="150"/>
      <c r="AF368" s="150"/>
      <c r="AG368" s="150" t="s">
        <v>188</v>
      </c>
      <c r="AH368" s="150">
        <v>0</v>
      </c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</row>
    <row r="369" spans="1:60" outlineLevel="3" x14ac:dyDescent="0.2">
      <c r="A369" s="157"/>
      <c r="B369" s="158"/>
      <c r="C369" s="190" t="s">
        <v>684</v>
      </c>
      <c r="D369" s="163"/>
      <c r="E369" s="164">
        <v>2.66</v>
      </c>
      <c r="F369" s="161"/>
      <c r="G369" s="161"/>
      <c r="H369" s="161"/>
      <c r="I369" s="161"/>
      <c r="J369" s="161"/>
      <c r="K369" s="161"/>
      <c r="L369" s="161"/>
      <c r="M369" s="161"/>
      <c r="N369" s="160"/>
      <c r="O369" s="160"/>
      <c r="P369" s="160"/>
      <c r="Q369" s="160"/>
      <c r="R369" s="161"/>
      <c r="S369" s="161"/>
      <c r="T369" s="161"/>
      <c r="U369" s="161"/>
      <c r="V369" s="161"/>
      <c r="W369" s="161"/>
      <c r="X369" s="161"/>
      <c r="Y369" s="161"/>
      <c r="Z369" s="150"/>
      <c r="AA369" s="150"/>
      <c r="AB369" s="150"/>
      <c r="AC369" s="150"/>
      <c r="AD369" s="150"/>
      <c r="AE369" s="150"/>
      <c r="AF369" s="150"/>
      <c r="AG369" s="150" t="s">
        <v>188</v>
      </c>
      <c r="AH369" s="150">
        <v>0</v>
      </c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</row>
    <row r="370" spans="1:60" outlineLevel="3" x14ac:dyDescent="0.2">
      <c r="A370" s="157"/>
      <c r="B370" s="158"/>
      <c r="C370" s="190" t="s">
        <v>685</v>
      </c>
      <c r="D370" s="163"/>
      <c r="E370" s="164">
        <v>1.96</v>
      </c>
      <c r="F370" s="161"/>
      <c r="G370" s="161"/>
      <c r="H370" s="161"/>
      <c r="I370" s="161"/>
      <c r="J370" s="161"/>
      <c r="K370" s="161"/>
      <c r="L370" s="161"/>
      <c r="M370" s="161"/>
      <c r="N370" s="160"/>
      <c r="O370" s="160"/>
      <c r="P370" s="160"/>
      <c r="Q370" s="160"/>
      <c r="R370" s="161"/>
      <c r="S370" s="161"/>
      <c r="T370" s="161"/>
      <c r="U370" s="161"/>
      <c r="V370" s="161"/>
      <c r="W370" s="161"/>
      <c r="X370" s="161"/>
      <c r="Y370" s="161"/>
      <c r="Z370" s="150"/>
      <c r="AA370" s="150"/>
      <c r="AB370" s="150"/>
      <c r="AC370" s="150"/>
      <c r="AD370" s="150"/>
      <c r="AE370" s="150"/>
      <c r="AF370" s="150"/>
      <c r="AG370" s="150" t="s">
        <v>188</v>
      </c>
      <c r="AH370" s="150">
        <v>0</v>
      </c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</row>
    <row r="371" spans="1:60" outlineLevel="3" x14ac:dyDescent="0.2">
      <c r="A371" s="157"/>
      <c r="B371" s="158"/>
      <c r="C371" s="190" t="s">
        <v>686</v>
      </c>
      <c r="D371" s="163"/>
      <c r="E371" s="164">
        <v>2.8</v>
      </c>
      <c r="F371" s="161"/>
      <c r="G371" s="161"/>
      <c r="H371" s="161"/>
      <c r="I371" s="161"/>
      <c r="J371" s="161"/>
      <c r="K371" s="161"/>
      <c r="L371" s="161"/>
      <c r="M371" s="161"/>
      <c r="N371" s="160"/>
      <c r="O371" s="160"/>
      <c r="P371" s="160"/>
      <c r="Q371" s="160"/>
      <c r="R371" s="161"/>
      <c r="S371" s="161"/>
      <c r="T371" s="161"/>
      <c r="U371" s="161"/>
      <c r="V371" s="161"/>
      <c r="W371" s="161"/>
      <c r="X371" s="161"/>
      <c r="Y371" s="161"/>
      <c r="Z371" s="150"/>
      <c r="AA371" s="150"/>
      <c r="AB371" s="150"/>
      <c r="AC371" s="150"/>
      <c r="AD371" s="150"/>
      <c r="AE371" s="150"/>
      <c r="AF371" s="150"/>
      <c r="AG371" s="150" t="s">
        <v>188</v>
      </c>
      <c r="AH371" s="150">
        <v>0</v>
      </c>
      <c r="AI371" s="150"/>
      <c r="AJ371" s="150"/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0"/>
      <c r="BC371" s="150"/>
      <c r="BD371" s="150"/>
      <c r="BE371" s="150"/>
      <c r="BF371" s="150"/>
      <c r="BG371" s="150"/>
      <c r="BH371" s="150"/>
    </row>
    <row r="372" spans="1:60" outlineLevel="3" x14ac:dyDescent="0.2">
      <c r="A372" s="157"/>
      <c r="B372" s="158"/>
      <c r="C372" s="190" t="s">
        <v>687</v>
      </c>
      <c r="D372" s="163"/>
      <c r="E372" s="164">
        <v>12.782</v>
      </c>
      <c r="F372" s="161"/>
      <c r="G372" s="161"/>
      <c r="H372" s="161"/>
      <c r="I372" s="161"/>
      <c r="J372" s="161"/>
      <c r="K372" s="161"/>
      <c r="L372" s="161"/>
      <c r="M372" s="161"/>
      <c r="N372" s="160"/>
      <c r="O372" s="160"/>
      <c r="P372" s="160"/>
      <c r="Q372" s="160"/>
      <c r="R372" s="161"/>
      <c r="S372" s="161"/>
      <c r="T372" s="161"/>
      <c r="U372" s="161"/>
      <c r="V372" s="161"/>
      <c r="W372" s="161"/>
      <c r="X372" s="161"/>
      <c r="Y372" s="161"/>
      <c r="Z372" s="150"/>
      <c r="AA372" s="150"/>
      <c r="AB372" s="150"/>
      <c r="AC372" s="150"/>
      <c r="AD372" s="150"/>
      <c r="AE372" s="150"/>
      <c r="AF372" s="150"/>
      <c r="AG372" s="150" t="s">
        <v>188</v>
      </c>
      <c r="AH372" s="150">
        <v>0</v>
      </c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50"/>
      <c r="BD372" s="150"/>
      <c r="BE372" s="150"/>
      <c r="BF372" s="150"/>
      <c r="BG372" s="150"/>
      <c r="BH372" s="150"/>
    </row>
    <row r="373" spans="1:60" outlineLevel="3" x14ac:dyDescent="0.2">
      <c r="A373" s="157"/>
      <c r="B373" s="158"/>
      <c r="C373" s="190" t="s">
        <v>688</v>
      </c>
      <c r="D373" s="163"/>
      <c r="E373" s="164">
        <v>2.4220000000000002</v>
      </c>
      <c r="F373" s="161"/>
      <c r="G373" s="161"/>
      <c r="H373" s="161"/>
      <c r="I373" s="161"/>
      <c r="J373" s="161"/>
      <c r="K373" s="161"/>
      <c r="L373" s="161"/>
      <c r="M373" s="161"/>
      <c r="N373" s="160"/>
      <c r="O373" s="160"/>
      <c r="P373" s="160"/>
      <c r="Q373" s="160"/>
      <c r="R373" s="161"/>
      <c r="S373" s="161"/>
      <c r="T373" s="161"/>
      <c r="U373" s="161"/>
      <c r="V373" s="161"/>
      <c r="W373" s="161"/>
      <c r="X373" s="161"/>
      <c r="Y373" s="161"/>
      <c r="Z373" s="150"/>
      <c r="AA373" s="150"/>
      <c r="AB373" s="150"/>
      <c r="AC373" s="150"/>
      <c r="AD373" s="150"/>
      <c r="AE373" s="150"/>
      <c r="AF373" s="150"/>
      <c r="AG373" s="150" t="s">
        <v>188</v>
      </c>
      <c r="AH373" s="150">
        <v>0</v>
      </c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</row>
    <row r="374" spans="1:60" outlineLevel="3" x14ac:dyDescent="0.2">
      <c r="A374" s="157"/>
      <c r="B374" s="158"/>
      <c r="C374" s="190" t="s">
        <v>689</v>
      </c>
      <c r="D374" s="163"/>
      <c r="E374" s="164">
        <v>2.9119999999999999</v>
      </c>
      <c r="F374" s="161"/>
      <c r="G374" s="161"/>
      <c r="H374" s="161"/>
      <c r="I374" s="161"/>
      <c r="J374" s="161"/>
      <c r="K374" s="161"/>
      <c r="L374" s="161"/>
      <c r="M374" s="161"/>
      <c r="N374" s="160"/>
      <c r="O374" s="160"/>
      <c r="P374" s="160"/>
      <c r="Q374" s="160"/>
      <c r="R374" s="161"/>
      <c r="S374" s="161"/>
      <c r="T374" s="161"/>
      <c r="U374" s="161"/>
      <c r="V374" s="161"/>
      <c r="W374" s="161"/>
      <c r="X374" s="161"/>
      <c r="Y374" s="161"/>
      <c r="Z374" s="150"/>
      <c r="AA374" s="150"/>
      <c r="AB374" s="150"/>
      <c r="AC374" s="150"/>
      <c r="AD374" s="150"/>
      <c r="AE374" s="150"/>
      <c r="AF374" s="150"/>
      <c r="AG374" s="150" t="s">
        <v>188</v>
      </c>
      <c r="AH374" s="150">
        <v>0</v>
      </c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</row>
    <row r="375" spans="1:60" outlineLevel="3" x14ac:dyDescent="0.2">
      <c r="A375" s="157"/>
      <c r="B375" s="158"/>
      <c r="C375" s="190" t="s">
        <v>690</v>
      </c>
      <c r="D375" s="163"/>
      <c r="E375" s="164">
        <v>49.74</v>
      </c>
      <c r="F375" s="161"/>
      <c r="G375" s="161"/>
      <c r="H375" s="161"/>
      <c r="I375" s="161"/>
      <c r="J375" s="161"/>
      <c r="K375" s="161"/>
      <c r="L375" s="161"/>
      <c r="M375" s="161"/>
      <c r="N375" s="160"/>
      <c r="O375" s="160"/>
      <c r="P375" s="160"/>
      <c r="Q375" s="160"/>
      <c r="R375" s="161"/>
      <c r="S375" s="161"/>
      <c r="T375" s="161"/>
      <c r="U375" s="161"/>
      <c r="V375" s="161"/>
      <c r="W375" s="161"/>
      <c r="X375" s="161"/>
      <c r="Y375" s="161"/>
      <c r="Z375" s="150"/>
      <c r="AA375" s="150"/>
      <c r="AB375" s="150"/>
      <c r="AC375" s="150"/>
      <c r="AD375" s="150"/>
      <c r="AE375" s="150"/>
      <c r="AF375" s="150"/>
      <c r="AG375" s="150" t="s">
        <v>188</v>
      </c>
      <c r="AH375" s="150">
        <v>0</v>
      </c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</row>
    <row r="376" spans="1:60" outlineLevel="3" x14ac:dyDescent="0.2">
      <c r="A376" s="157"/>
      <c r="B376" s="158"/>
      <c r="C376" s="190" t="s">
        <v>691</v>
      </c>
      <c r="D376" s="163"/>
      <c r="E376" s="164">
        <v>9.24</v>
      </c>
      <c r="F376" s="161"/>
      <c r="G376" s="161"/>
      <c r="H376" s="161"/>
      <c r="I376" s="161"/>
      <c r="J376" s="161"/>
      <c r="K376" s="161"/>
      <c r="L376" s="161"/>
      <c r="M376" s="161"/>
      <c r="N376" s="160"/>
      <c r="O376" s="160"/>
      <c r="P376" s="160"/>
      <c r="Q376" s="160"/>
      <c r="R376" s="161"/>
      <c r="S376" s="161"/>
      <c r="T376" s="161"/>
      <c r="U376" s="161"/>
      <c r="V376" s="161"/>
      <c r="W376" s="161"/>
      <c r="X376" s="161"/>
      <c r="Y376" s="161"/>
      <c r="Z376" s="150"/>
      <c r="AA376" s="150"/>
      <c r="AB376" s="150"/>
      <c r="AC376" s="150"/>
      <c r="AD376" s="150"/>
      <c r="AE376" s="150"/>
      <c r="AF376" s="150"/>
      <c r="AG376" s="150" t="s">
        <v>188</v>
      </c>
      <c r="AH376" s="150">
        <v>0</v>
      </c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</row>
    <row r="377" spans="1:60" outlineLevel="1" x14ac:dyDescent="0.2">
      <c r="A377" s="173">
        <v>99</v>
      </c>
      <c r="B377" s="174" t="s">
        <v>692</v>
      </c>
      <c r="C377" s="189" t="s">
        <v>693</v>
      </c>
      <c r="D377" s="175" t="s">
        <v>264</v>
      </c>
      <c r="E377" s="176">
        <v>69.209999999999994</v>
      </c>
      <c r="F377" s="177"/>
      <c r="G377" s="178">
        <f>ROUND(E377*F377,2)</f>
        <v>0</v>
      </c>
      <c r="H377" s="177"/>
      <c r="I377" s="178">
        <f>ROUND(E377*H377,2)</f>
        <v>0</v>
      </c>
      <c r="J377" s="177"/>
      <c r="K377" s="178">
        <f>ROUND(E377*J377,2)</f>
        <v>0</v>
      </c>
      <c r="L377" s="178">
        <v>21</v>
      </c>
      <c r="M377" s="178">
        <f>G377*(1+L377/100)</f>
        <v>0</v>
      </c>
      <c r="N377" s="176">
        <v>0</v>
      </c>
      <c r="O377" s="176">
        <f>ROUND(E377*N377,2)</f>
        <v>0</v>
      </c>
      <c r="P377" s="176">
        <v>0</v>
      </c>
      <c r="Q377" s="176">
        <f>ROUND(E377*P377,2)</f>
        <v>0</v>
      </c>
      <c r="R377" s="178" t="s">
        <v>575</v>
      </c>
      <c r="S377" s="178" t="s">
        <v>242</v>
      </c>
      <c r="T377" s="179" t="s">
        <v>243</v>
      </c>
      <c r="U377" s="161">
        <v>0.12</v>
      </c>
      <c r="V377" s="161">
        <f>ROUND(E377*U377,2)</f>
        <v>8.31</v>
      </c>
      <c r="W377" s="161"/>
      <c r="X377" s="161" t="s">
        <v>182</v>
      </c>
      <c r="Y377" s="161" t="s">
        <v>183</v>
      </c>
      <c r="Z377" s="150"/>
      <c r="AA377" s="150"/>
      <c r="AB377" s="150"/>
      <c r="AC377" s="150"/>
      <c r="AD377" s="150"/>
      <c r="AE377" s="150"/>
      <c r="AF377" s="150"/>
      <c r="AG377" s="150" t="s">
        <v>184</v>
      </c>
      <c r="AH377" s="150"/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</row>
    <row r="378" spans="1:60" outlineLevel="2" x14ac:dyDescent="0.2">
      <c r="A378" s="157"/>
      <c r="B378" s="158"/>
      <c r="C378" s="190" t="s">
        <v>694</v>
      </c>
      <c r="D378" s="163"/>
      <c r="E378" s="164">
        <v>23.8</v>
      </c>
      <c r="F378" s="161"/>
      <c r="G378" s="161"/>
      <c r="H378" s="161"/>
      <c r="I378" s="161"/>
      <c r="J378" s="161"/>
      <c r="K378" s="161"/>
      <c r="L378" s="161"/>
      <c r="M378" s="161"/>
      <c r="N378" s="160"/>
      <c r="O378" s="160"/>
      <c r="P378" s="160"/>
      <c r="Q378" s="160"/>
      <c r="R378" s="161"/>
      <c r="S378" s="161"/>
      <c r="T378" s="161"/>
      <c r="U378" s="161"/>
      <c r="V378" s="161"/>
      <c r="W378" s="161"/>
      <c r="X378" s="161"/>
      <c r="Y378" s="161"/>
      <c r="Z378" s="150"/>
      <c r="AA378" s="150"/>
      <c r="AB378" s="150"/>
      <c r="AC378" s="150"/>
      <c r="AD378" s="150"/>
      <c r="AE378" s="150"/>
      <c r="AF378" s="150"/>
      <c r="AG378" s="150" t="s">
        <v>188</v>
      </c>
      <c r="AH378" s="150">
        <v>0</v>
      </c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</row>
    <row r="379" spans="1:60" ht="33.75" outlineLevel="3" x14ac:dyDescent="0.2">
      <c r="A379" s="157"/>
      <c r="B379" s="158"/>
      <c r="C379" s="190" t="s">
        <v>695</v>
      </c>
      <c r="D379" s="163"/>
      <c r="E379" s="164">
        <v>45.41</v>
      </c>
      <c r="F379" s="161"/>
      <c r="G379" s="161"/>
      <c r="H379" s="161"/>
      <c r="I379" s="161"/>
      <c r="J379" s="161"/>
      <c r="K379" s="161"/>
      <c r="L379" s="161"/>
      <c r="M379" s="161"/>
      <c r="N379" s="160"/>
      <c r="O379" s="160"/>
      <c r="P379" s="160"/>
      <c r="Q379" s="160"/>
      <c r="R379" s="161"/>
      <c r="S379" s="161"/>
      <c r="T379" s="161"/>
      <c r="U379" s="161"/>
      <c r="V379" s="161"/>
      <c r="W379" s="161"/>
      <c r="X379" s="161"/>
      <c r="Y379" s="161"/>
      <c r="Z379" s="150"/>
      <c r="AA379" s="150"/>
      <c r="AB379" s="150"/>
      <c r="AC379" s="150"/>
      <c r="AD379" s="150"/>
      <c r="AE379" s="150"/>
      <c r="AF379" s="150"/>
      <c r="AG379" s="150" t="s">
        <v>188</v>
      </c>
      <c r="AH379" s="150">
        <v>0</v>
      </c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50"/>
      <c r="BD379" s="150"/>
      <c r="BE379" s="150"/>
      <c r="BF379" s="150"/>
      <c r="BG379" s="150"/>
      <c r="BH379" s="150"/>
    </row>
    <row r="380" spans="1:60" ht="22.5" outlineLevel="1" x14ac:dyDescent="0.2">
      <c r="A380" s="173">
        <v>100</v>
      </c>
      <c r="B380" s="174" t="s">
        <v>696</v>
      </c>
      <c r="C380" s="189" t="s">
        <v>697</v>
      </c>
      <c r="D380" s="175" t="s">
        <v>240</v>
      </c>
      <c r="E380" s="176">
        <v>27.684000000000001</v>
      </c>
      <c r="F380" s="177"/>
      <c r="G380" s="178">
        <f>ROUND(E380*F380,2)</f>
        <v>0</v>
      </c>
      <c r="H380" s="177"/>
      <c r="I380" s="178">
        <f>ROUND(E380*H380,2)</f>
        <v>0</v>
      </c>
      <c r="J380" s="177"/>
      <c r="K380" s="178">
        <f>ROUND(E380*J380,2)</f>
        <v>0</v>
      </c>
      <c r="L380" s="178">
        <v>21</v>
      </c>
      <c r="M380" s="178">
        <f>G380*(1+L380/100)</f>
        <v>0</v>
      </c>
      <c r="N380" s="176">
        <v>0</v>
      </c>
      <c r="O380" s="176">
        <f>ROUND(E380*N380,2)</f>
        <v>0</v>
      </c>
      <c r="P380" s="176">
        <v>0</v>
      </c>
      <c r="Q380" s="176">
        <f>ROUND(E380*P380,2)</f>
        <v>0</v>
      </c>
      <c r="R380" s="178"/>
      <c r="S380" s="178" t="s">
        <v>180</v>
      </c>
      <c r="T380" s="179" t="s">
        <v>181</v>
      </c>
      <c r="U380" s="161">
        <v>0</v>
      </c>
      <c r="V380" s="161">
        <f>ROUND(E380*U380,2)</f>
        <v>0</v>
      </c>
      <c r="W380" s="161"/>
      <c r="X380" s="161" t="s">
        <v>299</v>
      </c>
      <c r="Y380" s="161" t="s">
        <v>183</v>
      </c>
      <c r="Z380" s="150"/>
      <c r="AA380" s="150"/>
      <c r="AB380" s="150"/>
      <c r="AC380" s="150"/>
      <c r="AD380" s="150"/>
      <c r="AE380" s="150"/>
      <c r="AF380" s="150"/>
      <c r="AG380" s="150" t="s">
        <v>300</v>
      </c>
      <c r="AH380" s="150"/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</row>
    <row r="381" spans="1:60" outlineLevel="2" x14ac:dyDescent="0.2">
      <c r="A381" s="157"/>
      <c r="B381" s="158"/>
      <c r="C381" s="190" t="s">
        <v>698</v>
      </c>
      <c r="D381" s="163"/>
      <c r="E381" s="164">
        <v>27.684000000000001</v>
      </c>
      <c r="F381" s="161"/>
      <c r="G381" s="161"/>
      <c r="H381" s="161"/>
      <c r="I381" s="161"/>
      <c r="J381" s="161"/>
      <c r="K381" s="161"/>
      <c r="L381" s="161"/>
      <c r="M381" s="161"/>
      <c r="N381" s="160"/>
      <c r="O381" s="160"/>
      <c r="P381" s="160"/>
      <c r="Q381" s="160"/>
      <c r="R381" s="161"/>
      <c r="S381" s="161"/>
      <c r="T381" s="161"/>
      <c r="U381" s="161"/>
      <c r="V381" s="161"/>
      <c r="W381" s="161"/>
      <c r="X381" s="161"/>
      <c r="Y381" s="161"/>
      <c r="Z381" s="150"/>
      <c r="AA381" s="150"/>
      <c r="AB381" s="150"/>
      <c r="AC381" s="150"/>
      <c r="AD381" s="150"/>
      <c r="AE381" s="150"/>
      <c r="AF381" s="150"/>
      <c r="AG381" s="150" t="s">
        <v>188</v>
      </c>
      <c r="AH381" s="150">
        <v>5</v>
      </c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</row>
    <row r="382" spans="1:60" outlineLevel="1" x14ac:dyDescent="0.2">
      <c r="A382" s="173">
        <v>101</v>
      </c>
      <c r="B382" s="174" t="s">
        <v>699</v>
      </c>
      <c r="C382" s="189" t="s">
        <v>700</v>
      </c>
      <c r="D382" s="175" t="s">
        <v>179</v>
      </c>
      <c r="E382" s="176">
        <v>104.8892</v>
      </c>
      <c r="F382" s="177"/>
      <c r="G382" s="178">
        <f>ROUND(E382*F382,2)</f>
        <v>0</v>
      </c>
      <c r="H382" s="177"/>
      <c r="I382" s="178">
        <f>ROUND(E382*H382,2)</f>
        <v>0</v>
      </c>
      <c r="J382" s="177"/>
      <c r="K382" s="178">
        <f>ROUND(E382*J382,2)</f>
        <v>0</v>
      </c>
      <c r="L382" s="178">
        <v>21</v>
      </c>
      <c r="M382" s="178">
        <f>G382*(1+L382/100)</f>
        <v>0</v>
      </c>
      <c r="N382" s="176">
        <v>1.3599999999999999E-2</v>
      </c>
      <c r="O382" s="176">
        <f>ROUND(E382*N382,2)</f>
        <v>1.43</v>
      </c>
      <c r="P382" s="176">
        <v>0</v>
      </c>
      <c r="Q382" s="176">
        <f>ROUND(E382*P382,2)</f>
        <v>0</v>
      </c>
      <c r="R382" s="178"/>
      <c r="S382" s="178" t="s">
        <v>180</v>
      </c>
      <c r="T382" s="179" t="s">
        <v>181</v>
      </c>
      <c r="U382" s="161">
        <v>0</v>
      </c>
      <c r="V382" s="161">
        <f>ROUND(E382*U382,2)</f>
        <v>0</v>
      </c>
      <c r="W382" s="161"/>
      <c r="X382" s="161" t="s">
        <v>299</v>
      </c>
      <c r="Y382" s="161" t="s">
        <v>183</v>
      </c>
      <c r="Z382" s="150"/>
      <c r="AA382" s="150"/>
      <c r="AB382" s="150"/>
      <c r="AC382" s="150"/>
      <c r="AD382" s="150"/>
      <c r="AE382" s="150"/>
      <c r="AF382" s="150"/>
      <c r="AG382" s="150" t="s">
        <v>300</v>
      </c>
      <c r="AH382" s="150"/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</row>
    <row r="383" spans="1:60" outlineLevel="2" x14ac:dyDescent="0.2">
      <c r="A383" s="157"/>
      <c r="B383" s="158"/>
      <c r="C383" s="190" t="s">
        <v>597</v>
      </c>
      <c r="D383" s="163"/>
      <c r="E383" s="164"/>
      <c r="F383" s="161"/>
      <c r="G383" s="161"/>
      <c r="H383" s="161"/>
      <c r="I383" s="161"/>
      <c r="J383" s="161"/>
      <c r="K383" s="161"/>
      <c r="L383" s="161"/>
      <c r="M383" s="161"/>
      <c r="N383" s="160"/>
      <c r="O383" s="160"/>
      <c r="P383" s="160"/>
      <c r="Q383" s="160"/>
      <c r="R383" s="161"/>
      <c r="S383" s="161"/>
      <c r="T383" s="161"/>
      <c r="U383" s="161"/>
      <c r="V383" s="161"/>
      <c r="W383" s="161"/>
      <c r="X383" s="161"/>
      <c r="Y383" s="161"/>
      <c r="Z383" s="150"/>
      <c r="AA383" s="150"/>
      <c r="AB383" s="150"/>
      <c r="AC383" s="150"/>
      <c r="AD383" s="150"/>
      <c r="AE383" s="150"/>
      <c r="AF383" s="150"/>
      <c r="AG383" s="150" t="s">
        <v>188</v>
      </c>
      <c r="AH383" s="150">
        <v>0</v>
      </c>
      <c r="AI383" s="150"/>
      <c r="AJ383" s="150"/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50"/>
      <c r="BD383" s="150"/>
      <c r="BE383" s="150"/>
      <c r="BF383" s="150"/>
      <c r="BG383" s="150"/>
      <c r="BH383" s="150"/>
    </row>
    <row r="384" spans="1:60" outlineLevel="3" x14ac:dyDescent="0.2">
      <c r="A384" s="157"/>
      <c r="B384" s="158"/>
      <c r="C384" s="190" t="s">
        <v>701</v>
      </c>
      <c r="D384" s="163"/>
      <c r="E384" s="164">
        <v>104.8892</v>
      </c>
      <c r="F384" s="161"/>
      <c r="G384" s="161"/>
      <c r="H384" s="161"/>
      <c r="I384" s="161"/>
      <c r="J384" s="161"/>
      <c r="K384" s="161"/>
      <c r="L384" s="161"/>
      <c r="M384" s="161"/>
      <c r="N384" s="160"/>
      <c r="O384" s="160"/>
      <c r="P384" s="160"/>
      <c r="Q384" s="160"/>
      <c r="R384" s="161"/>
      <c r="S384" s="161"/>
      <c r="T384" s="161"/>
      <c r="U384" s="161"/>
      <c r="V384" s="161"/>
      <c r="W384" s="161"/>
      <c r="X384" s="161"/>
      <c r="Y384" s="161"/>
      <c r="Z384" s="150"/>
      <c r="AA384" s="150"/>
      <c r="AB384" s="150"/>
      <c r="AC384" s="150"/>
      <c r="AD384" s="150"/>
      <c r="AE384" s="150"/>
      <c r="AF384" s="150"/>
      <c r="AG384" s="150" t="s">
        <v>188</v>
      </c>
      <c r="AH384" s="150">
        <v>5</v>
      </c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</row>
    <row r="385" spans="1:60" outlineLevel="1" x14ac:dyDescent="0.2">
      <c r="A385" s="157">
        <v>102</v>
      </c>
      <c r="B385" s="158" t="s">
        <v>702</v>
      </c>
      <c r="C385" s="196" t="s">
        <v>703</v>
      </c>
      <c r="D385" s="159" t="s">
        <v>0</v>
      </c>
      <c r="E385" s="195"/>
      <c r="F385" s="162"/>
      <c r="G385" s="161">
        <f>ROUND(E385*F385,2)</f>
        <v>0</v>
      </c>
      <c r="H385" s="162"/>
      <c r="I385" s="161">
        <f>ROUND(E385*H385,2)</f>
        <v>0</v>
      </c>
      <c r="J385" s="162"/>
      <c r="K385" s="161">
        <f>ROUND(E385*J385,2)</f>
        <v>0</v>
      </c>
      <c r="L385" s="161">
        <v>21</v>
      </c>
      <c r="M385" s="161">
        <f>G385*(1+L385/100)</f>
        <v>0</v>
      </c>
      <c r="N385" s="160">
        <v>0</v>
      </c>
      <c r="O385" s="160">
        <f>ROUND(E385*N385,2)</f>
        <v>0</v>
      </c>
      <c r="P385" s="160">
        <v>0</v>
      </c>
      <c r="Q385" s="160">
        <f>ROUND(E385*P385,2)</f>
        <v>0</v>
      </c>
      <c r="R385" s="161" t="s">
        <v>575</v>
      </c>
      <c r="S385" s="161" t="s">
        <v>242</v>
      </c>
      <c r="T385" s="161" t="s">
        <v>243</v>
      </c>
      <c r="U385" s="161">
        <v>0</v>
      </c>
      <c r="V385" s="161">
        <f>ROUND(E385*U385,2)</f>
        <v>0</v>
      </c>
      <c r="W385" s="161"/>
      <c r="X385" s="161" t="s">
        <v>491</v>
      </c>
      <c r="Y385" s="161" t="s">
        <v>183</v>
      </c>
      <c r="Z385" s="150"/>
      <c r="AA385" s="150"/>
      <c r="AB385" s="150"/>
      <c r="AC385" s="150"/>
      <c r="AD385" s="150"/>
      <c r="AE385" s="150"/>
      <c r="AF385" s="150"/>
      <c r="AG385" s="150" t="s">
        <v>492</v>
      </c>
      <c r="AH385" s="150"/>
      <c r="AI385" s="150"/>
      <c r="AJ385" s="150"/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50"/>
      <c r="BB385" s="150"/>
      <c r="BC385" s="150"/>
      <c r="BD385" s="150"/>
      <c r="BE385" s="150"/>
      <c r="BF385" s="150"/>
      <c r="BG385" s="150"/>
      <c r="BH385" s="150"/>
    </row>
    <row r="386" spans="1:60" x14ac:dyDescent="0.2">
      <c r="A386" s="166" t="s">
        <v>175</v>
      </c>
      <c r="B386" s="167" t="s">
        <v>132</v>
      </c>
      <c r="C386" s="188" t="s">
        <v>133</v>
      </c>
      <c r="D386" s="168"/>
      <c r="E386" s="169"/>
      <c r="F386" s="170"/>
      <c r="G386" s="170">
        <f>SUMIF(AG387:AG392,"&lt;&gt;NOR",G387:G392)</f>
        <v>0</v>
      </c>
      <c r="H386" s="170"/>
      <c r="I386" s="170">
        <f>SUM(I387:I392)</f>
        <v>0</v>
      </c>
      <c r="J386" s="170"/>
      <c r="K386" s="170">
        <f>SUM(K387:K392)</f>
        <v>0</v>
      </c>
      <c r="L386" s="170"/>
      <c r="M386" s="170">
        <f>SUM(M387:M392)</f>
        <v>0</v>
      </c>
      <c r="N386" s="169"/>
      <c r="O386" s="169">
        <f>SUM(O387:O392)</f>
        <v>0</v>
      </c>
      <c r="P386" s="169"/>
      <c r="Q386" s="169">
        <f>SUM(Q387:Q392)</f>
        <v>0</v>
      </c>
      <c r="R386" s="170"/>
      <c r="S386" s="170"/>
      <c r="T386" s="171"/>
      <c r="U386" s="165"/>
      <c r="V386" s="165">
        <f>SUM(V387:V392)</f>
        <v>5.7</v>
      </c>
      <c r="W386" s="165"/>
      <c r="X386" s="165"/>
      <c r="Y386" s="165"/>
      <c r="AG386" t="s">
        <v>176</v>
      </c>
    </row>
    <row r="387" spans="1:60" outlineLevel="1" x14ac:dyDescent="0.2">
      <c r="A387" s="173">
        <v>103</v>
      </c>
      <c r="B387" s="174" t="s">
        <v>704</v>
      </c>
      <c r="C387" s="189" t="s">
        <v>705</v>
      </c>
      <c r="D387" s="175" t="s">
        <v>179</v>
      </c>
      <c r="E387" s="176">
        <v>12.65</v>
      </c>
      <c r="F387" s="177"/>
      <c r="G387" s="178">
        <f>ROUND(E387*F387,2)</f>
        <v>0</v>
      </c>
      <c r="H387" s="177"/>
      <c r="I387" s="178">
        <f>ROUND(E387*H387,2)</f>
        <v>0</v>
      </c>
      <c r="J387" s="177"/>
      <c r="K387" s="178">
        <f>ROUND(E387*J387,2)</f>
        <v>0</v>
      </c>
      <c r="L387" s="178">
        <v>21</v>
      </c>
      <c r="M387" s="178">
        <f>G387*(1+L387/100)</f>
        <v>0</v>
      </c>
      <c r="N387" s="176">
        <v>2.7999999999999998E-4</v>
      </c>
      <c r="O387" s="176">
        <f>ROUND(E387*N387,2)</f>
        <v>0</v>
      </c>
      <c r="P387" s="176">
        <v>0</v>
      </c>
      <c r="Q387" s="176">
        <f>ROUND(E387*P387,2)</f>
        <v>0</v>
      </c>
      <c r="R387" s="178" t="s">
        <v>706</v>
      </c>
      <c r="S387" s="178" t="s">
        <v>242</v>
      </c>
      <c r="T387" s="179" t="s">
        <v>243</v>
      </c>
      <c r="U387" s="161">
        <v>0.307</v>
      </c>
      <c r="V387" s="161">
        <f>ROUND(E387*U387,2)</f>
        <v>3.88</v>
      </c>
      <c r="W387" s="161"/>
      <c r="X387" s="161" t="s">
        <v>182</v>
      </c>
      <c r="Y387" s="161" t="s">
        <v>183</v>
      </c>
      <c r="Z387" s="150"/>
      <c r="AA387" s="150"/>
      <c r="AB387" s="150"/>
      <c r="AC387" s="150"/>
      <c r="AD387" s="150"/>
      <c r="AE387" s="150"/>
      <c r="AF387" s="150"/>
      <c r="AG387" s="150" t="s">
        <v>184</v>
      </c>
      <c r="AH387" s="150"/>
      <c r="AI387" s="150"/>
      <c r="AJ387" s="150"/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50"/>
      <c r="BD387" s="150"/>
      <c r="BE387" s="150"/>
      <c r="BF387" s="150"/>
      <c r="BG387" s="150"/>
      <c r="BH387" s="150"/>
    </row>
    <row r="388" spans="1:60" outlineLevel="2" x14ac:dyDescent="0.2">
      <c r="A388" s="157"/>
      <c r="B388" s="158"/>
      <c r="C388" s="252" t="s">
        <v>707</v>
      </c>
      <c r="D388" s="253"/>
      <c r="E388" s="253"/>
      <c r="F388" s="253"/>
      <c r="G388" s="253"/>
      <c r="H388" s="161"/>
      <c r="I388" s="161"/>
      <c r="J388" s="161"/>
      <c r="K388" s="161"/>
      <c r="L388" s="161"/>
      <c r="M388" s="161"/>
      <c r="N388" s="160"/>
      <c r="O388" s="160"/>
      <c r="P388" s="160"/>
      <c r="Q388" s="160"/>
      <c r="R388" s="161"/>
      <c r="S388" s="161"/>
      <c r="T388" s="161"/>
      <c r="U388" s="161"/>
      <c r="V388" s="161"/>
      <c r="W388" s="161"/>
      <c r="X388" s="161"/>
      <c r="Y388" s="161"/>
      <c r="Z388" s="150"/>
      <c r="AA388" s="150"/>
      <c r="AB388" s="150"/>
      <c r="AC388" s="150"/>
      <c r="AD388" s="150"/>
      <c r="AE388" s="150"/>
      <c r="AF388" s="150"/>
      <c r="AG388" s="150" t="s">
        <v>186</v>
      </c>
      <c r="AH388" s="150"/>
      <c r="AI388" s="150"/>
      <c r="AJ388" s="150"/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50"/>
      <c r="BD388" s="150"/>
      <c r="BE388" s="150"/>
      <c r="BF388" s="150"/>
      <c r="BG388" s="150"/>
      <c r="BH388" s="150"/>
    </row>
    <row r="389" spans="1:60" outlineLevel="2" x14ac:dyDescent="0.2">
      <c r="A389" s="157"/>
      <c r="B389" s="158"/>
      <c r="C389" s="190" t="s">
        <v>708</v>
      </c>
      <c r="D389" s="163"/>
      <c r="E389" s="164">
        <v>7.65</v>
      </c>
      <c r="F389" s="161"/>
      <c r="G389" s="161"/>
      <c r="H389" s="161"/>
      <c r="I389" s="161"/>
      <c r="J389" s="161"/>
      <c r="K389" s="161"/>
      <c r="L389" s="161"/>
      <c r="M389" s="161"/>
      <c r="N389" s="160"/>
      <c r="O389" s="160"/>
      <c r="P389" s="160"/>
      <c r="Q389" s="160"/>
      <c r="R389" s="161"/>
      <c r="S389" s="161"/>
      <c r="T389" s="161"/>
      <c r="U389" s="161"/>
      <c r="V389" s="161"/>
      <c r="W389" s="161"/>
      <c r="X389" s="161"/>
      <c r="Y389" s="161"/>
      <c r="Z389" s="150"/>
      <c r="AA389" s="150"/>
      <c r="AB389" s="150"/>
      <c r="AC389" s="150"/>
      <c r="AD389" s="150"/>
      <c r="AE389" s="150"/>
      <c r="AF389" s="150"/>
      <c r="AG389" s="150" t="s">
        <v>188</v>
      </c>
      <c r="AH389" s="150">
        <v>0</v>
      </c>
      <c r="AI389" s="150"/>
      <c r="AJ389" s="150"/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50"/>
      <c r="BD389" s="150"/>
      <c r="BE389" s="150"/>
      <c r="BF389" s="150"/>
      <c r="BG389" s="150"/>
      <c r="BH389" s="150"/>
    </row>
    <row r="390" spans="1:60" outlineLevel="3" x14ac:dyDescent="0.2">
      <c r="A390" s="157"/>
      <c r="B390" s="158"/>
      <c r="C390" s="190" t="s">
        <v>709</v>
      </c>
      <c r="D390" s="163"/>
      <c r="E390" s="164">
        <v>5</v>
      </c>
      <c r="F390" s="161"/>
      <c r="G390" s="161"/>
      <c r="H390" s="161"/>
      <c r="I390" s="161"/>
      <c r="J390" s="161"/>
      <c r="K390" s="161"/>
      <c r="L390" s="161"/>
      <c r="M390" s="161"/>
      <c r="N390" s="160"/>
      <c r="O390" s="160"/>
      <c r="P390" s="160"/>
      <c r="Q390" s="160"/>
      <c r="R390" s="161"/>
      <c r="S390" s="161"/>
      <c r="T390" s="161"/>
      <c r="U390" s="161"/>
      <c r="V390" s="161"/>
      <c r="W390" s="161"/>
      <c r="X390" s="161"/>
      <c r="Y390" s="161"/>
      <c r="Z390" s="150"/>
      <c r="AA390" s="150"/>
      <c r="AB390" s="150"/>
      <c r="AC390" s="150"/>
      <c r="AD390" s="150"/>
      <c r="AE390" s="150"/>
      <c r="AF390" s="150"/>
      <c r="AG390" s="150" t="s">
        <v>188</v>
      </c>
      <c r="AH390" s="150">
        <v>0</v>
      </c>
      <c r="AI390" s="150"/>
      <c r="AJ390" s="150"/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50"/>
      <c r="BD390" s="150"/>
      <c r="BE390" s="150"/>
      <c r="BF390" s="150"/>
      <c r="BG390" s="150"/>
      <c r="BH390" s="150"/>
    </row>
    <row r="391" spans="1:60" outlineLevel="1" x14ac:dyDescent="0.2">
      <c r="A391" s="173">
        <v>104</v>
      </c>
      <c r="B391" s="174" t="s">
        <v>710</v>
      </c>
      <c r="C391" s="189" t="s">
        <v>711</v>
      </c>
      <c r="D391" s="175" t="s">
        <v>179</v>
      </c>
      <c r="E391" s="176">
        <v>12.65</v>
      </c>
      <c r="F391" s="177"/>
      <c r="G391" s="178">
        <f>ROUND(E391*F391,2)</f>
        <v>0</v>
      </c>
      <c r="H391" s="177"/>
      <c r="I391" s="178">
        <f>ROUND(E391*H391,2)</f>
        <v>0</v>
      </c>
      <c r="J391" s="177"/>
      <c r="K391" s="178">
        <f>ROUND(E391*J391,2)</f>
        <v>0</v>
      </c>
      <c r="L391" s="178">
        <v>21</v>
      </c>
      <c r="M391" s="178">
        <f>G391*(1+L391/100)</f>
        <v>0</v>
      </c>
      <c r="N391" s="176">
        <v>6.9999999999999994E-5</v>
      </c>
      <c r="O391" s="176">
        <f>ROUND(E391*N391,2)</f>
        <v>0</v>
      </c>
      <c r="P391" s="176">
        <v>0</v>
      </c>
      <c r="Q391" s="176">
        <f>ROUND(E391*P391,2)</f>
        <v>0</v>
      </c>
      <c r="R391" s="178" t="s">
        <v>706</v>
      </c>
      <c r="S391" s="178" t="s">
        <v>242</v>
      </c>
      <c r="T391" s="179" t="s">
        <v>243</v>
      </c>
      <c r="U391" s="161">
        <v>0.14399999999999999</v>
      </c>
      <c r="V391" s="161">
        <f>ROUND(E391*U391,2)</f>
        <v>1.82</v>
      </c>
      <c r="W391" s="161"/>
      <c r="X391" s="161" t="s">
        <v>182</v>
      </c>
      <c r="Y391" s="161" t="s">
        <v>183</v>
      </c>
      <c r="Z391" s="150"/>
      <c r="AA391" s="150"/>
      <c r="AB391" s="150"/>
      <c r="AC391" s="150"/>
      <c r="AD391" s="150"/>
      <c r="AE391" s="150"/>
      <c r="AF391" s="150"/>
      <c r="AG391" s="150" t="s">
        <v>184</v>
      </c>
      <c r="AH391" s="150"/>
      <c r="AI391" s="150"/>
      <c r="AJ391" s="150"/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50"/>
      <c r="BD391" s="150"/>
      <c r="BE391" s="150"/>
      <c r="BF391" s="150"/>
      <c r="BG391" s="150"/>
      <c r="BH391" s="150"/>
    </row>
    <row r="392" spans="1:60" outlineLevel="2" x14ac:dyDescent="0.2">
      <c r="A392" s="157"/>
      <c r="B392" s="158"/>
      <c r="C392" s="190" t="s">
        <v>712</v>
      </c>
      <c r="D392" s="163"/>
      <c r="E392" s="164">
        <v>12.65</v>
      </c>
      <c r="F392" s="161"/>
      <c r="G392" s="161"/>
      <c r="H392" s="161"/>
      <c r="I392" s="161"/>
      <c r="J392" s="161"/>
      <c r="K392" s="161"/>
      <c r="L392" s="161"/>
      <c r="M392" s="161"/>
      <c r="N392" s="160"/>
      <c r="O392" s="160"/>
      <c r="P392" s="160"/>
      <c r="Q392" s="160"/>
      <c r="R392" s="161"/>
      <c r="S392" s="161"/>
      <c r="T392" s="161"/>
      <c r="U392" s="161"/>
      <c r="V392" s="161"/>
      <c r="W392" s="161"/>
      <c r="X392" s="161"/>
      <c r="Y392" s="161"/>
      <c r="Z392" s="150"/>
      <c r="AA392" s="150"/>
      <c r="AB392" s="150"/>
      <c r="AC392" s="150"/>
      <c r="AD392" s="150"/>
      <c r="AE392" s="150"/>
      <c r="AF392" s="150"/>
      <c r="AG392" s="150" t="s">
        <v>188</v>
      </c>
      <c r="AH392" s="150">
        <v>5</v>
      </c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50"/>
      <c r="BD392" s="150"/>
      <c r="BE392" s="150"/>
      <c r="BF392" s="150"/>
      <c r="BG392" s="150"/>
      <c r="BH392" s="150"/>
    </row>
    <row r="393" spans="1:60" x14ac:dyDescent="0.2">
      <c r="A393" s="166" t="s">
        <v>175</v>
      </c>
      <c r="B393" s="167" t="s">
        <v>134</v>
      </c>
      <c r="C393" s="188" t="s">
        <v>135</v>
      </c>
      <c r="D393" s="168"/>
      <c r="E393" s="169"/>
      <c r="F393" s="170"/>
      <c r="G393" s="170">
        <f>SUMIF(AG394:AG427,"&lt;&gt;NOR",G394:G427)</f>
        <v>0</v>
      </c>
      <c r="H393" s="170"/>
      <c r="I393" s="170">
        <f>SUM(I394:I427)</f>
        <v>0</v>
      </c>
      <c r="J393" s="170"/>
      <c r="K393" s="170">
        <f>SUM(K394:K427)</f>
        <v>0</v>
      </c>
      <c r="L393" s="170"/>
      <c r="M393" s="170">
        <f>SUM(M394:M427)</f>
        <v>0</v>
      </c>
      <c r="N393" s="169"/>
      <c r="O393" s="169">
        <f>SUM(O394:O427)</f>
        <v>0.31</v>
      </c>
      <c r="P393" s="169"/>
      <c r="Q393" s="169">
        <f>SUM(Q394:Q427)</f>
        <v>0.64</v>
      </c>
      <c r="R393" s="170"/>
      <c r="S393" s="170"/>
      <c r="T393" s="171"/>
      <c r="U393" s="165"/>
      <c r="V393" s="165">
        <f>SUM(V394:V427)</f>
        <v>263.44</v>
      </c>
      <c r="W393" s="165"/>
      <c r="X393" s="165"/>
      <c r="Y393" s="165"/>
      <c r="AG393" t="s">
        <v>176</v>
      </c>
    </row>
    <row r="394" spans="1:60" outlineLevel="1" x14ac:dyDescent="0.2">
      <c r="A394" s="173">
        <v>105</v>
      </c>
      <c r="B394" s="174" t="s">
        <v>713</v>
      </c>
      <c r="C394" s="189" t="s">
        <v>714</v>
      </c>
      <c r="D394" s="175" t="s">
        <v>179</v>
      </c>
      <c r="E394" s="176">
        <v>709.37710000000004</v>
      </c>
      <c r="F394" s="177"/>
      <c r="G394" s="178">
        <f>ROUND(E394*F394,2)</f>
        <v>0</v>
      </c>
      <c r="H394" s="177"/>
      <c r="I394" s="178">
        <f>ROUND(E394*H394,2)</f>
        <v>0</v>
      </c>
      <c r="J394" s="177"/>
      <c r="K394" s="178">
        <f>ROUND(E394*J394,2)</f>
        <v>0</v>
      </c>
      <c r="L394" s="178">
        <v>21</v>
      </c>
      <c r="M394" s="178">
        <f>G394*(1+L394/100)</f>
        <v>0</v>
      </c>
      <c r="N394" s="176">
        <v>0</v>
      </c>
      <c r="O394" s="176">
        <f>ROUND(E394*N394,2)</f>
        <v>0</v>
      </c>
      <c r="P394" s="176">
        <v>8.9999999999999998E-4</v>
      </c>
      <c r="Q394" s="176">
        <f>ROUND(E394*P394,2)</f>
        <v>0.64</v>
      </c>
      <c r="R394" s="178" t="s">
        <v>715</v>
      </c>
      <c r="S394" s="178" t="s">
        <v>242</v>
      </c>
      <c r="T394" s="179" t="s">
        <v>243</v>
      </c>
      <c r="U394" s="161">
        <v>7.6679999999999998E-2</v>
      </c>
      <c r="V394" s="161">
        <f>ROUND(E394*U394,2)</f>
        <v>54.4</v>
      </c>
      <c r="W394" s="161"/>
      <c r="X394" s="161" t="s">
        <v>182</v>
      </c>
      <c r="Y394" s="161" t="s">
        <v>183</v>
      </c>
      <c r="Z394" s="150"/>
      <c r="AA394" s="150"/>
      <c r="AB394" s="150"/>
      <c r="AC394" s="150"/>
      <c r="AD394" s="150"/>
      <c r="AE394" s="150"/>
      <c r="AF394" s="150"/>
      <c r="AG394" s="150" t="s">
        <v>184</v>
      </c>
      <c r="AH394" s="150"/>
      <c r="AI394" s="150"/>
      <c r="AJ394" s="150"/>
      <c r="AK394" s="150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50"/>
      <c r="AW394" s="150"/>
      <c r="AX394" s="150"/>
      <c r="AY394" s="150"/>
      <c r="AZ394" s="150"/>
      <c r="BA394" s="150"/>
      <c r="BB394" s="150"/>
      <c r="BC394" s="150"/>
      <c r="BD394" s="150"/>
      <c r="BE394" s="150"/>
      <c r="BF394" s="150"/>
      <c r="BG394" s="150"/>
      <c r="BH394" s="150"/>
    </row>
    <row r="395" spans="1:60" outlineLevel="2" x14ac:dyDescent="0.2">
      <c r="A395" s="157"/>
      <c r="B395" s="158"/>
      <c r="C395" s="190" t="s">
        <v>716</v>
      </c>
      <c r="D395" s="163"/>
      <c r="E395" s="164">
        <v>709.37710000000004</v>
      </c>
      <c r="F395" s="161"/>
      <c r="G395" s="161"/>
      <c r="H395" s="161"/>
      <c r="I395" s="161"/>
      <c r="J395" s="161"/>
      <c r="K395" s="161"/>
      <c r="L395" s="161"/>
      <c r="M395" s="161"/>
      <c r="N395" s="160"/>
      <c r="O395" s="160"/>
      <c r="P395" s="160"/>
      <c r="Q395" s="160"/>
      <c r="R395" s="161"/>
      <c r="S395" s="161"/>
      <c r="T395" s="161"/>
      <c r="U395" s="161"/>
      <c r="V395" s="161"/>
      <c r="W395" s="161"/>
      <c r="X395" s="161"/>
      <c r="Y395" s="161"/>
      <c r="Z395" s="150"/>
      <c r="AA395" s="150"/>
      <c r="AB395" s="150"/>
      <c r="AC395" s="150"/>
      <c r="AD395" s="150"/>
      <c r="AE395" s="150"/>
      <c r="AF395" s="150"/>
      <c r="AG395" s="150" t="s">
        <v>188</v>
      </c>
      <c r="AH395" s="150">
        <v>5</v>
      </c>
      <c r="AI395" s="150"/>
      <c r="AJ395" s="150"/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50"/>
      <c r="BD395" s="150"/>
      <c r="BE395" s="150"/>
      <c r="BF395" s="150"/>
      <c r="BG395" s="150"/>
      <c r="BH395" s="150"/>
    </row>
    <row r="396" spans="1:60" outlineLevel="1" x14ac:dyDescent="0.2">
      <c r="A396" s="173">
        <v>106</v>
      </c>
      <c r="B396" s="174" t="s">
        <v>717</v>
      </c>
      <c r="C396" s="189" t="s">
        <v>718</v>
      </c>
      <c r="D396" s="175" t="s">
        <v>179</v>
      </c>
      <c r="E396" s="176">
        <v>1452.9567999999999</v>
      </c>
      <c r="F396" s="177"/>
      <c r="G396" s="178">
        <f>ROUND(E396*F396,2)</f>
        <v>0</v>
      </c>
      <c r="H396" s="177"/>
      <c r="I396" s="178">
        <f>ROUND(E396*H396,2)</f>
        <v>0</v>
      </c>
      <c r="J396" s="177"/>
      <c r="K396" s="178">
        <f>ROUND(E396*J396,2)</f>
        <v>0</v>
      </c>
      <c r="L396" s="178">
        <v>21</v>
      </c>
      <c r="M396" s="178">
        <f>G396*(1+L396/100)</f>
        <v>0</v>
      </c>
      <c r="N396" s="176">
        <v>6.9999999999999994E-5</v>
      </c>
      <c r="O396" s="176">
        <f>ROUND(E396*N396,2)</f>
        <v>0.1</v>
      </c>
      <c r="P396" s="176">
        <v>0</v>
      </c>
      <c r="Q396" s="176">
        <f>ROUND(E396*P396,2)</f>
        <v>0</v>
      </c>
      <c r="R396" s="178" t="s">
        <v>715</v>
      </c>
      <c r="S396" s="178" t="s">
        <v>242</v>
      </c>
      <c r="T396" s="179" t="s">
        <v>243</v>
      </c>
      <c r="U396" s="161">
        <v>3.2480000000000002E-2</v>
      </c>
      <c r="V396" s="161">
        <f>ROUND(E396*U396,2)</f>
        <v>47.19</v>
      </c>
      <c r="W396" s="161"/>
      <c r="X396" s="161" t="s">
        <v>182</v>
      </c>
      <c r="Y396" s="161" t="s">
        <v>183</v>
      </c>
      <c r="Z396" s="150"/>
      <c r="AA396" s="150"/>
      <c r="AB396" s="150"/>
      <c r="AC396" s="150"/>
      <c r="AD396" s="150"/>
      <c r="AE396" s="150"/>
      <c r="AF396" s="150"/>
      <c r="AG396" s="150" t="s">
        <v>184</v>
      </c>
      <c r="AH396" s="150"/>
      <c r="AI396" s="150"/>
      <c r="AJ396" s="150"/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50"/>
      <c r="BD396" s="150"/>
      <c r="BE396" s="150"/>
      <c r="BF396" s="150"/>
      <c r="BG396" s="150"/>
      <c r="BH396" s="150"/>
    </row>
    <row r="397" spans="1:60" outlineLevel="2" x14ac:dyDescent="0.2">
      <c r="A397" s="157"/>
      <c r="B397" s="158"/>
      <c r="C397" s="190" t="s">
        <v>719</v>
      </c>
      <c r="D397" s="163"/>
      <c r="E397" s="164">
        <v>1421.88555</v>
      </c>
      <c r="F397" s="161"/>
      <c r="G397" s="161"/>
      <c r="H397" s="161"/>
      <c r="I397" s="161"/>
      <c r="J397" s="161"/>
      <c r="K397" s="161"/>
      <c r="L397" s="161"/>
      <c r="M397" s="161"/>
      <c r="N397" s="160"/>
      <c r="O397" s="160"/>
      <c r="P397" s="160"/>
      <c r="Q397" s="160"/>
      <c r="R397" s="161"/>
      <c r="S397" s="161"/>
      <c r="T397" s="161"/>
      <c r="U397" s="161"/>
      <c r="V397" s="161"/>
      <c r="W397" s="161"/>
      <c r="X397" s="161"/>
      <c r="Y397" s="161"/>
      <c r="Z397" s="150"/>
      <c r="AA397" s="150"/>
      <c r="AB397" s="150"/>
      <c r="AC397" s="150"/>
      <c r="AD397" s="150"/>
      <c r="AE397" s="150"/>
      <c r="AF397" s="150"/>
      <c r="AG397" s="150" t="s">
        <v>188</v>
      </c>
      <c r="AH397" s="150">
        <v>5</v>
      </c>
      <c r="AI397" s="150"/>
      <c r="AJ397" s="150"/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50"/>
      <c r="BD397" s="150"/>
      <c r="BE397" s="150"/>
      <c r="BF397" s="150"/>
      <c r="BG397" s="150"/>
      <c r="BH397" s="150"/>
    </row>
    <row r="398" spans="1:60" outlineLevel="3" x14ac:dyDescent="0.2">
      <c r="A398" s="157"/>
      <c r="B398" s="158"/>
      <c r="C398" s="190" t="s">
        <v>720</v>
      </c>
      <c r="D398" s="163"/>
      <c r="E398" s="164">
        <v>31.071249999999999</v>
      </c>
      <c r="F398" s="161"/>
      <c r="G398" s="161"/>
      <c r="H398" s="161"/>
      <c r="I398" s="161"/>
      <c r="J398" s="161"/>
      <c r="K398" s="161"/>
      <c r="L398" s="161"/>
      <c r="M398" s="161"/>
      <c r="N398" s="160"/>
      <c r="O398" s="160"/>
      <c r="P398" s="160"/>
      <c r="Q398" s="160"/>
      <c r="R398" s="161"/>
      <c r="S398" s="161"/>
      <c r="T398" s="161"/>
      <c r="U398" s="161"/>
      <c r="V398" s="161"/>
      <c r="W398" s="161"/>
      <c r="X398" s="161"/>
      <c r="Y398" s="161"/>
      <c r="Z398" s="150"/>
      <c r="AA398" s="150"/>
      <c r="AB398" s="150"/>
      <c r="AC398" s="150"/>
      <c r="AD398" s="150"/>
      <c r="AE398" s="150"/>
      <c r="AF398" s="150"/>
      <c r="AG398" s="150" t="s">
        <v>188</v>
      </c>
      <c r="AH398" s="150">
        <v>5</v>
      </c>
      <c r="AI398" s="150"/>
      <c r="AJ398" s="150"/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50"/>
      <c r="BD398" s="150"/>
      <c r="BE398" s="150"/>
      <c r="BF398" s="150"/>
      <c r="BG398" s="150"/>
      <c r="BH398" s="150"/>
    </row>
    <row r="399" spans="1:60" outlineLevel="1" x14ac:dyDescent="0.2">
      <c r="A399" s="173">
        <v>107</v>
      </c>
      <c r="B399" s="174" t="s">
        <v>721</v>
      </c>
      <c r="C399" s="189" t="s">
        <v>722</v>
      </c>
      <c r="D399" s="175" t="s">
        <v>179</v>
      </c>
      <c r="E399" s="176">
        <v>31.071249999999999</v>
      </c>
      <c r="F399" s="177"/>
      <c r="G399" s="178">
        <f>ROUND(E399*F399,2)</f>
        <v>0</v>
      </c>
      <c r="H399" s="177"/>
      <c r="I399" s="178">
        <f>ROUND(E399*H399,2)</f>
        <v>0</v>
      </c>
      <c r="J399" s="177"/>
      <c r="K399" s="178">
        <f>ROUND(E399*J399,2)</f>
        <v>0</v>
      </c>
      <c r="L399" s="178">
        <v>21</v>
      </c>
      <c r="M399" s="178">
        <f>G399*(1+L399/100)</f>
        <v>0</v>
      </c>
      <c r="N399" s="176">
        <v>3.2000000000000003E-4</v>
      </c>
      <c r="O399" s="176">
        <f>ROUND(E399*N399,2)</f>
        <v>0.01</v>
      </c>
      <c r="P399" s="176">
        <v>0</v>
      </c>
      <c r="Q399" s="176">
        <f>ROUND(E399*P399,2)</f>
        <v>0</v>
      </c>
      <c r="R399" s="178" t="s">
        <v>715</v>
      </c>
      <c r="S399" s="178" t="s">
        <v>242</v>
      </c>
      <c r="T399" s="179" t="s">
        <v>243</v>
      </c>
      <c r="U399" s="161">
        <v>0.10191</v>
      </c>
      <c r="V399" s="161">
        <f>ROUND(E399*U399,2)</f>
        <v>3.17</v>
      </c>
      <c r="W399" s="161"/>
      <c r="X399" s="161" t="s">
        <v>182</v>
      </c>
      <c r="Y399" s="161" t="s">
        <v>183</v>
      </c>
      <c r="Z399" s="150"/>
      <c r="AA399" s="150"/>
      <c r="AB399" s="150"/>
      <c r="AC399" s="150"/>
      <c r="AD399" s="150"/>
      <c r="AE399" s="150"/>
      <c r="AF399" s="150"/>
      <c r="AG399" s="150" t="s">
        <v>184</v>
      </c>
      <c r="AH399" s="150"/>
      <c r="AI399" s="150"/>
      <c r="AJ399" s="150"/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50"/>
      <c r="BD399" s="150"/>
      <c r="BE399" s="150"/>
      <c r="BF399" s="150"/>
      <c r="BG399" s="150"/>
      <c r="BH399" s="150"/>
    </row>
    <row r="400" spans="1:60" outlineLevel="2" x14ac:dyDescent="0.2">
      <c r="A400" s="157"/>
      <c r="B400" s="158"/>
      <c r="C400" s="190" t="s">
        <v>723</v>
      </c>
      <c r="D400" s="163"/>
      <c r="E400" s="164">
        <v>25.55</v>
      </c>
      <c r="F400" s="161"/>
      <c r="G400" s="161"/>
      <c r="H400" s="161"/>
      <c r="I400" s="161"/>
      <c r="J400" s="161"/>
      <c r="K400" s="161"/>
      <c r="L400" s="161"/>
      <c r="M400" s="161"/>
      <c r="N400" s="160"/>
      <c r="O400" s="160"/>
      <c r="P400" s="160"/>
      <c r="Q400" s="160"/>
      <c r="R400" s="161"/>
      <c r="S400" s="161"/>
      <c r="T400" s="161"/>
      <c r="U400" s="161"/>
      <c r="V400" s="161"/>
      <c r="W400" s="161"/>
      <c r="X400" s="161"/>
      <c r="Y400" s="161"/>
      <c r="Z400" s="150"/>
      <c r="AA400" s="150"/>
      <c r="AB400" s="150"/>
      <c r="AC400" s="150"/>
      <c r="AD400" s="150"/>
      <c r="AE400" s="150"/>
      <c r="AF400" s="150"/>
      <c r="AG400" s="150" t="s">
        <v>188</v>
      </c>
      <c r="AH400" s="150">
        <v>5</v>
      </c>
      <c r="AI400" s="150"/>
      <c r="AJ400" s="150"/>
      <c r="AK400" s="150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50"/>
      <c r="AW400" s="150"/>
      <c r="AX400" s="150"/>
      <c r="AY400" s="150"/>
      <c r="AZ400" s="150"/>
      <c r="BA400" s="150"/>
      <c r="BB400" s="150"/>
      <c r="BC400" s="150"/>
      <c r="BD400" s="150"/>
      <c r="BE400" s="150"/>
      <c r="BF400" s="150"/>
      <c r="BG400" s="150"/>
      <c r="BH400" s="150"/>
    </row>
    <row r="401" spans="1:60" outlineLevel="3" x14ac:dyDescent="0.2">
      <c r="A401" s="157"/>
      <c r="B401" s="158"/>
      <c r="C401" s="190" t="s">
        <v>724</v>
      </c>
      <c r="D401" s="163"/>
      <c r="E401" s="164">
        <v>5.5212500000000002</v>
      </c>
      <c r="F401" s="161"/>
      <c r="G401" s="161"/>
      <c r="H401" s="161"/>
      <c r="I401" s="161"/>
      <c r="J401" s="161"/>
      <c r="K401" s="161"/>
      <c r="L401" s="161"/>
      <c r="M401" s="161"/>
      <c r="N401" s="160"/>
      <c r="O401" s="160"/>
      <c r="P401" s="160"/>
      <c r="Q401" s="160"/>
      <c r="R401" s="161"/>
      <c r="S401" s="161"/>
      <c r="T401" s="161"/>
      <c r="U401" s="161"/>
      <c r="V401" s="161"/>
      <c r="W401" s="161"/>
      <c r="X401" s="161"/>
      <c r="Y401" s="161"/>
      <c r="Z401" s="150"/>
      <c r="AA401" s="150"/>
      <c r="AB401" s="150"/>
      <c r="AC401" s="150"/>
      <c r="AD401" s="150"/>
      <c r="AE401" s="150"/>
      <c r="AF401" s="150"/>
      <c r="AG401" s="150" t="s">
        <v>188</v>
      </c>
      <c r="AH401" s="150">
        <v>5</v>
      </c>
      <c r="AI401" s="150"/>
      <c r="AJ401" s="150"/>
      <c r="AK401" s="150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50"/>
      <c r="AW401" s="150"/>
      <c r="AX401" s="150"/>
      <c r="AY401" s="150"/>
      <c r="AZ401" s="150"/>
      <c r="BA401" s="150"/>
      <c r="BB401" s="150"/>
      <c r="BC401" s="150"/>
      <c r="BD401" s="150"/>
      <c r="BE401" s="150"/>
      <c r="BF401" s="150"/>
      <c r="BG401" s="150"/>
      <c r="BH401" s="150"/>
    </row>
    <row r="402" spans="1:60" outlineLevel="1" x14ac:dyDescent="0.2">
      <c r="A402" s="173">
        <v>108</v>
      </c>
      <c r="B402" s="174" t="s">
        <v>725</v>
      </c>
      <c r="C402" s="189" t="s">
        <v>726</v>
      </c>
      <c r="D402" s="175" t="s">
        <v>179</v>
      </c>
      <c r="E402" s="176">
        <v>1421.88555</v>
      </c>
      <c r="F402" s="177"/>
      <c r="G402" s="178">
        <f>ROUND(E402*F402,2)</f>
        <v>0</v>
      </c>
      <c r="H402" s="177"/>
      <c r="I402" s="178">
        <f>ROUND(E402*H402,2)</f>
        <v>0</v>
      </c>
      <c r="J402" s="177"/>
      <c r="K402" s="178">
        <f>ROUND(E402*J402,2)</f>
        <v>0</v>
      </c>
      <c r="L402" s="178">
        <v>21</v>
      </c>
      <c r="M402" s="178">
        <f>G402*(1+L402/100)</f>
        <v>0</v>
      </c>
      <c r="N402" s="176">
        <v>1.3999999999999999E-4</v>
      </c>
      <c r="O402" s="176">
        <f>ROUND(E402*N402,2)</f>
        <v>0.2</v>
      </c>
      <c r="P402" s="176">
        <v>0</v>
      </c>
      <c r="Q402" s="176">
        <f>ROUND(E402*P402,2)</f>
        <v>0</v>
      </c>
      <c r="R402" s="178" t="s">
        <v>715</v>
      </c>
      <c r="S402" s="178" t="s">
        <v>242</v>
      </c>
      <c r="T402" s="179" t="s">
        <v>243</v>
      </c>
      <c r="U402" s="161">
        <v>0.10191</v>
      </c>
      <c r="V402" s="161">
        <f>ROUND(E402*U402,2)</f>
        <v>144.9</v>
      </c>
      <c r="W402" s="161"/>
      <c r="X402" s="161" t="s">
        <v>182</v>
      </c>
      <c r="Y402" s="161" t="s">
        <v>183</v>
      </c>
      <c r="Z402" s="150"/>
      <c r="AA402" s="150"/>
      <c r="AB402" s="150"/>
      <c r="AC402" s="150"/>
      <c r="AD402" s="150"/>
      <c r="AE402" s="150"/>
      <c r="AF402" s="150"/>
      <c r="AG402" s="150" t="s">
        <v>184</v>
      </c>
      <c r="AH402" s="150"/>
      <c r="AI402" s="150"/>
      <c r="AJ402" s="150"/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50"/>
      <c r="BD402" s="150"/>
      <c r="BE402" s="150"/>
      <c r="BF402" s="150"/>
      <c r="BG402" s="150"/>
      <c r="BH402" s="150"/>
    </row>
    <row r="403" spans="1:60" outlineLevel="2" x14ac:dyDescent="0.2">
      <c r="A403" s="157"/>
      <c r="B403" s="158"/>
      <c r="C403" s="190" t="s">
        <v>727</v>
      </c>
      <c r="D403" s="163"/>
      <c r="E403" s="164">
        <v>81.989000000000004</v>
      </c>
      <c r="F403" s="161"/>
      <c r="G403" s="161"/>
      <c r="H403" s="161"/>
      <c r="I403" s="161"/>
      <c r="J403" s="161"/>
      <c r="K403" s="161"/>
      <c r="L403" s="161"/>
      <c r="M403" s="161"/>
      <c r="N403" s="160"/>
      <c r="O403" s="160"/>
      <c r="P403" s="160"/>
      <c r="Q403" s="160"/>
      <c r="R403" s="161"/>
      <c r="S403" s="161"/>
      <c r="T403" s="161"/>
      <c r="U403" s="161"/>
      <c r="V403" s="161"/>
      <c r="W403" s="161"/>
      <c r="X403" s="161"/>
      <c r="Y403" s="161"/>
      <c r="Z403" s="150"/>
      <c r="AA403" s="150"/>
      <c r="AB403" s="150"/>
      <c r="AC403" s="150"/>
      <c r="AD403" s="150"/>
      <c r="AE403" s="150"/>
      <c r="AF403" s="150"/>
      <c r="AG403" s="150" t="s">
        <v>188</v>
      </c>
      <c r="AH403" s="150">
        <v>0</v>
      </c>
      <c r="AI403" s="150"/>
      <c r="AJ403" s="150"/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50"/>
      <c r="BD403" s="150"/>
      <c r="BE403" s="150"/>
      <c r="BF403" s="150"/>
      <c r="BG403" s="150"/>
      <c r="BH403" s="150"/>
    </row>
    <row r="404" spans="1:60" outlineLevel="3" x14ac:dyDescent="0.2">
      <c r="A404" s="157"/>
      <c r="B404" s="158"/>
      <c r="C404" s="190" t="s">
        <v>728</v>
      </c>
      <c r="D404" s="163"/>
      <c r="E404" s="164">
        <v>141.66079999999999</v>
      </c>
      <c r="F404" s="161"/>
      <c r="G404" s="161"/>
      <c r="H404" s="161"/>
      <c r="I404" s="161"/>
      <c r="J404" s="161"/>
      <c r="K404" s="161"/>
      <c r="L404" s="161"/>
      <c r="M404" s="161"/>
      <c r="N404" s="160"/>
      <c r="O404" s="160"/>
      <c r="P404" s="160"/>
      <c r="Q404" s="160"/>
      <c r="R404" s="161"/>
      <c r="S404" s="161"/>
      <c r="T404" s="161"/>
      <c r="U404" s="161"/>
      <c r="V404" s="161"/>
      <c r="W404" s="161"/>
      <c r="X404" s="161"/>
      <c r="Y404" s="161"/>
      <c r="Z404" s="150"/>
      <c r="AA404" s="150"/>
      <c r="AB404" s="150"/>
      <c r="AC404" s="150"/>
      <c r="AD404" s="150"/>
      <c r="AE404" s="150"/>
      <c r="AF404" s="150"/>
      <c r="AG404" s="150" t="s">
        <v>188</v>
      </c>
      <c r="AH404" s="150">
        <v>0</v>
      </c>
      <c r="AI404" s="150"/>
      <c r="AJ404" s="150"/>
      <c r="AK404" s="150"/>
      <c r="AL404" s="150"/>
      <c r="AM404" s="150"/>
      <c r="AN404" s="150"/>
      <c r="AO404" s="150"/>
      <c r="AP404" s="150"/>
      <c r="AQ404" s="150"/>
      <c r="AR404" s="150"/>
      <c r="AS404" s="150"/>
      <c r="AT404" s="150"/>
      <c r="AU404" s="150"/>
      <c r="AV404" s="150"/>
      <c r="AW404" s="150"/>
      <c r="AX404" s="150"/>
      <c r="AY404" s="150"/>
      <c r="AZ404" s="150"/>
      <c r="BA404" s="150"/>
      <c r="BB404" s="150"/>
      <c r="BC404" s="150"/>
      <c r="BD404" s="150"/>
      <c r="BE404" s="150"/>
      <c r="BF404" s="150"/>
      <c r="BG404" s="150"/>
      <c r="BH404" s="150"/>
    </row>
    <row r="405" spans="1:60" outlineLevel="3" x14ac:dyDescent="0.2">
      <c r="A405" s="157"/>
      <c r="B405" s="158"/>
      <c r="C405" s="190" t="s">
        <v>729</v>
      </c>
      <c r="D405" s="163"/>
      <c r="E405" s="164">
        <v>48.414499999999997</v>
      </c>
      <c r="F405" s="161"/>
      <c r="G405" s="161"/>
      <c r="H405" s="161"/>
      <c r="I405" s="161"/>
      <c r="J405" s="161"/>
      <c r="K405" s="161"/>
      <c r="L405" s="161"/>
      <c r="M405" s="161"/>
      <c r="N405" s="160"/>
      <c r="O405" s="160"/>
      <c r="P405" s="160"/>
      <c r="Q405" s="160"/>
      <c r="R405" s="161"/>
      <c r="S405" s="161"/>
      <c r="T405" s="161"/>
      <c r="U405" s="161"/>
      <c r="V405" s="161"/>
      <c r="W405" s="161"/>
      <c r="X405" s="161"/>
      <c r="Y405" s="161"/>
      <c r="Z405" s="150"/>
      <c r="AA405" s="150"/>
      <c r="AB405" s="150"/>
      <c r="AC405" s="150"/>
      <c r="AD405" s="150"/>
      <c r="AE405" s="150"/>
      <c r="AF405" s="150"/>
      <c r="AG405" s="150" t="s">
        <v>188</v>
      </c>
      <c r="AH405" s="150">
        <v>0</v>
      </c>
      <c r="AI405" s="150"/>
      <c r="AJ405" s="150"/>
      <c r="AK405" s="150"/>
      <c r="AL405" s="150"/>
      <c r="AM405" s="150"/>
      <c r="AN405" s="150"/>
      <c r="AO405" s="150"/>
      <c r="AP405" s="150"/>
      <c r="AQ405" s="150"/>
      <c r="AR405" s="150"/>
      <c r="AS405" s="150"/>
      <c r="AT405" s="150"/>
      <c r="AU405" s="150"/>
      <c r="AV405" s="150"/>
      <c r="AW405" s="150"/>
      <c r="AX405" s="150"/>
      <c r="AY405" s="150"/>
      <c r="AZ405" s="150"/>
      <c r="BA405" s="150"/>
      <c r="BB405" s="150"/>
      <c r="BC405" s="150"/>
      <c r="BD405" s="150"/>
      <c r="BE405" s="150"/>
      <c r="BF405" s="150"/>
      <c r="BG405" s="150"/>
      <c r="BH405" s="150"/>
    </row>
    <row r="406" spans="1:60" outlineLevel="3" x14ac:dyDescent="0.2">
      <c r="A406" s="157"/>
      <c r="B406" s="158"/>
      <c r="C406" s="190" t="s">
        <v>730</v>
      </c>
      <c r="D406" s="163"/>
      <c r="E406" s="164">
        <v>70.94</v>
      </c>
      <c r="F406" s="161"/>
      <c r="G406" s="161"/>
      <c r="H406" s="161"/>
      <c r="I406" s="161"/>
      <c r="J406" s="161"/>
      <c r="K406" s="161"/>
      <c r="L406" s="161"/>
      <c r="M406" s="161"/>
      <c r="N406" s="160"/>
      <c r="O406" s="160"/>
      <c r="P406" s="160"/>
      <c r="Q406" s="160"/>
      <c r="R406" s="161"/>
      <c r="S406" s="161"/>
      <c r="T406" s="161"/>
      <c r="U406" s="161"/>
      <c r="V406" s="161"/>
      <c r="W406" s="161"/>
      <c r="X406" s="161"/>
      <c r="Y406" s="161"/>
      <c r="Z406" s="150"/>
      <c r="AA406" s="150"/>
      <c r="AB406" s="150"/>
      <c r="AC406" s="150"/>
      <c r="AD406" s="150"/>
      <c r="AE406" s="150"/>
      <c r="AF406" s="150"/>
      <c r="AG406" s="150" t="s">
        <v>188</v>
      </c>
      <c r="AH406" s="150">
        <v>0</v>
      </c>
      <c r="AI406" s="150"/>
      <c r="AJ406" s="150"/>
      <c r="AK406" s="150"/>
      <c r="AL406" s="150"/>
      <c r="AM406" s="150"/>
      <c r="AN406" s="150"/>
      <c r="AO406" s="150"/>
      <c r="AP406" s="150"/>
      <c r="AQ406" s="150"/>
      <c r="AR406" s="150"/>
      <c r="AS406" s="150"/>
      <c r="AT406" s="150"/>
      <c r="AU406" s="150"/>
      <c r="AV406" s="150"/>
      <c r="AW406" s="150"/>
      <c r="AX406" s="150"/>
      <c r="AY406" s="150"/>
      <c r="AZ406" s="150"/>
      <c r="BA406" s="150"/>
      <c r="BB406" s="150"/>
      <c r="BC406" s="150"/>
      <c r="BD406" s="150"/>
      <c r="BE406" s="150"/>
      <c r="BF406" s="150"/>
      <c r="BG406" s="150"/>
      <c r="BH406" s="150"/>
    </row>
    <row r="407" spans="1:60" outlineLevel="3" x14ac:dyDescent="0.2">
      <c r="A407" s="157"/>
      <c r="B407" s="158"/>
      <c r="C407" s="190" t="s">
        <v>731</v>
      </c>
      <c r="D407" s="163"/>
      <c r="E407" s="164">
        <v>66.8172</v>
      </c>
      <c r="F407" s="161"/>
      <c r="G407" s="161"/>
      <c r="H407" s="161"/>
      <c r="I407" s="161"/>
      <c r="J407" s="161"/>
      <c r="K407" s="161"/>
      <c r="L407" s="161"/>
      <c r="M407" s="161"/>
      <c r="N407" s="160"/>
      <c r="O407" s="160"/>
      <c r="P407" s="160"/>
      <c r="Q407" s="160"/>
      <c r="R407" s="161"/>
      <c r="S407" s="161"/>
      <c r="T407" s="161"/>
      <c r="U407" s="161"/>
      <c r="V407" s="161"/>
      <c r="W407" s="161"/>
      <c r="X407" s="161"/>
      <c r="Y407" s="161"/>
      <c r="Z407" s="150"/>
      <c r="AA407" s="150"/>
      <c r="AB407" s="150"/>
      <c r="AC407" s="150"/>
      <c r="AD407" s="150"/>
      <c r="AE407" s="150"/>
      <c r="AF407" s="150"/>
      <c r="AG407" s="150" t="s">
        <v>188</v>
      </c>
      <c r="AH407" s="150">
        <v>0</v>
      </c>
      <c r="AI407" s="150"/>
      <c r="AJ407" s="150"/>
      <c r="AK407" s="150"/>
      <c r="AL407" s="150"/>
      <c r="AM407" s="150"/>
      <c r="AN407" s="150"/>
      <c r="AO407" s="150"/>
      <c r="AP407" s="150"/>
      <c r="AQ407" s="150"/>
      <c r="AR407" s="150"/>
      <c r="AS407" s="150"/>
      <c r="AT407" s="150"/>
      <c r="AU407" s="150"/>
      <c r="AV407" s="150"/>
      <c r="AW407" s="150"/>
      <c r="AX407" s="150"/>
      <c r="AY407" s="150"/>
      <c r="AZ407" s="150"/>
      <c r="BA407" s="150"/>
      <c r="BB407" s="150"/>
      <c r="BC407" s="150"/>
      <c r="BD407" s="150"/>
      <c r="BE407" s="150"/>
      <c r="BF407" s="150"/>
      <c r="BG407" s="150"/>
      <c r="BH407" s="150"/>
    </row>
    <row r="408" spans="1:60" outlineLevel="3" x14ac:dyDescent="0.2">
      <c r="A408" s="157"/>
      <c r="B408" s="158"/>
      <c r="C408" s="190" t="s">
        <v>732</v>
      </c>
      <c r="D408" s="163"/>
      <c r="E408" s="164">
        <v>67.137200000000007</v>
      </c>
      <c r="F408" s="161"/>
      <c r="G408" s="161"/>
      <c r="H408" s="161"/>
      <c r="I408" s="161"/>
      <c r="J408" s="161"/>
      <c r="K408" s="161"/>
      <c r="L408" s="161"/>
      <c r="M408" s="161"/>
      <c r="N408" s="160"/>
      <c r="O408" s="160"/>
      <c r="P408" s="160"/>
      <c r="Q408" s="160"/>
      <c r="R408" s="161"/>
      <c r="S408" s="161"/>
      <c r="T408" s="161"/>
      <c r="U408" s="161"/>
      <c r="V408" s="161"/>
      <c r="W408" s="161"/>
      <c r="X408" s="161"/>
      <c r="Y408" s="161"/>
      <c r="Z408" s="150"/>
      <c r="AA408" s="150"/>
      <c r="AB408" s="150"/>
      <c r="AC408" s="150"/>
      <c r="AD408" s="150"/>
      <c r="AE408" s="150"/>
      <c r="AF408" s="150"/>
      <c r="AG408" s="150" t="s">
        <v>188</v>
      </c>
      <c r="AH408" s="150">
        <v>0</v>
      </c>
      <c r="AI408" s="150"/>
      <c r="AJ408" s="150"/>
      <c r="AK408" s="150"/>
      <c r="AL408" s="150"/>
      <c r="AM408" s="150"/>
      <c r="AN408" s="150"/>
      <c r="AO408" s="150"/>
      <c r="AP408" s="150"/>
      <c r="AQ408" s="150"/>
      <c r="AR408" s="150"/>
      <c r="AS408" s="150"/>
      <c r="AT408" s="150"/>
      <c r="AU408" s="150"/>
      <c r="AV408" s="150"/>
      <c r="AW408" s="150"/>
      <c r="AX408" s="150"/>
      <c r="AY408" s="150"/>
      <c r="AZ408" s="150"/>
      <c r="BA408" s="150"/>
      <c r="BB408" s="150"/>
      <c r="BC408" s="150"/>
      <c r="BD408" s="150"/>
      <c r="BE408" s="150"/>
      <c r="BF408" s="150"/>
      <c r="BG408" s="150"/>
      <c r="BH408" s="150"/>
    </row>
    <row r="409" spans="1:60" outlineLevel="3" x14ac:dyDescent="0.2">
      <c r="A409" s="157"/>
      <c r="B409" s="158"/>
      <c r="C409" s="190" t="s">
        <v>733</v>
      </c>
      <c r="D409" s="163"/>
      <c r="E409" s="164">
        <v>64.765000000000001</v>
      </c>
      <c r="F409" s="161"/>
      <c r="G409" s="161"/>
      <c r="H409" s="161"/>
      <c r="I409" s="161"/>
      <c r="J409" s="161"/>
      <c r="K409" s="161"/>
      <c r="L409" s="161"/>
      <c r="M409" s="161"/>
      <c r="N409" s="160"/>
      <c r="O409" s="160"/>
      <c r="P409" s="160"/>
      <c r="Q409" s="160"/>
      <c r="R409" s="161"/>
      <c r="S409" s="161"/>
      <c r="T409" s="161"/>
      <c r="U409" s="161"/>
      <c r="V409" s="161"/>
      <c r="W409" s="161"/>
      <c r="X409" s="161"/>
      <c r="Y409" s="161"/>
      <c r="Z409" s="150"/>
      <c r="AA409" s="150"/>
      <c r="AB409" s="150"/>
      <c r="AC409" s="150"/>
      <c r="AD409" s="150"/>
      <c r="AE409" s="150"/>
      <c r="AF409" s="150"/>
      <c r="AG409" s="150" t="s">
        <v>188</v>
      </c>
      <c r="AH409" s="150">
        <v>0</v>
      </c>
      <c r="AI409" s="150"/>
      <c r="AJ409" s="150"/>
      <c r="AK409" s="150"/>
      <c r="AL409" s="150"/>
      <c r="AM409" s="150"/>
      <c r="AN409" s="150"/>
      <c r="AO409" s="150"/>
      <c r="AP409" s="150"/>
      <c r="AQ409" s="150"/>
      <c r="AR409" s="150"/>
      <c r="AS409" s="150"/>
      <c r="AT409" s="150"/>
      <c r="AU409" s="150"/>
      <c r="AV409" s="150"/>
      <c r="AW409" s="150"/>
      <c r="AX409" s="150"/>
      <c r="AY409" s="150"/>
      <c r="AZ409" s="150"/>
      <c r="BA409" s="150"/>
      <c r="BB409" s="150"/>
      <c r="BC409" s="150"/>
      <c r="BD409" s="150"/>
      <c r="BE409" s="150"/>
      <c r="BF409" s="150"/>
      <c r="BG409" s="150"/>
      <c r="BH409" s="150"/>
    </row>
    <row r="410" spans="1:60" outlineLevel="3" x14ac:dyDescent="0.2">
      <c r="A410" s="157"/>
      <c r="B410" s="158"/>
      <c r="C410" s="190" t="s">
        <v>734</v>
      </c>
      <c r="D410" s="163"/>
      <c r="E410" s="164">
        <v>28.687999999999999</v>
      </c>
      <c r="F410" s="161"/>
      <c r="G410" s="161"/>
      <c r="H410" s="161"/>
      <c r="I410" s="161"/>
      <c r="J410" s="161"/>
      <c r="K410" s="161"/>
      <c r="L410" s="161"/>
      <c r="M410" s="161"/>
      <c r="N410" s="160"/>
      <c r="O410" s="160"/>
      <c r="P410" s="160"/>
      <c r="Q410" s="160"/>
      <c r="R410" s="161"/>
      <c r="S410" s="161"/>
      <c r="T410" s="161"/>
      <c r="U410" s="161"/>
      <c r="V410" s="161"/>
      <c r="W410" s="161"/>
      <c r="X410" s="161"/>
      <c r="Y410" s="161"/>
      <c r="Z410" s="150"/>
      <c r="AA410" s="150"/>
      <c r="AB410" s="150"/>
      <c r="AC410" s="150"/>
      <c r="AD410" s="150"/>
      <c r="AE410" s="150"/>
      <c r="AF410" s="150"/>
      <c r="AG410" s="150" t="s">
        <v>188</v>
      </c>
      <c r="AH410" s="150">
        <v>0</v>
      </c>
      <c r="AI410" s="150"/>
      <c r="AJ410" s="150"/>
      <c r="AK410" s="150"/>
      <c r="AL410" s="150"/>
      <c r="AM410" s="150"/>
      <c r="AN410" s="150"/>
      <c r="AO410" s="150"/>
      <c r="AP410" s="150"/>
      <c r="AQ410" s="150"/>
      <c r="AR410" s="150"/>
      <c r="AS410" s="150"/>
      <c r="AT410" s="150"/>
      <c r="AU410" s="150"/>
      <c r="AV410" s="150"/>
      <c r="AW410" s="150"/>
      <c r="AX410" s="150"/>
      <c r="AY410" s="150"/>
      <c r="AZ410" s="150"/>
      <c r="BA410" s="150"/>
      <c r="BB410" s="150"/>
      <c r="BC410" s="150"/>
      <c r="BD410" s="150"/>
      <c r="BE410" s="150"/>
      <c r="BF410" s="150"/>
      <c r="BG410" s="150"/>
      <c r="BH410" s="150"/>
    </row>
    <row r="411" spans="1:60" outlineLevel="3" x14ac:dyDescent="0.2">
      <c r="A411" s="157"/>
      <c r="B411" s="158"/>
      <c r="C411" s="190" t="s">
        <v>735</v>
      </c>
      <c r="D411" s="163"/>
      <c r="E411" s="164">
        <v>25.664750000000002</v>
      </c>
      <c r="F411" s="161"/>
      <c r="G411" s="161"/>
      <c r="H411" s="161"/>
      <c r="I411" s="161"/>
      <c r="J411" s="161"/>
      <c r="K411" s="161"/>
      <c r="L411" s="161"/>
      <c r="M411" s="161"/>
      <c r="N411" s="160"/>
      <c r="O411" s="160"/>
      <c r="P411" s="160"/>
      <c r="Q411" s="160"/>
      <c r="R411" s="161"/>
      <c r="S411" s="161"/>
      <c r="T411" s="161"/>
      <c r="U411" s="161"/>
      <c r="V411" s="161"/>
      <c r="W411" s="161"/>
      <c r="X411" s="161"/>
      <c r="Y411" s="161"/>
      <c r="Z411" s="150"/>
      <c r="AA411" s="150"/>
      <c r="AB411" s="150"/>
      <c r="AC411" s="150"/>
      <c r="AD411" s="150"/>
      <c r="AE411" s="150"/>
      <c r="AF411" s="150"/>
      <c r="AG411" s="150" t="s">
        <v>188</v>
      </c>
      <c r="AH411" s="150">
        <v>0</v>
      </c>
      <c r="AI411" s="150"/>
      <c r="AJ411" s="150"/>
      <c r="AK411" s="150"/>
      <c r="AL411" s="150"/>
      <c r="AM411" s="150"/>
      <c r="AN411" s="150"/>
      <c r="AO411" s="150"/>
      <c r="AP411" s="150"/>
      <c r="AQ411" s="150"/>
      <c r="AR411" s="150"/>
      <c r="AS411" s="150"/>
      <c r="AT411" s="150"/>
      <c r="AU411" s="150"/>
      <c r="AV411" s="150"/>
      <c r="AW411" s="150"/>
      <c r="AX411" s="150"/>
      <c r="AY411" s="150"/>
      <c r="AZ411" s="150"/>
      <c r="BA411" s="150"/>
      <c r="BB411" s="150"/>
      <c r="BC411" s="150"/>
      <c r="BD411" s="150"/>
      <c r="BE411" s="150"/>
      <c r="BF411" s="150"/>
      <c r="BG411" s="150"/>
      <c r="BH411" s="150"/>
    </row>
    <row r="412" spans="1:60" outlineLevel="3" x14ac:dyDescent="0.2">
      <c r="A412" s="157"/>
      <c r="B412" s="158"/>
      <c r="C412" s="190" t="s">
        <v>736</v>
      </c>
      <c r="D412" s="163"/>
      <c r="E412" s="164">
        <v>21.57</v>
      </c>
      <c r="F412" s="161"/>
      <c r="G412" s="161"/>
      <c r="H412" s="161"/>
      <c r="I412" s="161"/>
      <c r="J412" s="161"/>
      <c r="K412" s="161"/>
      <c r="L412" s="161"/>
      <c r="M412" s="161"/>
      <c r="N412" s="160"/>
      <c r="O412" s="160"/>
      <c r="P412" s="160"/>
      <c r="Q412" s="160"/>
      <c r="R412" s="161"/>
      <c r="S412" s="161"/>
      <c r="T412" s="161"/>
      <c r="U412" s="161"/>
      <c r="V412" s="161"/>
      <c r="W412" s="161"/>
      <c r="X412" s="161"/>
      <c r="Y412" s="161"/>
      <c r="Z412" s="150"/>
      <c r="AA412" s="150"/>
      <c r="AB412" s="150"/>
      <c r="AC412" s="150"/>
      <c r="AD412" s="150"/>
      <c r="AE412" s="150"/>
      <c r="AF412" s="150"/>
      <c r="AG412" s="150" t="s">
        <v>188</v>
      </c>
      <c r="AH412" s="150">
        <v>0</v>
      </c>
      <c r="AI412" s="150"/>
      <c r="AJ412" s="150"/>
      <c r="AK412" s="150"/>
      <c r="AL412" s="150"/>
      <c r="AM412" s="150"/>
      <c r="AN412" s="150"/>
      <c r="AO412" s="150"/>
      <c r="AP412" s="150"/>
      <c r="AQ412" s="150"/>
      <c r="AR412" s="150"/>
      <c r="AS412" s="150"/>
      <c r="AT412" s="150"/>
      <c r="AU412" s="150"/>
      <c r="AV412" s="150"/>
      <c r="AW412" s="150"/>
      <c r="AX412" s="150"/>
      <c r="AY412" s="150"/>
      <c r="AZ412" s="150"/>
      <c r="BA412" s="150"/>
      <c r="BB412" s="150"/>
      <c r="BC412" s="150"/>
      <c r="BD412" s="150"/>
      <c r="BE412" s="150"/>
      <c r="BF412" s="150"/>
      <c r="BG412" s="150"/>
      <c r="BH412" s="150"/>
    </row>
    <row r="413" spans="1:60" outlineLevel="3" x14ac:dyDescent="0.2">
      <c r="A413" s="157"/>
      <c r="B413" s="158"/>
      <c r="C413" s="190" t="s">
        <v>737</v>
      </c>
      <c r="D413" s="163"/>
      <c r="E413" s="164">
        <v>92.077399999999997</v>
      </c>
      <c r="F413" s="161"/>
      <c r="G413" s="161"/>
      <c r="H413" s="161"/>
      <c r="I413" s="161"/>
      <c r="J413" s="161"/>
      <c r="K413" s="161"/>
      <c r="L413" s="161"/>
      <c r="M413" s="161"/>
      <c r="N413" s="160"/>
      <c r="O413" s="160"/>
      <c r="P413" s="160"/>
      <c r="Q413" s="160"/>
      <c r="R413" s="161"/>
      <c r="S413" s="161"/>
      <c r="T413" s="161"/>
      <c r="U413" s="161"/>
      <c r="V413" s="161"/>
      <c r="W413" s="161"/>
      <c r="X413" s="161"/>
      <c r="Y413" s="161"/>
      <c r="Z413" s="150"/>
      <c r="AA413" s="150"/>
      <c r="AB413" s="150"/>
      <c r="AC413" s="150"/>
      <c r="AD413" s="150"/>
      <c r="AE413" s="150"/>
      <c r="AF413" s="150"/>
      <c r="AG413" s="150" t="s">
        <v>188</v>
      </c>
      <c r="AH413" s="150">
        <v>0</v>
      </c>
      <c r="AI413" s="150"/>
      <c r="AJ413" s="150"/>
      <c r="AK413" s="150"/>
      <c r="AL413" s="150"/>
      <c r="AM413" s="150"/>
      <c r="AN413" s="150"/>
      <c r="AO413" s="150"/>
      <c r="AP413" s="150"/>
      <c r="AQ413" s="150"/>
      <c r="AR413" s="150"/>
      <c r="AS413" s="150"/>
      <c r="AT413" s="150"/>
      <c r="AU413" s="150"/>
      <c r="AV413" s="150"/>
      <c r="AW413" s="150"/>
      <c r="AX413" s="150"/>
      <c r="AY413" s="150"/>
      <c r="AZ413" s="150"/>
      <c r="BA413" s="150"/>
      <c r="BB413" s="150"/>
      <c r="BC413" s="150"/>
      <c r="BD413" s="150"/>
      <c r="BE413" s="150"/>
      <c r="BF413" s="150"/>
      <c r="BG413" s="150"/>
      <c r="BH413" s="150"/>
    </row>
    <row r="414" spans="1:60" outlineLevel="3" x14ac:dyDescent="0.2">
      <c r="A414" s="157"/>
      <c r="B414" s="158"/>
      <c r="C414" s="190" t="s">
        <v>738</v>
      </c>
      <c r="D414" s="163"/>
      <c r="E414" s="164">
        <v>139.05199999999999</v>
      </c>
      <c r="F414" s="161"/>
      <c r="G414" s="161"/>
      <c r="H414" s="161"/>
      <c r="I414" s="161"/>
      <c r="J414" s="161"/>
      <c r="K414" s="161"/>
      <c r="L414" s="161"/>
      <c r="M414" s="161"/>
      <c r="N414" s="160"/>
      <c r="O414" s="160"/>
      <c r="P414" s="160"/>
      <c r="Q414" s="160"/>
      <c r="R414" s="161"/>
      <c r="S414" s="161"/>
      <c r="T414" s="161"/>
      <c r="U414" s="161"/>
      <c r="V414" s="161"/>
      <c r="W414" s="161"/>
      <c r="X414" s="161"/>
      <c r="Y414" s="161"/>
      <c r="Z414" s="150"/>
      <c r="AA414" s="150"/>
      <c r="AB414" s="150"/>
      <c r="AC414" s="150"/>
      <c r="AD414" s="150"/>
      <c r="AE414" s="150"/>
      <c r="AF414" s="150"/>
      <c r="AG414" s="150" t="s">
        <v>188</v>
      </c>
      <c r="AH414" s="150">
        <v>0</v>
      </c>
      <c r="AI414" s="150"/>
      <c r="AJ414" s="150"/>
      <c r="AK414" s="150"/>
      <c r="AL414" s="150"/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  <c r="AW414" s="150"/>
      <c r="AX414" s="150"/>
      <c r="AY414" s="150"/>
      <c r="AZ414" s="150"/>
      <c r="BA414" s="150"/>
      <c r="BB414" s="150"/>
      <c r="BC414" s="150"/>
      <c r="BD414" s="150"/>
      <c r="BE414" s="150"/>
      <c r="BF414" s="150"/>
      <c r="BG414" s="150"/>
      <c r="BH414" s="150"/>
    </row>
    <row r="415" spans="1:60" outlineLevel="3" x14ac:dyDescent="0.2">
      <c r="A415" s="157"/>
      <c r="B415" s="158"/>
      <c r="C415" s="190" t="s">
        <v>352</v>
      </c>
      <c r="D415" s="163"/>
      <c r="E415" s="164">
        <v>33.284999999999997</v>
      </c>
      <c r="F415" s="161"/>
      <c r="G415" s="161"/>
      <c r="H415" s="161"/>
      <c r="I415" s="161"/>
      <c r="J415" s="161"/>
      <c r="K415" s="161"/>
      <c r="L415" s="161"/>
      <c r="M415" s="161"/>
      <c r="N415" s="160"/>
      <c r="O415" s="160"/>
      <c r="P415" s="160"/>
      <c r="Q415" s="160"/>
      <c r="R415" s="161"/>
      <c r="S415" s="161"/>
      <c r="T415" s="161"/>
      <c r="U415" s="161"/>
      <c r="V415" s="161"/>
      <c r="W415" s="161"/>
      <c r="X415" s="161"/>
      <c r="Y415" s="161"/>
      <c r="Z415" s="150"/>
      <c r="AA415" s="150"/>
      <c r="AB415" s="150"/>
      <c r="AC415" s="150"/>
      <c r="AD415" s="150"/>
      <c r="AE415" s="150"/>
      <c r="AF415" s="150"/>
      <c r="AG415" s="150" t="s">
        <v>188</v>
      </c>
      <c r="AH415" s="150">
        <v>0</v>
      </c>
      <c r="AI415" s="150"/>
      <c r="AJ415" s="150"/>
      <c r="AK415" s="150"/>
      <c r="AL415" s="150"/>
      <c r="AM415" s="150"/>
      <c r="AN415" s="150"/>
      <c r="AO415" s="150"/>
      <c r="AP415" s="150"/>
      <c r="AQ415" s="150"/>
      <c r="AR415" s="150"/>
      <c r="AS415" s="150"/>
      <c r="AT415" s="150"/>
      <c r="AU415" s="150"/>
      <c r="AV415" s="150"/>
      <c r="AW415" s="150"/>
      <c r="AX415" s="150"/>
      <c r="AY415" s="150"/>
      <c r="AZ415" s="150"/>
      <c r="BA415" s="150"/>
      <c r="BB415" s="150"/>
      <c r="BC415" s="150"/>
      <c r="BD415" s="150"/>
      <c r="BE415" s="150"/>
      <c r="BF415" s="150"/>
      <c r="BG415" s="150"/>
      <c r="BH415" s="150"/>
    </row>
    <row r="416" spans="1:60" outlineLevel="3" x14ac:dyDescent="0.2">
      <c r="A416" s="157"/>
      <c r="B416" s="158"/>
      <c r="C416" s="190" t="s">
        <v>739</v>
      </c>
      <c r="D416" s="163"/>
      <c r="E416" s="164">
        <v>74.25</v>
      </c>
      <c r="F416" s="161"/>
      <c r="G416" s="161"/>
      <c r="H416" s="161"/>
      <c r="I416" s="161"/>
      <c r="J416" s="161"/>
      <c r="K416" s="161"/>
      <c r="L416" s="161"/>
      <c r="M416" s="161"/>
      <c r="N416" s="160"/>
      <c r="O416" s="160"/>
      <c r="P416" s="160"/>
      <c r="Q416" s="160"/>
      <c r="R416" s="161"/>
      <c r="S416" s="161"/>
      <c r="T416" s="161"/>
      <c r="U416" s="161"/>
      <c r="V416" s="161"/>
      <c r="W416" s="161"/>
      <c r="X416" s="161"/>
      <c r="Y416" s="161"/>
      <c r="Z416" s="150"/>
      <c r="AA416" s="150"/>
      <c r="AB416" s="150"/>
      <c r="AC416" s="150"/>
      <c r="AD416" s="150"/>
      <c r="AE416" s="150"/>
      <c r="AF416" s="150"/>
      <c r="AG416" s="150" t="s">
        <v>188</v>
      </c>
      <c r="AH416" s="150">
        <v>0</v>
      </c>
      <c r="AI416" s="150"/>
      <c r="AJ416" s="150"/>
      <c r="AK416" s="150"/>
      <c r="AL416" s="150"/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  <c r="AW416" s="150"/>
      <c r="AX416" s="150"/>
      <c r="AY416" s="150"/>
      <c r="AZ416" s="150"/>
      <c r="BA416" s="150"/>
      <c r="BB416" s="150"/>
      <c r="BC416" s="150"/>
      <c r="BD416" s="150"/>
      <c r="BE416" s="150"/>
      <c r="BF416" s="150"/>
      <c r="BG416" s="150"/>
      <c r="BH416" s="150"/>
    </row>
    <row r="417" spans="1:60" outlineLevel="3" x14ac:dyDescent="0.2">
      <c r="A417" s="157"/>
      <c r="B417" s="158"/>
      <c r="C417" s="190" t="s">
        <v>740</v>
      </c>
      <c r="D417" s="163"/>
      <c r="E417" s="164">
        <v>28.026</v>
      </c>
      <c r="F417" s="161"/>
      <c r="G417" s="161"/>
      <c r="H417" s="161"/>
      <c r="I417" s="161"/>
      <c r="J417" s="161"/>
      <c r="K417" s="161"/>
      <c r="L417" s="161"/>
      <c r="M417" s="161"/>
      <c r="N417" s="160"/>
      <c r="O417" s="160"/>
      <c r="P417" s="160"/>
      <c r="Q417" s="160"/>
      <c r="R417" s="161"/>
      <c r="S417" s="161"/>
      <c r="T417" s="161"/>
      <c r="U417" s="161"/>
      <c r="V417" s="161"/>
      <c r="W417" s="161"/>
      <c r="X417" s="161"/>
      <c r="Y417" s="161"/>
      <c r="Z417" s="150"/>
      <c r="AA417" s="150"/>
      <c r="AB417" s="150"/>
      <c r="AC417" s="150"/>
      <c r="AD417" s="150"/>
      <c r="AE417" s="150"/>
      <c r="AF417" s="150"/>
      <c r="AG417" s="150" t="s">
        <v>188</v>
      </c>
      <c r="AH417" s="150">
        <v>0</v>
      </c>
      <c r="AI417" s="150"/>
      <c r="AJ417" s="150"/>
      <c r="AK417" s="150"/>
      <c r="AL417" s="150"/>
      <c r="AM417" s="150"/>
      <c r="AN417" s="150"/>
      <c r="AO417" s="150"/>
      <c r="AP417" s="150"/>
      <c r="AQ417" s="150"/>
      <c r="AR417" s="150"/>
      <c r="AS417" s="150"/>
      <c r="AT417" s="150"/>
      <c r="AU417" s="150"/>
      <c r="AV417" s="150"/>
      <c r="AW417" s="150"/>
      <c r="AX417" s="150"/>
      <c r="AY417" s="150"/>
      <c r="AZ417" s="150"/>
      <c r="BA417" s="150"/>
      <c r="BB417" s="150"/>
      <c r="BC417" s="150"/>
      <c r="BD417" s="150"/>
      <c r="BE417" s="150"/>
      <c r="BF417" s="150"/>
      <c r="BG417" s="150"/>
      <c r="BH417" s="150"/>
    </row>
    <row r="418" spans="1:60" outlineLevel="3" x14ac:dyDescent="0.2">
      <c r="A418" s="157"/>
      <c r="B418" s="158"/>
      <c r="C418" s="190" t="s">
        <v>741</v>
      </c>
      <c r="D418" s="163"/>
      <c r="E418" s="164">
        <v>74.653199999999998</v>
      </c>
      <c r="F418" s="161"/>
      <c r="G418" s="161"/>
      <c r="H418" s="161"/>
      <c r="I418" s="161"/>
      <c r="J418" s="161"/>
      <c r="K418" s="161"/>
      <c r="L418" s="161"/>
      <c r="M418" s="161"/>
      <c r="N418" s="160"/>
      <c r="O418" s="160"/>
      <c r="P418" s="160"/>
      <c r="Q418" s="160"/>
      <c r="R418" s="161"/>
      <c r="S418" s="161"/>
      <c r="T418" s="161"/>
      <c r="U418" s="161"/>
      <c r="V418" s="161"/>
      <c r="W418" s="161"/>
      <c r="X418" s="161"/>
      <c r="Y418" s="161"/>
      <c r="Z418" s="150"/>
      <c r="AA418" s="150"/>
      <c r="AB418" s="150"/>
      <c r="AC418" s="150"/>
      <c r="AD418" s="150"/>
      <c r="AE418" s="150"/>
      <c r="AF418" s="150"/>
      <c r="AG418" s="150" t="s">
        <v>188</v>
      </c>
      <c r="AH418" s="150">
        <v>0</v>
      </c>
      <c r="AI418" s="150"/>
      <c r="AJ418" s="150"/>
      <c r="AK418" s="150"/>
      <c r="AL418" s="150"/>
      <c r="AM418" s="150"/>
      <c r="AN418" s="150"/>
      <c r="AO418" s="150"/>
      <c r="AP418" s="150"/>
      <c r="AQ418" s="150"/>
      <c r="AR418" s="150"/>
      <c r="AS418" s="150"/>
      <c r="AT418" s="150"/>
      <c r="AU418" s="150"/>
      <c r="AV418" s="150"/>
      <c r="AW418" s="150"/>
      <c r="AX418" s="150"/>
      <c r="AY418" s="150"/>
      <c r="AZ418" s="150"/>
      <c r="BA418" s="150"/>
      <c r="BB418" s="150"/>
      <c r="BC418" s="150"/>
      <c r="BD418" s="150"/>
      <c r="BE418" s="150"/>
      <c r="BF418" s="150"/>
      <c r="BG418" s="150"/>
      <c r="BH418" s="150"/>
    </row>
    <row r="419" spans="1:60" outlineLevel="3" x14ac:dyDescent="0.2">
      <c r="A419" s="157"/>
      <c r="B419" s="158"/>
      <c r="C419" s="190" t="s">
        <v>742</v>
      </c>
      <c r="D419" s="163"/>
      <c r="E419" s="164">
        <v>76.497600000000006</v>
      </c>
      <c r="F419" s="161"/>
      <c r="G419" s="161"/>
      <c r="H419" s="161"/>
      <c r="I419" s="161"/>
      <c r="J419" s="161"/>
      <c r="K419" s="161"/>
      <c r="L419" s="161"/>
      <c r="M419" s="161"/>
      <c r="N419" s="160"/>
      <c r="O419" s="160"/>
      <c r="P419" s="160"/>
      <c r="Q419" s="160"/>
      <c r="R419" s="161"/>
      <c r="S419" s="161"/>
      <c r="T419" s="161"/>
      <c r="U419" s="161"/>
      <c r="V419" s="161"/>
      <c r="W419" s="161"/>
      <c r="X419" s="161"/>
      <c r="Y419" s="161"/>
      <c r="Z419" s="150"/>
      <c r="AA419" s="150"/>
      <c r="AB419" s="150"/>
      <c r="AC419" s="150"/>
      <c r="AD419" s="150"/>
      <c r="AE419" s="150"/>
      <c r="AF419" s="150"/>
      <c r="AG419" s="150" t="s">
        <v>188</v>
      </c>
      <c r="AH419" s="150">
        <v>0</v>
      </c>
      <c r="AI419" s="150"/>
      <c r="AJ419" s="150"/>
      <c r="AK419" s="150"/>
      <c r="AL419" s="150"/>
      <c r="AM419" s="150"/>
      <c r="AN419" s="150"/>
      <c r="AO419" s="150"/>
      <c r="AP419" s="150"/>
      <c r="AQ419" s="150"/>
      <c r="AR419" s="150"/>
      <c r="AS419" s="150"/>
      <c r="AT419" s="150"/>
      <c r="AU419" s="150"/>
      <c r="AV419" s="150"/>
      <c r="AW419" s="150"/>
      <c r="AX419" s="150"/>
      <c r="AY419" s="150"/>
      <c r="AZ419" s="150"/>
      <c r="BA419" s="150"/>
      <c r="BB419" s="150"/>
      <c r="BC419" s="150"/>
      <c r="BD419" s="150"/>
      <c r="BE419" s="150"/>
      <c r="BF419" s="150"/>
      <c r="BG419" s="150"/>
      <c r="BH419" s="150"/>
    </row>
    <row r="420" spans="1:60" outlineLevel="3" x14ac:dyDescent="0.2">
      <c r="A420" s="157"/>
      <c r="B420" s="158"/>
      <c r="C420" s="190" t="s">
        <v>743</v>
      </c>
      <c r="D420" s="163"/>
      <c r="E420" s="164">
        <v>121.782</v>
      </c>
      <c r="F420" s="161"/>
      <c r="G420" s="161"/>
      <c r="H420" s="161"/>
      <c r="I420" s="161"/>
      <c r="J420" s="161"/>
      <c r="K420" s="161"/>
      <c r="L420" s="161"/>
      <c r="M420" s="161"/>
      <c r="N420" s="160"/>
      <c r="O420" s="160"/>
      <c r="P420" s="160"/>
      <c r="Q420" s="160"/>
      <c r="R420" s="161"/>
      <c r="S420" s="161"/>
      <c r="T420" s="161"/>
      <c r="U420" s="161"/>
      <c r="V420" s="161"/>
      <c r="W420" s="161"/>
      <c r="X420" s="161"/>
      <c r="Y420" s="161"/>
      <c r="Z420" s="150"/>
      <c r="AA420" s="150"/>
      <c r="AB420" s="150"/>
      <c r="AC420" s="150"/>
      <c r="AD420" s="150"/>
      <c r="AE420" s="150"/>
      <c r="AF420" s="150"/>
      <c r="AG420" s="150" t="s">
        <v>188</v>
      </c>
      <c r="AH420" s="150">
        <v>0</v>
      </c>
      <c r="AI420" s="150"/>
      <c r="AJ420" s="150"/>
      <c r="AK420" s="150"/>
      <c r="AL420" s="150"/>
      <c r="AM420" s="150"/>
      <c r="AN420" s="150"/>
      <c r="AO420" s="150"/>
      <c r="AP420" s="150"/>
      <c r="AQ420" s="150"/>
      <c r="AR420" s="150"/>
      <c r="AS420" s="150"/>
      <c r="AT420" s="150"/>
      <c r="AU420" s="150"/>
      <c r="AV420" s="150"/>
      <c r="AW420" s="150"/>
      <c r="AX420" s="150"/>
      <c r="AY420" s="150"/>
      <c r="AZ420" s="150"/>
      <c r="BA420" s="150"/>
      <c r="BB420" s="150"/>
      <c r="BC420" s="150"/>
      <c r="BD420" s="150"/>
      <c r="BE420" s="150"/>
      <c r="BF420" s="150"/>
      <c r="BG420" s="150"/>
      <c r="BH420" s="150"/>
    </row>
    <row r="421" spans="1:60" outlineLevel="3" x14ac:dyDescent="0.2">
      <c r="A421" s="157"/>
      <c r="B421" s="158"/>
      <c r="C421" s="190" t="s">
        <v>744</v>
      </c>
      <c r="D421" s="163"/>
      <c r="E421" s="164">
        <v>25.512</v>
      </c>
      <c r="F421" s="161"/>
      <c r="G421" s="161"/>
      <c r="H421" s="161"/>
      <c r="I421" s="161"/>
      <c r="J421" s="161"/>
      <c r="K421" s="161"/>
      <c r="L421" s="161"/>
      <c r="M421" s="161"/>
      <c r="N421" s="160"/>
      <c r="O421" s="160"/>
      <c r="P421" s="160"/>
      <c r="Q421" s="160"/>
      <c r="R421" s="161"/>
      <c r="S421" s="161"/>
      <c r="T421" s="161"/>
      <c r="U421" s="161"/>
      <c r="V421" s="161"/>
      <c r="W421" s="161"/>
      <c r="X421" s="161"/>
      <c r="Y421" s="161"/>
      <c r="Z421" s="150"/>
      <c r="AA421" s="150"/>
      <c r="AB421" s="150"/>
      <c r="AC421" s="150"/>
      <c r="AD421" s="150"/>
      <c r="AE421" s="150"/>
      <c r="AF421" s="150"/>
      <c r="AG421" s="150" t="s">
        <v>188</v>
      </c>
      <c r="AH421" s="150">
        <v>0</v>
      </c>
      <c r="AI421" s="150"/>
      <c r="AJ421" s="150"/>
      <c r="AK421" s="150"/>
      <c r="AL421" s="150"/>
      <c r="AM421" s="150"/>
      <c r="AN421" s="150"/>
      <c r="AO421" s="150"/>
      <c r="AP421" s="150"/>
      <c r="AQ421" s="150"/>
      <c r="AR421" s="150"/>
      <c r="AS421" s="150"/>
      <c r="AT421" s="150"/>
      <c r="AU421" s="150"/>
      <c r="AV421" s="150"/>
      <c r="AW421" s="150"/>
      <c r="AX421" s="150"/>
      <c r="AY421" s="150"/>
      <c r="AZ421" s="150"/>
      <c r="BA421" s="150"/>
      <c r="BB421" s="150"/>
      <c r="BC421" s="150"/>
      <c r="BD421" s="150"/>
      <c r="BE421" s="150"/>
      <c r="BF421" s="150"/>
      <c r="BG421" s="150"/>
      <c r="BH421" s="150"/>
    </row>
    <row r="422" spans="1:60" outlineLevel="3" x14ac:dyDescent="0.2">
      <c r="A422" s="157"/>
      <c r="B422" s="158"/>
      <c r="C422" s="190" t="s">
        <v>745</v>
      </c>
      <c r="D422" s="163"/>
      <c r="E422" s="164">
        <v>50.814</v>
      </c>
      <c r="F422" s="161"/>
      <c r="G422" s="161"/>
      <c r="H422" s="161"/>
      <c r="I422" s="161"/>
      <c r="J422" s="161"/>
      <c r="K422" s="161"/>
      <c r="L422" s="161"/>
      <c r="M422" s="161"/>
      <c r="N422" s="160"/>
      <c r="O422" s="160"/>
      <c r="P422" s="160"/>
      <c r="Q422" s="160"/>
      <c r="R422" s="161"/>
      <c r="S422" s="161"/>
      <c r="T422" s="161"/>
      <c r="U422" s="161"/>
      <c r="V422" s="161"/>
      <c r="W422" s="161"/>
      <c r="X422" s="161"/>
      <c r="Y422" s="161"/>
      <c r="Z422" s="150"/>
      <c r="AA422" s="150"/>
      <c r="AB422" s="150"/>
      <c r="AC422" s="150"/>
      <c r="AD422" s="150"/>
      <c r="AE422" s="150"/>
      <c r="AF422" s="150"/>
      <c r="AG422" s="150" t="s">
        <v>188</v>
      </c>
      <c r="AH422" s="150">
        <v>0</v>
      </c>
      <c r="AI422" s="150"/>
      <c r="AJ422" s="150"/>
      <c r="AK422" s="150"/>
      <c r="AL422" s="150"/>
      <c r="AM422" s="150"/>
      <c r="AN422" s="150"/>
      <c r="AO422" s="150"/>
      <c r="AP422" s="150"/>
      <c r="AQ422" s="150"/>
      <c r="AR422" s="150"/>
      <c r="AS422" s="150"/>
      <c r="AT422" s="150"/>
      <c r="AU422" s="150"/>
      <c r="AV422" s="150"/>
      <c r="AW422" s="150"/>
      <c r="AX422" s="150"/>
      <c r="AY422" s="150"/>
      <c r="AZ422" s="150"/>
      <c r="BA422" s="150"/>
      <c r="BB422" s="150"/>
      <c r="BC422" s="150"/>
      <c r="BD422" s="150"/>
      <c r="BE422" s="150"/>
      <c r="BF422" s="150"/>
      <c r="BG422" s="150"/>
      <c r="BH422" s="150"/>
    </row>
    <row r="423" spans="1:60" outlineLevel="3" x14ac:dyDescent="0.2">
      <c r="A423" s="157"/>
      <c r="B423" s="158"/>
      <c r="C423" s="190" t="s">
        <v>746</v>
      </c>
      <c r="D423" s="163"/>
      <c r="E423" s="164">
        <v>44.523800000000001</v>
      </c>
      <c r="F423" s="161"/>
      <c r="G423" s="161"/>
      <c r="H423" s="161"/>
      <c r="I423" s="161"/>
      <c r="J423" s="161"/>
      <c r="K423" s="161"/>
      <c r="L423" s="161"/>
      <c r="M423" s="161"/>
      <c r="N423" s="160"/>
      <c r="O423" s="160"/>
      <c r="P423" s="160"/>
      <c r="Q423" s="160"/>
      <c r="R423" s="161"/>
      <c r="S423" s="161"/>
      <c r="T423" s="161"/>
      <c r="U423" s="161"/>
      <c r="V423" s="161"/>
      <c r="W423" s="161"/>
      <c r="X423" s="161"/>
      <c r="Y423" s="161"/>
      <c r="Z423" s="150"/>
      <c r="AA423" s="150"/>
      <c r="AB423" s="150"/>
      <c r="AC423" s="150"/>
      <c r="AD423" s="150"/>
      <c r="AE423" s="150"/>
      <c r="AF423" s="150"/>
      <c r="AG423" s="150" t="s">
        <v>188</v>
      </c>
      <c r="AH423" s="150">
        <v>0</v>
      </c>
      <c r="AI423" s="150"/>
      <c r="AJ423" s="150"/>
      <c r="AK423" s="150"/>
      <c r="AL423" s="150"/>
      <c r="AM423" s="150"/>
      <c r="AN423" s="150"/>
      <c r="AO423" s="150"/>
      <c r="AP423" s="150"/>
      <c r="AQ423" s="150"/>
      <c r="AR423" s="150"/>
      <c r="AS423" s="150"/>
      <c r="AT423" s="150"/>
      <c r="AU423" s="150"/>
      <c r="AV423" s="150"/>
      <c r="AW423" s="150"/>
      <c r="AX423" s="150"/>
      <c r="AY423" s="150"/>
      <c r="AZ423" s="150"/>
      <c r="BA423" s="150"/>
      <c r="BB423" s="150"/>
      <c r="BC423" s="150"/>
      <c r="BD423" s="150"/>
      <c r="BE423" s="150"/>
      <c r="BF423" s="150"/>
      <c r="BG423" s="150"/>
      <c r="BH423" s="150"/>
    </row>
    <row r="424" spans="1:60" outlineLevel="3" x14ac:dyDescent="0.2">
      <c r="A424" s="157"/>
      <c r="B424" s="158"/>
      <c r="C424" s="190" t="s">
        <v>747</v>
      </c>
      <c r="D424" s="163"/>
      <c r="E424" s="164">
        <v>134.97409999999999</v>
      </c>
      <c r="F424" s="161"/>
      <c r="G424" s="161"/>
      <c r="H424" s="161"/>
      <c r="I424" s="161"/>
      <c r="J424" s="161"/>
      <c r="K424" s="161"/>
      <c r="L424" s="161"/>
      <c r="M424" s="161"/>
      <c r="N424" s="160"/>
      <c r="O424" s="160"/>
      <c r="P424" s="160"/>
      <c r="Q424" s="160"/>
      <c r="R424" s="161"/>
      <c r="S424" s="161"/>
      <c r="T424" s="161"/>
      <c r="U424" s="161"/>
      <c r="V424" s="161"/>
      <c r="W424" s="161"/>
      <c r="X424" s="161"/>
      <c r="Y424" s="161"/>
      <c r="Z424" s="150"/>
      <c r="AA424" s="150"/>
      <c r="AB424" s="150"/>
      <c r="AC424" s="150"/>
      <c r="AD424" s="150"/>
      <c r="AE424" s="150"/>
      <c r="AF424" s="150"/>
      <c r="AG424" s="150" t="s">
        <v>188</v>
      </c>
      <c r="AH424" s="150">
        <v>0</v>
      </c>
      <c r="AI424" s="150"/>
      <c r="AJ424" s="150"/>
      <c r="AK424" s="150"/>
      <c r="AL424" s="150"/>
      <c r="AM424" s="150"/>
      <c r="AN424" s="150"/>
      <c r="AO424" s="150"/>
      <c r="AP424" s="150"/>
      <c r="AQ424" s="150"/>
      <c r="AR424" s="150"/>
      <c r="AS424" s="150"/>
      <c r="AT424" s="150"/>
      <c r="AU424" s="150"/>
      <c r="AV424" s="150"/>
      <c r="AW424" s="150"/>
      <c r="AX424" s="150"/>
      <c r="AY424" s="150"/>
      <c r="AZ424" s="150"/>
      <c r="BA424" s="150"/>
      <c r="BB424" s="150"/>
      <c r="BC424" s="150"/>
      <c r="BD424" s="150"/>
      <c r="BE424" s="150"/>
      <c r="BF424" s="150"/>
      <c r="BG424" s="150"/>
      <c r="BH424" s="150"/>
    </row>
    <row r="425" spans="1:60" outlineLevel="3" x14ac:dyDescent="0.2">
      <c r="A425" s="157"/>
      <c r="B425" s="158"/>
      <c r="C425" s="190" t="s">
        <v>748</v>
      </c>
      <c r="D425" s="163"/>
      <c r="E425" s="164">
        <v>-91.207999999999998</v>
      </c>
      <c r="F425" s="161"/>
      <c r="G425" s="161"/>
      <c r="H425" s="161"/>
      <c r="I425" s="161"/>
      <c r="J425" s="161"/>
      <c r="K425" s="161"/>
      <c r="L425" s="161"/>
      <c r="M425" s="161"/>
      <c r="N425" s="160"/>
      <c r="O425" s="160"/>
      <c r="P425" s="160"/>
      <c r="Q425" s="160"/>
      <c r="R425" s="161"/>
      <c r="S425" s="161"/>
      <c r="T425" s="161"/>
      <c r="U425" s="161"/>
      <c r="V425" s="161"/>
      <c r="W425" s="161"/>
      <c r="X425" s="161"/>
      <c r="Y425" s="161"/>
      <c r="Z425" s="150"/>
      <c r="AA425" s="150"/>
      <c r="AB425" s="150"/>
      <c r="AC425" s="150"/>
      <c r="AD425" s="150"/>
      <c r="AE425" s="150"/>
      <c r="AF425" s="150"/>
      <c r="AG425" s="150" t="s">
        <v>188</v>
      </c>
      <c r="AH425" s="150">
        <v>5</v>
      </c>
      <c r="AI425" s="150"/>
      <c r="AJ425" s="150"/>
      <c r="AK425" s="150"/>
      <c r="AL425" s="150"/>
      <c r="AM425" s="150"/>
      <c r="AN425" s="150"/>
      <c r="AO425" s="150"/>
      <c r="AP425" s="150"/>
      <c r="AQ425" s="150"/>
      <c r="AR425" s="150"/>
      <c r="AS425" s="150"/>
      <c r="AT425" s="150"/>
      <c r="AU425" s="150"/>
      <c r="AV425" s="150"/>
      <c r="AW425" s="150"/>
      <c r="AX425" s="150"/>
      <c r="AY425" s="150"/>
      <c r="AZ425" s="150"/>
      <c r="BA425" s="150"/>
      <c r="BB425" s="150"/>
      <c r="BC425" s="150"/>
      <c r="BD425" s="150"/>
      <c r="BE425" s="150"/>
      <c r="BF425" s="150"/>
      <c r="BG425" s="150"/>
      <c r="BH425" s="150"/>
    </row>
    <row r="426" spans="1:60" outlineLevel="1" x14ac:dyDescent="0.2">
      <c r="A426" s="173">
        <v>109</v>
      </c>
      <c r="B426" s="174" t="s">
        <v>749</v>
      </c>
      <c r="C426" s="189" t="s">
        <v>750</v>
      </c>
      <c r="D426" s="175" t="s">
        <v>179</v>
      </c>
      <c r="E426" s="176">
        <v>475</v>
      </c>
      <c r="F426" s="177"/>
      <c r="G426" s="178">
        <f>ROUND(E426*F426,2)</f>
        <v>0</v>
      </c>
      <c r="H426" s="177"/>
      <c r="I426" s="178">
        <f>ROUND(E426*H426,2)</f>
        <v>0</v>
      </c>
      <c r="J426" s="177"/>
      <c r="K426" s="178">
        <f>ROUND(E426*J426,2)</f>
        <v>0</v>
      </c>
      <c r="L426" s="178">
        <v>21</v>
      </c>
      <c r="M426" s="178">
        <f>G426*(1+L426/100)</f>
        <v>0</v>
      </c>
      <c r="N426" s="176">
        <v>1.0000000000000001E-5</v>
      </c>
      <c r="O426" s="176">
        <f>ROUND(E426*N426,2)</f>
        <v>0</v>
      </c>
      <c r="P426" s="176">
        <v>0</v>
      </c>
      <c r="Q426" s="176">
        <f>ROUND(E426*P426,2)</f>
        <v>0</v>
      </c>
      <c r="R426" s="178" t="s">
        <v>715</v>
      </c>
      <c r="S426" s="178" t="s">
        <v>242</v>
      </c>
      <c r="T426" s="179" t="s">
        <v>243</v>
      </c>
      <c r="U426" s="161">
        <v>2.9000000000000001E-2</v>
      </c>
      <c r="V426" s="161">
        <f>ROUND(E426*U426,2)</f>
        <v>13.78</v>
      </c>
      <c r="W426" s="161"/>
      <c r="X426" s="161" t="s">
        <v>182</v>
      </c>
      <c r="Y426" s="161" t="s">
        <v>183</v>
      </c>
      <c r="Z426" s="150"/>
      <c r="AA426" s="150"/>
      <c r="AB426" s="150"/>
      <c r="AC426" s="150"/>
      <c r="AD426" s="150"/>
      <c r="AE426" s="150"/>
      <c r="AF426" s="150"/>
      <c r="AG426" s="150" t="s">
        <v>184</v>
      </c>
      <c r="AH426" s="150"/>
      <c r="AI426" s="150"/>
      <c r="AJ426" s="150"/>
      <c r="AK426" s="150"/>
      <c r="AL426" s="150"/>
      <c r="AM426" s="150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50"/>
      <c r="BD426" s="150"/>
      <c r="BE426" s="150"/>
      <c r="BF426" s="150"/>
      <c r="BG426" s="150"/>
      <c r="BH426" s="150"/>
    </row>
    <row r="427" spans="1:60" outlineLevel="2" x14ac:dyDescent="0.2">
      <c r="A427" s="157"/>
      <c r="B427" s="158"/>
      <c r="C427" s="190" t="s">
        <v>751</v>
      </c>
      <c r="D427" s="163"/>
      <c r="E427" s="164">
        <v>475</v>
      </c>
      <c r="F427" s="161"/>
      <c r="G427" s="161"/>
      <c r="H427" s="161"/>
      <c r="I427" s="161"/>
      <c r="J427" s="161"/>
      <c r="K427" s="161"/>
      <c r="L427" s="161"/>
      <c r="M427" s="161"/>
      <c r="N427" s="160"/>
      <c r="O427" s="160"/>
      <c r="P427" s="160"/>
      <c r="Q427" s="160"/>
      <c r="R427" s="161"/>
      <c r="S427" s="161"/>
      <c r="T427" s="161"/>
      <c r="U427" s="161"/>
      <c r="V427" s="161"/>
      <c r="W427" s="161"/>
      <c r="X427" s="161"/>
      <c r="Y427" s="161"/>
      <c r="Z427" s="150"/>
      <c r="AA427" s="150"/>
      <c r="AB427" s="150"/>
      <c r="AC427" s="150"/>
      <c r="AD427" s="150"/>
      <c r="AE427" s="150"/>
      <c r="AF427" s="150"/>
      <c r="AG427" s="150" t="s">
        <v>188</v>
      </c>
      <c r="AH427" s="150">
        <v>0</v>
      </c>
      <c r="AI427" s="150"/>
      <c r="AJ427" s="150"/>
      <c r="AK427" s="150"/>
      <c r="AL427" s="150"/>
      <c r="AM427" s="150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50"/>
      <c r="BD427" s="150"/>
      <c r="BE427" s="150"/>
      <c r="BF427" s="150"/>
      <c r="BG427" s="150"/>
      <c r="BH427" s="150"/>
    </row>
    <row r="428" spans="1:60" x14ac:dyDescent="0.2">
      <c r="A428" s="166" t="s">
        <v>175</v>
      </c>
      <c r="B428" s="167" t="s">
        <v>136</v>
      </c>
      <c r="C428" s="188" t="s">
        <v>137</v>
      </c>
      <c r="D428" s="168"/>
      <c r="E428" s="169"/>
      <c r="F428" s="170"/>
      <c r="G428" s="170">
        <f>SUMIF(AG429:AG469,"&lt;&gt;NOR",G429:G469)</f>
        <v>0</v>
      </c>
      <c r="H428" s="170"/>
      <c r="I428" s="170">
        <f>SUM(I429:I469)</f>
        <v>0</v>
      </c>
      <c r="J428" s="170"/>
      <c r="K428" s="170">
        <f>SUM(K429:K469)</f>
        <v>0</v>
      </c>
      <c r="L428" s="170"/>
      <c r="M428" s="170">
        <f>SUM(M429:M469)</f>
        <v>0</v>
      </c>
      <c r="N428" s="169"/>
      <c r="O428" s="169">
        <f>SUM(O429:O469)</f>
        <v>0</v>
      </c>
      <c r="P428" s="169"/>
      <c r="Q428" s="169">
        <f>SUM(Q429:Q469)</f>
        <v>0</v>
      </c>
      <c r="R428" s="170"/>
      <c r="S428" s="170"/>
      <c r="T428" s="171"/>
      <c r="U428" s="165"/>
      <c r="V428" s="165">
        <f>SUM(V429:V469)</f>
        <v>18.12</v>
      </c>
      <c r="W428" s="165"/>
      <c r="X428" s="165"/>
      <c r="Y428" s="165"/>
      <c r="AG428" t="s">
        <v>176</v>
      </c>
    </row>
    <row r="429" spans="1:60" outlineLevel="1" x14ac:dyDescent="0.2">
      <c r="A429" s="173">
        <v>110</v>
      </c>
      <c r="B429" s="174" t="s">
        <v>752</v>
      </c>
      <c r="C429" s="189" t="s">
        <v>753</v>
      </c>
      <c r="D429" s="175" t="s">
        <v>240</v>
      </c>
      <c r="E429" s="176">
        <v>26</v>
      </c>
      <c r="F429" s="177"/>
      <c r="G429" s="178">
        <f>ROUND(E429*F429,2)</f>
        <v>0</v>
      </c>
      <c r="H429" s="177"/>
      <c r="I429" s="178">
        <f>ROUND(E429*H429,2)</f>
        <v>0</v>
      </c>
      <c r="J429" s="177"/>
      <c r="K429" s="178">
        <f>ROUND(E429*J429,2)</f>
        <v>0</v>
      </c>
      <c r="L429" s="178">
        <v>21</v>
      </c>
      <c r="M429" s="178">
        <f>G429*(1+L429/100)</f>
        <v>0</v>
      </c>
      <c r="N429" s="176">
        <v>0</v>
      </c>
      <c r="O429" s="176">
        <f>ROUND(E429*N429,2)</f>
        <v>0</v>
      </c>
      <c r="P429" s="176">
        <v>0</v>
      </c>
      <c r="Q429" s="176">
        <f>ROUND(E429*P429,2)</f>
        <v>0</v>
      </c>
      <c r="R429" s="178" t="s">
        <v>754</v>
      </c>
      <c r="S429" s="178" t="s">
        <v>242</v>
      </c>
      <c r="T429" s="179" t="s">
        <v>243</v>
      </c>
      <c r="U429" s="161">
        <v>0.32667000000000002</v>
      </c>
      <c r="V429" s="161">
        <f>ROUND(E429*U429,2)</f>
        <v>8.49</v>
      </c>
      <c r="W429" s="161"/>
      <c r="X429" s="161" t="s">
        <v>182</v>
      </c>
      <c r="Y429" s="161" t="s">
        <v>183</v>
      </c>
      <c r="Z429" s="150"/>
      <c r="AA429" s="150"/>
      <c r="AB429" s="150"/>
      <c r="AC429" s="150"/>
      <c r="AD429" s="150"/>
      <c r="AE429" s="150"/>
      <c r="AF429" s="150"/>
      <c r="AG429" s="150" t="s">
        <v>184</v>
      </c>
      <c r="AH429" s="150"/>
      <c r="AI429" s="150"/>
      <c r="AJ429" s="150"/>
      <c r="AK429" s="150"/>
      <c r="AL429" s="150"/>
      <c r="AM429" s="150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50"/>
      <c r="BD429" s="150"/>
      <c r="BE429" s="150"/>
      <c r="BF429" s="150"/>
      <c r="BG429" s="150"/>
      <c r="BH429" s="150"/>
    </row>
    <row r="430" spans="1:60" outlineLevel="2" x14ac:dyDescent="0.2">
      <c r="A430" s="157"/>
      <c r="B430" s="158"/>
      <c r="C430" s="190" t="s">
        <v>755</v>
      </c>
      <c r="D430" s="163"/>
      <c r="E430" s="164">
        <v>26</v>
      </c>
      <c r="F430" s="161"/>
      <c r="G430" s="161"/>
      <c r="H430" s="161"/>
      <c r="I430" s="161"/>
      <c r="J430" s="161"/>
      <c r="K430" s="161"/>
      <c r="L430" s="161"/>
      <c r="M430" s="161"/>
      <c r="N430" s="160"/>
      <c r="O430" s="160"/>
      <c r="P430" s="160"/>
      <c r="Q430" s="160"/>
      <c r="R430" s="161"/>
      <c r="S430" s="161"/>
      <c r="T430" s="161"/>
      <c r="U430" s="161"/>
      <c r="V430" s="161"/>
      <c r="W430" s="161"/>
      <c r="X430" s="161"/>
      <c r="Y430" s="161"/>
      <c r="Z430" s="150"/>
      <c r="AA430" s="150"/>
      <c r="AB430" s="150"/>
      <c r="AC430" s="150"/>
      <c r="AD430" s="150"/>
      <c r="AE430" s="150"/>
      <c r="AF430" s="150"/>
      <c r="AG430" s="150" t="s">
        <v>188</v>
      </c>
      <c r="AH430" s="150">
        <v>5</v>
      </c>
      <c r="AI430" s="150"/>
      <c r="AJ430" s="150"/>
      <c r="AK430" s="150"/>
      <c r="AL430" s="150"/>
      <c r="AM430" s="150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50"/>
      <c r="BD430" s="150"/>
      <c r="BE430" s="150"/>
      <c r="BF430" s="150"/>
      <c r="BG430" s="150"/>
      <c r="BH430" s="150"/>
    </row>
    <row r="431" spans="1:60" outlineLevel="1" x14ac:dyDescent="0.2">
      <c r="A431" s="173">
        <v>111</v>
      </c>
      <c r="B431" s="174" t="s">
        <v>756</v>
      </c>
      <c r="C431" s="189" t="s">
        <v>757</v>
      </c>
      <c r="D431" s="175" t="s">
        <v>240</v>
      </c>
      <c r="E431" s="176">
        <v>13</v>
      </c>
      <c r="F431" s="177"/>
      <c r="G431" s="178">
        <f>ROUND(E431*F431,2)</f>
        <v>0</v>
      </c>
      <c r="H431" s="177"/>
      <c r="I431" s="178">
        <f>ROUND(E431*H431,2)</f>
        <v>0</v>
      </c>
      <c r="J431" s="177"/>
      <c r="K431" s="178">
        <f>ROUND(E431*J431,2)</f>
        <v>0</v>
      </c>
      <c r="L431" s="178">
        <v>21</v>
      </c>
      <c r="M431" s="178">
        <f>G431*(1+L431/100)</f>
        <v>0</v>
      </c>
      <c r="N431" s="176">
        <v>0</v>
      </c>
      <c r="O431" s="176">
        <f>ROUND(E431*N431,2)</f>
        <v>0</v>
      </c>
      <c r="P431" s="176">
        <v>0</v>
      </c>
      <c r="Q431" s="176">
        <f>ROUND(E431*P431,2)</f>
        <v>0</v>
      </c>
      <c r="R431" s="178" t="s">
        <v>754</v>
      </c>
      <c r="S431" s="178" t="s">
        <v>242</v>
      </c>
      <c r="T431" s="179" t="s">
        <v>243</v>
      </c>
      <c r="U431" s="161">
        <v>0.42</v>
      </c>
      <c r="V431" s="161">
        <f>ROUND(E431*U431,2)</f>
        <v>5.46</v>
      </c>
      <c r="W431" s="161"/>
      <c r="X431" s="161" t="s">
        <v>182</v>
      </c>
      <c r="Y431" s="161" t="s">
        <v>183</v>
      </c>
      <c r="Z431" s="150"/>
      <c r="AA431" s="150"/>
      <c r="AB431" s="150"/>
      <c r="AC431" s="150"/>
      <c r="AD431" s="150"/>
      <c r="AE431" s="150"/>
      <c r="AF431" s="150"/>
      <c r="AG431" s="150" t="s">
        <v>184</v>
      </c>
      <c r="AH431" s="150"/>
      <c r="AI431" s="150"/>
      <c r="AJ431" s="150"/>
      <c r="AK431" s="150"/>
      <c r="AL431" s="150"/>
      <c r="AM431" s="150"/>
      <c r="AN431" s="150"/>
      <c r="AO431" s="150"/>
      <c r="AP431" s="150"/>
      <c r="AQ431" s="150"/>
      <c r="AR431" s="150"/>
      <c r="AS431" s="150"/>
      <c r="AT431" s="150"/>
      <c r="AU431" s="150"/>
      <c r="AV431" s="150"/>
      <c r="AW431" s="150"/>
      <c r="AX431" s="150"/>
      <c r="AY431" s="150"/>
      <c r="AZ431" s="150"/>
      <c r="BA431" s="150"/>
      <c r="BB431" s="150"/>
      <c r="BC431" s="150"/>
      <c r="BD431" s="150"/>
      <c r="BE431" s="150"/>
      <c r="BF431" s="150"/>
      <c r="BG431" s="150"/>
      <c r="BH431" s="150"/>
    </row>
    <row r="432" spans="1:60" outlineLevel="2" x14ac:dyDescent="0.2">
      <c r="A432" s="157"/>
      <c r="B432" s="158"/>
      <c r="C432" s="190" t="s">
        <v>758</v>
      </c>
      <c r="D432" s="163"/>
      <c r="E432" s="164">
        <v>13</v>
      </c>
      <c r="F432" s="161"/>
      <c r="G432" s="161"/>
      <c r="H432" s="161"/>
      <c r="I432" s="161"/>
      <c r="J432" s="161"/>
      <c r="K432" s="161"/>
      <c r="L432" s="161"/>
      <c r="M432" s="161"/>
      <c r="N432" s="160"/>
      <c r="O432" s="160"/>
      <c r="P432" s="160"/>
      <c r="Q432" s="160"/>
      <c r="R432" s="161"/>
      <c r="S432" s="161"/>
      <c r="T432" s="161"/>
      <c r="U432" s="161"/>
      <c r="V432" s="161"/>
      <c r="W432" s="161"/>
      <c r="X432" s="161"/>
      <c r="Y432" s="161"/>
      <c r="Z432" s="150"/>
      <c r="AA432" s="150"/>
      <c r="AB432" s="150"/>
      <c r="AC432" s="150"/>
      <c r="AD432" s="150"/>
      <c r="AE432" s="150"/>
      <c r="AF432" s="150"/>
      <c r="AG432" s="150" t="s">
        <v>188</v>
      </c>
      <c r="AH432" s="150">
        <v>5</v>
      </c>
      <c r="AI432" s="150"/>
      <c r="AJ432" s="150"/>
      <c r="AK432" s="150"/>
      <c r="AL432" s="150"/>
      <c r="AM432" s="150"/>
      <c r="AN432" s="150"/>
      <c r="AO432" s="150"/>
      <c r="AP432" s="150"/>
      <c r="AQ432" s="150"/>
      <c r="AR432" s="150"/>
      <c r="AS432" s="150"/>
      <c r="AT432" s="150"/>
      <c r="AU432" s="150"/>
      <c r="AV432" s="150"/>
      <c r="AW432" s="150"/>
      <c r="AX432" s="150"/>
      <c r="AY432" s="150"/>
      <c r="AZ432" s="150"/>
      <c r="BA432" s="150"/>
      <c r="BB432" s="150"/>
      <c r="BC432" s="150"/>
      <c r="BD432" s="150"/>
      <c r="BE432" s="150"/>
      <c r="BF432" s="150"/>
      <c r="BG432" s="150"/>
      <c r="BH432" s="150"/>
    </row>
    <row r="433" spans="1:60" outlineLevel="1" x14ac:dyDescent="0.2">
      <c r="A433" s="173">
        <v>112</v>
      </c>
      <c r="B433" s="174" t="s">
        <v>759</v>
      </c>
      <c r="C433" s="189" t="s">
        <v>760</v>
      </c>
      <c r="D433" s="175" t="s">
        <v>240</v>
      </c>
      <c r="E433" s="176">
        <v>1</v>
      </c>
      <c r="F433" s="177"/>
      <c r="G433" s="178">
        <f>ROUND(E433*F433,2)</f>
        <v>0</v>
      </c>
      <c r="H433" s="177"/>
      <c r="I433" s="178">
        <f>ROUND(E433*H433,2)</f>
        <v>0</v>
      </c>
      <c r="J433" s="177"/>
      <c r="K433" s="178">
        <f>ROUND(E433*J433,2)</f>
        <v>0</v>
      </c>
      <c r="L433" s="178">
        <v>21</v>
      </c>
      <c r="M433" s="178">
        <f>G433*(1+L433/100)</f>
        <v>0</v>
      </c>
      <c r="N433" s="176">
        <v>0</v>
      </c>
      <c r="O433" s="176">
        <f>ROUND(E433*N433,2)</f>
        <v>0</v>
      </c>
      <c r="P433" s="176">
        <v>0</v>
      </c>
      <c r="Q433" s="176">
        <f>ROUND(E433*P433,2)</f>
        <v>0</v>
      </c>
      <c r="R433" s="178" t="s">
        <v>754</v>
      </c>
      <c r="S433" s="178" t="s">
        <v>242</v>
      </c>
      <c r="T433" s="179" t="s">
        <v>243</v>
      </c>
      <c r="U433" s="161">
        <v>0.42499999999999999</v>
      </c>
      <c r="V433" s="161">
        <f>ROUND(E433*U433,2)</f>
        <v>0.43</v>
      </c>
      <c r="W433" s="161"/>
      <c r="X433" s="161" t="s">
        <v>182</v>
      </c>
      <c r="Y433" s="161" t="s">
        <v>183</v>
      </c>
      <c r="Z433" s="150"/>
      <c r="AA433" s="150"/>
      <c r="AB433" s="150"/>
      <c r="AC433" s="150"/>
      <c r="AD433" s="150"/>
      <c r="AE433" s="150"/>
      <c r="AF433" s="150"/>
      <c r="AG433" s="150" t="s">
        <v>184</v>
      </c>
      <c r="AH433" s="150"/>
      <c r="AI433" s="150"/>
      <c r="AJ433" s="150"/>
      <c r="AK433" s="150"/>
      <c r="AL433" s="150"/>
      <c r="AM433" s="150"/>
      <c r="AN433" s="150"/>
      <c r="AO433" s="150"/>
      <c r="AP433" s="150"/>
      <c r="AQ433" s="150"/>
      <c r="AR433" s="150"/>
      <c r="AS433" s="150"/>
      <c r="AT433" s="150"/>
      <c r="AU433" s="150"/>
      <c r="AV433" s="150"/>
      <c r="AW433" s="150"/>
      <c r="AX433" s="150"/>
      <c r="AY433" s="150"/>
      <c r="AZ433" s="150"/>
      <c r="BA433" s="150"/>
      <c r="BB433" s="150"/>
      <c r="BC433" s="150"/>
      <c r="BD433" s="150"/>
      <c r="BE433" s="150"/>
      <c r="BF433" s="150"/>
      <c r="BG433" s="150"/>
      <c r="BH433" s="150"/>
    </row>
    <row r="434" spans="1:60" outlineLevel="2" x14ac:dyDescent="0.2">
      <c r="A434" s="157"/>
      <c r="B434" s="158"/>
      <c r="C434" s="190" t="s">
        <v>761</v>
      </c>
      <c r="D434" s="163"/>
      <c r="E434" s="164">
        <v>1</v>
      </c>
      <c r="F434" s="161"/>
      <c r="G434" s="161"/>
      <c r="H434" s="161"/>
      <c r="I434" s="161"/>
      <c r="J434" s="161"/>
      <c r="K434" s="161"/>
      <c r="L434" s="161"/>
      <c r="M434" s="161"/>
      <c r="N434" s="160"/>
      <c r="O434" s="160"/>
      <c r="P434" s="160"/>
      <c r="Q434" s="160"/>
      <c r="R434" s="161"/>
      <c r="S434" s="161"/>
      <c r="T434" s="161"/>
      <c r="U434" s="161"/>
      <c r="V434" s="161"/>
      <c r="W434" s="161"/>
      <c r="X434" s="161"/>
      <c r="Y434" s="161"/>
      <c r="Z434" s="150"/>
      <c r="AA434" s="150"/>
      <c r="AB434" s="150"/>
      <c r="AC434" s="150"/>
      <c r="AD434" s="150"/>
      <c r="AE434" s="150"/>
      <c r="AF434" s="150"/>
      <c r="AG434" s="150" t="s">
        <v>188</v>
      </c>
      <c r="AH434" s="150">
        <v>5</v>
      </c>
      <c r="AI434" s="150"/>
      <c r="AJ434" s="150"/>
      <c r="AK434" s="150"/>
      <c r="AL434" s="150"/>
      <c r="AM434" s="150"/>
      <c r="AN434" s="150"/>
      <c r="AO434" s="150"/>
      <c r="AP434" s="150"/>
      <c r="AQ434" s="150"/>
      <c r="AR434" s="150"/>
      <c r="AS434" s="150"/>
      <c r="AT434" s="150"/>
      <c r="AU434" s="150"/>
      <c r="AV434" s="150"/>
      <c r="AW434" s="150"/>
      <c r="AX434" s="150"/>
      <c r="AY434" s="150"/>
      <c r="AZ434" s="150"/>
      <c r="BA434" s="150"/>
      <c r="BB434" s="150"/>
      <c r="BC434" s="150"/>
      <c r="BD434" s="150"/>
      <c r="BE434" s="150"/>
      <c r="BF434" s="150"/>
      <c r="BG434" s="150"/>
      <c r="BH434" s="150"/>
    </row>
    <row r="435" spans="1:60" outlineLevel="1" x14ac:dyDescent="0.2">
      <c r="A435" s="173">
        <v>113</v>
      </c>
      <c r="B435" s="174" t="s">
        <v>762</v>
      </c>
      <c r="C435" s="189" t="s">
        <v>763</v>
      </c>
      <c r="D435" s="175" t="s">
        <v>240</v>
      </c>
      <c r="E435" s="176">
        <v>13</v>
      </c>
      <c r="F435" s="177"/>
      <c r="G435" s="178">
        <f>ROUND(E435*F435,2)</f>
        <v>0</v>
      </c>
      <c r="H435" s="177"/>
      <c r="I435" s="178">
        <f>ROUND(E435*H435,2)</f>
        <v>0</v>
      </c>
      <c r="J435" s="177"/>
      <c r="K435" s="178">
        <f>ROUND(E435*J435,2)</f>
        <v>0</v>
      </c>
      <c r="L435" s="178">
        <v>21</v>
      </c>
      <c r="M435" s="178">
        <f>G435*(1+L435/100)</f>
        <v>0</v>
      </c>
      <c r="N435" s="176">
        <v>0</v>
      </c>
      <c r="O435" s="176">
        <f>ROUND(E435*N435,2)</f>
        <v>0</v>
      </c>
      <c r="P435" s="176">
        <v>0</v>
      </c>
      <c r="Q435" s="176">
        <f>ROUND(E435*P435,2)</f>
        <v>0</v>
      </c>
      <c r="R435" s="178" t="s">
        <v>754</v>
      </c>
      <c r="S435" s="178" t="s">
        <v>242</v>
      </c>
      <c r="T435" s="179" t="s">
        <v>243</v>
      </c>
      <c r="U435" s="161">
        <v>0.27</v>
      </c>
      <c r="V435" s="161">
        <f>ROUND(E435*U435,2)</f>
        <v>3.51</v>
      </c>
      <c r="W435" s="161"/>
      <c r="X435" s="161" t="s">
        <v>182</v>
      </c>
      <c r="Y435" s="161" t="s">
        <v>183</v>
      </c>
      <c r="Z435" s="150"/>
      <c r="AA435" s="150"/>
      <c r="AB435" s="150"/>
      <c r="AC435" s="150"/>
      <c r="AD435" s="150"/>
      <c r="AE435" s="150"/>
      <c r="AF435" s="150"/>
      <c r="AG435" s="150" t="s">
        <v>184</v>
      </c>
      <c r="AH435" s="150"/>
      <c r="AI435" s="150"/>
      <c r="AJ435" s="150"/>
      <c r="AK435" s="150"/>
      <c r="AL435" s="150"/>
      <c r="AM435" s="150"/>
      <c r="AN435" s="150"/>
      <c r="AO435" s="150"/>
      <c r="AP435" s="150"/>
      <c r="AQ435" s="150"/>
      <c r="AR435" s="150"/>
      <c r="AS435" s="150"/>
      <c r="AT435" s="150"/>
      <c r="AU435" s="150"/>
      <c r="AV435" s="150"/>
      <c r="AW435" s="150"/>
      <c r="AX435" s="150"/>
      <c r="AY435" s="150"/>
      <c r="AZ435" s="150"/>
      <c r="BA435" s="150"/>
      <c r="BB435" s="150"/>
      <c r="BC435" s="150"/>
      <c r="BD435" s="150"/>
      <c r="BE435" s="150"/>
      <c r="BF435" s="150"/>
      <c r="BG435" s="150"/>
      <c r="BH435" s="150"/>
    </row>
    <row r="436" spans="1:60" outlineLevel="2" x14ac:dyDescent="0.2">
      <c r="A436" s="157"/>
      <c r="B436" s="158"/>
      <c r="C436" s="190" t="s">
        <v>758</v>
      </c>
      <c r="D436" s="163"/>
      <c r="E436" s="164">
        <v>13</v>
      </c>
      <c r="F436" s="161"/>
      <c r="G436" s="161"/>
      <c r="H436" s="161"/>
      <c r="I436" s="161"/>
      <c r="J436" s="161"/>
      <c r="K436" s="161"/>
      <c r="L436" s="161"/>
      <c r="M436" s="161"/>
      <c r="N436" s="160"/>
      <c r="O436" s="160"/>
      <c r="P436" s="160"/>
      <c r="Q436" s="160"/>
      <c r="R436" s="161"/>
      <c r="S436" s="161"/>
      <c r="T436" s="161"/>
      <c r="U436" s="161"/>
      <c r="V436" s="161"/>
      <c r="W436" s="161"/>
      <c r="X436" s="161"/>
      <c r="Y436" s="161"/>
      <c r="Z436" s="150"/>
      <c r="AA436" s="150"/>
      <c r="AB436" s="150"/>
      <c r="AC436" s="150"/>
      <c r="AD436" s="150"/>
      <c r="AE436" s="150"/>
      <c r="AF436" s="150"/>
      <c r="AG436" s="150" t="s">
        <v>188</v>
      </c>
      <c r="AH436" s="150">
        <v>5</v>
      </c>
      <c r="AI436" s="150"/>
      <c r="AJ436" s="150"/>
      <c r="AK436" s="150"/>
      <c r="AL436" s="150"/>
      <c r="AM436" s="150"/>
      <c r="AN436" s="150"/>
      <c r="AO436" s="150"/>
      <c r="AP436" s="150"/>
      <c r="AQ436" s="150"/>
      <c r="AR436" s="150"/>
      <c r="AS436" s="150"/>
      <c r="AT436" s="150"/>
      <c r="AU436" s="150"/>
      <c r="AV436" s="150"/>
      <c r="AW436" s="150"/>
      <c r="AX436" s="150"/>
      <c r="AY436" s="150"/>
      <c r="AZ436" s="150"/>
      <c r="BA436" s="150"/>
      <c r="BB436" s="150"/>
      <c r="BC436" s="150"/>
      <c r="BD436" s="150"/>
      <c r="BE436" s="150"/>
      <c r="BF436" s="150"/>
      <c r="BG436" s="150"/>
      <c r="BH436" s="150"/>
    </row>
    <row r="437" spans="1:60" outlineLevel="1" x14ac:dyDescent="0.2">
      <c r="A437" s="173">
        <v>114</v>
      </c>
      <c r="B437" s="174" t="s">
        <v>764</v>
      </c>
      <c r="C437" s="189" t="s">
        <v>765</v>
      </c>
      <c r="D437" s="175" t="s">
        <v>240</v>
      </c>
      <c r="E437" s="176">
        <v>1</v>
      </c>
      <c r="F437" s="177"/>
      <c r="G437" s="178">
        <f>ROUND(E437*F437,2)</f>
        <v>0</v>
      </c>
      <c r="H437" s="177"/>
      <c r="I437" s="178">
        <f>ROUND(E437*H437,2)</f>
        <v>0</v>
      </c>
      <c r="J437" s="177"/>
      <c r="K437" s="178">
        <f>ROUND(E437*J437,2)</f>
        <v>0</v>
      </c>
      <c r="L437" s="178">
        <v>21</v>
      </c>
      <c r="M437" s="178">
        <f>G437*(1+L437/100)</f>
        <v>0</v>
      </c>
      <c r="N437" s="176">
        <v>0</v>
      </c>
      <c r="O437" s="176">
        <f>ROUND(E437*N437,2)</f>
        <v>0</v>
      </c>
      <c r="P437" s="176">
        <v>0</v>
      </c>
      <c r="Q437" s="176">
        <f>ROUND(E437*P437,2)</f>
        <v>0</v>
      </c>
      <c r="R437" s="178" t="s">
        <v>754</v>
      </c>
      <c r="S437" s="178" t="s">
        <v>242</v>
      </c>
      <c r="T437" s="179" t="s">
        <v>243</v>
      </c>
      <c r="U437" s="161">
        <v>0.22500000000000001</v>
      </c>
      <c r="V437" s="161">
        <f>ROUND(E437*U437,2)</f>
        <v>0.23</v>
      </c>
      <c r="W437" s="161"/>
      <c r="X437" s="161" t="s">
        <v>182</v>
      </c>
      <c r="Y437" s="161" t="s">
        <v>183</v>
      </c>
      <c r="Z437" s="150"/>
      <c r="AA437" s="150"/>
      <c r="AB437" s="150"/>
      <c r="AC437" s="150"/>
      <c r="AD437" s="150"/>
      <c r="AE437" s="150"/>
      <c r="AF437" s="150"/>
      <c r="AG437" s="150" t="s">
        <v>184</v>
      </c>
      <c r="AH437" s="150"/>
      <c r="AI437" s="150"/>
      <c r="AJ437" s="150"/>
      <c r="AK437" s="150"/>
      <c r="AL437" s="150"/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50"/>
      <c r="AW437" s="150"/>
      <c r="AX437" s="150"/>
      <c r="AY437" s="150"/>
      <c r="AZ437" s="150"/>
      <c r="BA437" s="150"/>
      <c r="BB437" s="150"/>
      <c r="BC437" s="150"/>
      <c r="BD437" s="150"/>
      <c r="BE437" s="150"/>
      <c r="BF437" s="150"/>
      <c r="BG437" s="150"/>
      <c r="BH437" s="150"/>
    </row>
    <row r="438" spans="1:60" outlineLevel="2" x14ac:dyDescent="0.2">
      <c r="A438" s="157"/>
      <c r="B438" s="158"/>
      <c r="C438" s="190" t="s">
        <v>761</v>
      </c>
      <c r="D438" s="163"/>
      <c r="E438" s="164">
        <v>1</v>
      </c>
      <c r="F438" s="161"/>
      <c r="G438" s="161"/>
      <c r="H438" s="161"/>
      <c r="I438" s="161"/>
      <c r="J438" s="161"/>
      <c r="K438" s="161"/>
      <c r="L438" s="161"/>
      <c r="M438" s="161"/>
      <c r="N438" s="160"/>
      <c r="O438" s="160"/>
      <c r="P438" s="160"/>
      <c r="Q438" s="160"/>
      <c r="R438" s="161"/>
      <c r="S438" s="161"/>
      <c r="T438" s="161"/>
      <c r="U438" s="161"/>
      <c r="V438" s="161"/>
      <c r="W438" s="161"/>
      <c r="X438" s="161"/>
      <c r="Y438" s="161"/>
      <c r="Z438" s="150"/>
      <c r="AA438" s="150"/>
      <c r="AB438" s="150"/>
      <c r="AC438" s="150"/>
      <c r="AD438" s="150"/>
      <c r="AE438" s="150"/>
      <c r="AF438" s="150"/>
      <c r="AG438" s="150" t="s">
        <v>188</v>
      </c>
      <c r="AH438" s="150">
        <v>5</v>
      </c>
      <c r="AI438" s="150"/>
      <c r="AJ438" s="150"/>
      <c r="AK438" s="150"/>
      <c r="AL438" s="150"/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50"/>
      <c r="AW438" s="150"/>
      <c r="AX438" s="150"/>
      <c r="AY438" s="150"/>
      <c r="AZ438" s="150"/>
      <c r="BA438" s="150"/>
      <c r="BB438" s="150"/>
      <c r="BC438" s="150"/>
      <c r="BD438" s="150"/>
      <c r="BE438" s="150"/>
      <c r="BF438" s="150"/>
      <c r="BG438" s="150"/>
      <c r="BH438" s="150"/>
    </row>
    <row r="439" spans="1:60" outlineLevel="1" x14ac:dyDescent="0.2">
      <c r="A439" s="173">
        <v>115</v>
      </c>
      <c r="B439" s="174" t="s">
        <v>766</v>
      </c>
      <c r="C439" s="189" t="s">
        <v>767</v>
      </c>
      <c r="D439" s="175" t="s">
        <v>525</v>
      </c>
      <c r="E439" s="176">
        <v>13</v>
      </c>
      <c r="F439" s="177"/>
      <c r="G439" s="178">
        <f>ROUND(E439*F439,2)</f>
        <v>0</v>
      </c>
      <c r="H439" s="177"/>
      <c r="I439" s="178">
        <f>ROUND(E439*H439,2)</f>
        <v>0</v>
      </c>
      <c r="J439" s="177"/>
      <c r="K439" s="178">
        <f>ROUND(E439*J439,2)</f>
        <v>0</v>
      </c>
      <c r="L439" s="178">
        <v>21</v>
      </c>
      <c r="M439" s="178">
        <f>G439*(1+L439/100)</f>
        <v>0</v>
      </c>
      <c r="N439" s="176">
        <v>0</v>
      </c>
      <c r="O439" s="176">
        <f>ROUND(E439*N439,2)</f>
        <v>0</v>
      </c>
      <c r="P439" s="176">
        <v>0</v>
      </c>
      <c r="Q439" s="176">
        <f>ROUND(E439*P439,2)</f>
        <v>0</v>
      </c>
      <c r="R439" s="178"/>
      <c r="S439" s="178" t="s">
        <v>180</v>
      </c>
      <c r="T439" s="179" t="s">
        <v>181</v>
      </c>
      <c r="U439" s="161">
        <v>0</v>
      </c>
      <c r="V439" s="161">
        <f>ROUND(E439*U439,2)</f>
        <v>0</v>
      </c>
      <c r="W439" s="161"/>
      <c r="X439" s="161" t="s">
        <v>182</v>
      </c>
      <c r="Y439" s="161" t="s">
        <v>183</v>
      </c>
      <c r="Z439" s="150"/>
      <c r="AA439" s="150"/>
      <c r="AB439" s="150"/>
      <c r="AC439" s="150"/>
      <c r="AD439" s="150"/>
      <c r="AE439" s="150"/>
      <c r="AF439" s="150"/>
      <c r="AG439" s="150" t="s">
        <v>768</v>
      </c>
      <c r="AH439" s="150"/>
      <c r="AI439" s="150"/>
      <c r="AJ439" s="150"/>
      <c r="AK439" s="150"/>
      <c r="AL439" s="150"/>
      <c r="AM439" s="150"/>
      <c r="AN439" s="150"/>
      <c r="AO439" s="150"/>
      <c r="AP439" s="150"/>
      <c r="AQ439" s="150"/>
      <c r="AR439" s="150"/>
      <c r="AS439" s="150"/>
      <c r="AT439" s="150"/>
      <c r="AU439" s="150"/>
      <c r="AV439" s="150"/>
      <c r="AW439" s="150"/>
      <c r="AX439" s="150"/>
      <c r="AY439" s="150"/>
      <c r="AZ439" s="150"/>
      <c r="BA439" s="150"/>
      <c r="BB439" s="150"/>
      <c r="BC439" s="150"/>
      <c r="BD439" s="150"/>
      <c r="BE439" s="150"/>
      <c r="BF439" s="150"/>
      <c r="BG439" s="150"/>
      <c r="BH439" s="150"/>
    </row>
    <row r="440" spans="1:60" outlineLevel="2" x14ac:dyDescent="0.2">
      <c r="A440" s="157"/>
      <c r="B440" s="158"/>
      <c r="C440" s="190" t="s">
        <v>769</v>
      </c>
      <c r="D440" s="163"/>
      <c r="E440" s="164">
        <v>7</v>
      </c>
      <c r="F440" s="161"/>
      <c r="G440" s="161"/>
      <c r="H440" s="161"/>
      <c r="I440" s="161"/>
      <c r="J440" s="161"/>
      <c r="K440" s="161"/>
      <c r="L440" s="161"/>
      <c r="M440" s="161"/>
      <c r="N440" s="160"/>
      <c r="O440" s="160"/>
      <c r="P440" s="160"/>
      <c r="Q440" s="160"/>
      <c r="R440" s="161"/>
      <c r="S440" s="161"/>
      <c r="T440" s="161"/>
      <c r="U440" s="161"/>
      <c r="V440" s="161"/>
      <c r="W440" s="161"/>
      <c r="X440" s="161"/>
      <c r="Y440" s="161"/>
      <c r="Z440" s="150"/>
      <c r="AA440" s="150"/>
      <c r="AB440" s="150"/>
      <c r="AC440" s="150"/>
      <c r="AD440" s="150"/>
      <c r="AE440" s="150"/>
      <c r="AF440" s="150"/>
      <c r="AG440" s="150" t="s">
        <v>188</v>
      </c>
      <c r="AH440" s="150">
        <v>0</v>
      </c>
      <c r="AI440" s="150"/>
      <c r="AJ440" s="150"/>
      <c r="AK440" s="150"/>
      <c r="AL440" s="150"/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50"/>
      <c r="AW440" s="150"/>
      <c r="AX440" s="150"/>
      <c r="AY440" s="150"/>
      <c r="AZ440" s="150"/>
      <c r="BA440" s="150"/>
      <c r="BB440" s="150"/>
      <c r="BC440" s="150"/>
      <c r="BD440" s="150"/>
      <c r="BE440" s="150"/>
      <c r="BF440" s="150"/>
      <c r="BG440" s="150"/>
      <c r="BH440" s="150"/>
    </row>
    <row r="441" spans="1:60" outlineLevel="3" x14ac:dyDescent="0.2">
      <c r="A441" s="157"/>
      <c r="B441" s="158"/>
      <c r="C441" s="190" t="s">
        <v>770</v>
      </c>
      <c r="D441" s="163"/>
      <c r="E441" s="164">
        <v>3</v>
      </c>
      <c r="F441" s="161"/>
      <c r="G441" s="161"/>
      <c r="H441" s="161"/>
      <c r="I441" s="161"/>
      <c r="J441" s="161"/>
      <c r="K441" s="161"/>
      <c r="L441" s="161"/>
      <c r="M441" s="161"/>
      <c r="N441" s="160"/>
      <c r="O441" s="160"/>
      <c r="P441" s="160"/>
      <c r="Q441" s="160"/>
      <c r="R441" s="161"/>
      <c r="S441" s="161"/>
      <c r="T441" s="161"/>
      <c r="U441" s="161"/>
      <c r="V441" s="161"/>
      <c r="W441" s="161"/>
      <c r="X441" s="161"/>
      <c r="Y441" s="161"/>
      <c r="Z441" s="150"/>
      <c r="AA441" s="150"/>
      <c r="AB441" s="150"/>
      <c r="AC441" s="150"/>
      <c r="AD441" s="150"/>
      <c r="AE441" s="150"/>
      <c r="AF441" s="150"/>
      <c r="AG441" s="150" t="s">
        <v>188</v>
      </c>
      <c r="AH441" s="150">
        <v>0</v>
      </c>
      <c r="AI441" s="150"/>
      <c r="AJ441" s="150"/>
      <c r="AK441" s="150"/>
      <c r="AL441" s="150"/>
      <c r="AM441" s="150"/>
      <c r="AN441" s="150"/>
      <c r="AO441" s="150"/>
      <c r="AP441" s="150"/>
      <c r="AQ441" s="150"/>
      <c r="AR441" s="150"/>
      <c r="AS441" s="150"/>
      <c r="AT441" s="150"/>
      <c r="AU441" s="150"/>
      <c r="AV441" s="150"/>
      <c r="AW441" s="150"/>
      <c r="AX441" s="150"/>
      <c r="AY441" s="150"/>
      <c r="AZ441" s="150"/>
      <c r="BA441" s="150"/>
      <c r="BB441" s="150"/>
      <c r="BC441" s="150"/>
      <c r="BD441" s="150"/>
      <c r="BE441" s="150"/>
      <c r="BF441" s="150"/>
      <c r="BG441" s="150"/>
      <c r="BH441" s="150"/>
    </row>
    <row r="442" spans="1:60" outlineLevel="3" x14ac:dyDescent="0.2">
      <c r="A442" s="157"/>
      <c r="B442" s="158"/>
      <c r="C442" s="190" t="s">
        <v>771</v>
      </c>
      <c r="D442" s="163"/>
      <c r="E442" s="164">
        <v>3</v>
      </c>
      <c r="F442" s="161"/>
      <c r="G442" s="161"/>
      <c r="H442" s="161"/>
      <c r="I442" s="161"/>
      <c r="J442" s="161"/>
      <c r="K442" s="161"/>
      <c r="L442" s="161"/>
      <c r="M442" s="161"/>
      <c r="N442" s="160"/>
      <c r="O442" s="160"/>
      <c r="P442" s="160"/>
      <c r="Q442" s="160"/>
      <c r="R442" s="161"/>
      <c r="S442" s="161"/>
      <c r="T442" s="161"/>
      <c r="U442" s="161"/>
      <c r="V442" s="161"/>
      <c r="W442" s="161"/>
      <c r="X442" s="161"/>
      <c r="Y442" s="161"/>
      <c r="Z442" s="150"/>
      <c r="AA442" s="150"/>
      <c r="AB442" s="150"/>
      <c r="AC442" s="150"/>
      <c r="AD442" s="150"/>
      <c r="AE442" s="150"/>
      <c r="AF442" s="150"/>
      <c r="AG442" s="150" t="s">
        <v>188</v>
      </c>
      <c r="AH442" s="150">
        <v>0</v>
      </c>
      <c r="AI442" s="150"/>
      <c r="AJ442" s="150"/>
      <c r="AK442" s="150"/>
      <c r="AL442" s="150"/>
      <c r="AM442" s="150"/>
      <c r="AN442" s="150"/>
      <c r="AO442" s="150"/>
      <c r="AP442" s="150"/>
      <c r="AQ442" s="150"/>
      <c r="AR442" s="150"/>
      <c r="AS442" s="150"/>
      <c r="AT442" s="150"/>
      <c r="AU442" s="150"/>
      <c r="AV442" s="150"/>
      <c r="AW442" s="150"/>
      <c r="AX442" s="150"/>
      <c r="AY442" s="150"/>
      <c r="AZ442" s="150"/>
      <c r="BA442" s="150"/>
      <c r="BB442" s="150"/>
      <c r="BC442" s="150"/>
      <c r="BD442" s="150"/>
      <c r="BE442" s="150"/>
      <c r="BF442" s="150"/>
      <c r="BG442" s="150"/>
      <c r="BH442" s="150"/>
    </row>
    <row r="443" spans="1:60" outlineLevel="1" x14ac:dyDescent="0.2">
      <c r="A443" s="181">
        <v>116</v>
      </c>
      <c r="B443" s="182" t="s">
        <v>772</v>
      </c>
      <c r="C443" s="191" t="s">
        <v>773</v>
      </c>
      <c r="D443" s="183" t="s">
        <v>208</v>
      </c>
      <c r="E443" s="184">
        <v>1</v>
      </c>
      <c r="F443" s="185"/>
      <c r="G443" s="186">
        <f>ROUND(E443*F443,2)</f>
        <v>0</v>
      </c>
      <c r="H443" s="185"/>
      <c r="I443" s="186">
        <f>ROUND(E443*H443,2)</f>
        <v>0</v>
      </c>
      <c r="J443" s="185"/>
      <c r="K443" s="186">
        <f>ROUND(E443*J443,2)</f>
        <v>0</v>
      </c>
      <c r="L443" s="186">
        <v>21</v>
      </c>
      <c r="M443" s="186">
        <f>G443*(1+L443/100)</f>
        <v>0</v>
      </c>
      <c r="N443" s="184">
        <v>0</v>
      </c>
      <c r="O443" s="184">
        <f>ROUND(E443*N443,2)</f>
        <v>0</v>
      </c>
      <c r="P443" s="184">
        <v>0</v>
      </c>
      <c r="Q443" s="184">
        <f>ROUND(E443*P443,2)</f>
        <v>0</v>
      </c>
      <c r="R443" s="186"/>
      <c r="S443" s="186" t="s">
        <v>180</v>
      </c>
      <c r="T443" s="187" t="s">
        <v>181</v>
      </c>
      <c r="U443" s="161">
        <v>0</v>
      </c>
      <c r="V443" s="161">
        <f>ROUND(E443*U443,2)</f>
        <v>0</v>
      </c>
      <c r="W443" s="161"/>
      <c r="X443" s="161" t="s">
        <v>182</v>
      </c>
      <c r="Y443" s="161" t="s">
        <v>183</v>
      </c>
      <c r="Z443" s="150"/>
      <c r="AA443" s="150"/>
      <c r="AB443" s="150"/>
      <c r="AC443" s="150"/>
      <c r="AD443" s="150"/>
      <c r="AE443" s="150"/>
      <c r="AF443" s="150"/>
      <c r="AG443" s="150" t="s">
        <v>184</v>
      </c>
      <c r="AH443" s="150"/>
      <c r="AI443" s="150"/>
      <c r="AJ443" s="150"/>
      <c r="AK443" s="150"/>
      <c r="AL443" s="150"/>
      <c r="AM443" s="150"/>
      <c r="AN443" s="150"/>
      <c r="AO443" s="150"/>
      <c r="AP443" s="150"/>
      <c r="AQ443" s="150"/>
      <c r="AR443" s="150"/>
      <c r="AS443" s="150"/>
      <c r="AT443" s="150"/>
      <c r="AU443" s="150"/>
      <c r="AV443" s="150"/>
      <c r="AW443" s="150"/>
      <c r="AX443" s="150"/>
      <c r="AY443" s="150"/>
      <c r="AZ443" s="150"/>
      <c r="BA443" s="150"/>
      <c r="BB443" s="150"/>
      <c r="BC443" s="150"/>
      <c r="BD443" s="150"/>
      <c r="BE443" s="150"/>
      <c r="BF443" s="150"/>
      <c r="BG443" s="150"/>
      <c r="BH443" s="150"/>
    </row>
    <row r="444" spans="1:60" ht="22.5" outlineLevel="1" x14ac:dyDescent="0.2">
      <c r="A444" s="181">
        <v>117</v>
      </c>
      <c r="B444" s="182" t="s">
        <v>774</v>
      </c>
      <c r="C444" s="191" t="s">
        <v>775</v>
      </c>
      <c r="D444" s="183" t="s">
        <v>208</v>
      </c>
      <c r="E444" s="184">
        <v>1</v>
      </c>
      <c r="F444" s="185"/>
      <c r="G444" s="186">
        <f>ROUND(E444*F444,2)</f>
        <v>0</v>
      </c>
      <c r="H444" s="185"/>
      <c r="I444" s="186">
        <f>ROUND(E444*H444,2)</f>
        <v>0</v>
      </c>
      <c r="J444" s="185"/>
      <c r="K444" s="186">
        <f>ROUND(E444*J444,2)</f>
        <v>0</v>
      </c>
      <c r="L444" s="186">
        <v>21</v>
      </c>
      <c r="M444" s="186">
        <f>G444*(1+L444/100)</f>
        <v>0</v>
      </c>
      <c r="N444" s="184">
        <v>0</v>
      </c>
      <c r="O444" s="184">
        <f>ROUND(E444*N444,2)</f>
        <v>0</v>
      </c>
      <c r="P444" s="184">
        <v>0</v>
      </c>
      <c r="Q444" s="184">
        <f>ROUND(E444*P444,2)</f>
        <v>0</v>
      </c>
      <c r="R444" s="186"/>
      <c r="S444" s="186" t="s">
        <v>180</v>
      </c>
      <c r="T444" s="187" t="s">
        <v>181</v>
      </c>
      <c r="U444" s="161">
        <v>0</v>
      </c>
      <c r="V444" s="161">
        <f>ROUND(E444*U444,2)</f>
        <v>0</v>
      </c>
      <c r="W444" s="161"/>
      <c r="X444" s="161" t="s">
        <v>182</v>
      </c>
      <c r="Y444" s="161" t="s">
        <v>183</v>
      </c>
      <c r="Z444" s="150"/>
      <c r="AA444" s="150"/>
      <c r="AB444" s="150"/>
      <c r="AC444" s="150"/>
      <c r="AD444" s="150"/>
      <c r="AE444" s="150"/>
      <c r="AF444" s="150"/>
      <c r="AG444" s="150" t="s">
        <v>184</v>
      </c>
      <c r="AH444" s="150"/>
      <c r="AI444" s="150"/>
      <c r="AJ444" s="150"/>
      <c r="AK444" s="150"/>
      <c r="AL444" s="150"/>
      <c r="AM444" s="150"/>
      <c r="AN444" s="150"/>
      <c r="AO444" s="150"/>
      <c r="AP444" s="150"/>
      <c r="AQ444" s="150"/>
      <c r="AR444" s="150"/>
      <c r="AS444" s="150"/>
      <c r="AT444" s="150"/>
      <c r="AU444" s="150"/>
      <c r="AV444" s="150"/>
      <c r="AW444" s="150"/>
      <c r="AX444" s="150"/>
      <c r="AY444" s="150"/>
      <c r="AZ444" s="150"/>
      <c r="BA444" s="150"/>
      <c r="BB444" s="150"/>
      <c r="BC444" s="150"/>
      <c r="BD444" s="150"/>
      <c r="BE444" s="150"/>
      <c r="BF444" s="150"/>
      <c r="BG444" s="150"/>
      <c r="BH444" s="150"/>
    </row>
    <row r="445" spans="1:60" outlineLevel="1" x14ac:dyDescent="0.2">
      <c r="A445" s="181">
        <v>118</v>
      </c>
      <c r="B445" s="182" t="s">
        <v>776</v>
      </c>
      <c r="C445" s="191" t="s">
        <v>777</v>
      </c>
      <c r="D445" s="183" t="s">
        <v>240</v>
      </c>
      <c r="E445" s="184">
        <v>1</v>
      </c>
      <c r="F445" s="185"/>
      <c r="G445" s="186">
        <f>ROUND(E445*F445,2)</f>
        <v>0</v>
      </c>
      <c r="H445" s="185"/>
      <c r="I445" s="186">
        <f>ROUND(E445*H445,2)</f>
        <v>0</v>
      </c>
      <c r="J445" s="185"/>
      <c r="K445" s="186">
        <f>ROUND(E445*J445,2)</f>
        <v>0</v>
      </c>
      <c r="L445" s="186">
        <v>21</v>
      </c>
      <c r="M445" s="186">
        <f>G445*(1+L445/100)</f>
        <v>0</v>
      </c>
      <c r="N445" s="184">
        <v>0</v>
      </c>
      <c r="O445" s="184">
        <f>ROUND(E445*N445,2)</f>
        <v>0</v>
      </c>
      <c r="P445" s="184">
        <v>0</v>
      </c>
      <c r="Q445" s="184">
        <f>ROUND(E445*P445,2)</f>
        <v>0</v>
      </c>
      <c r="R445" s="186"/>
      <c r="S445" s="186" t="s">
        <v>180</v>
      </c>
      <c r="T445" s="187" t="s">
        <v>181</v>
      </c>
      <c r="U445" s="161">
        <v>0</v>
      </c>
      <c r="V445" s="161">
        <f>ROUND(E445*U445,2)</f>
        <v>0</v>
      </c>
      <c r="W445" s="161"/>
      <c r="X445" s="161" t="s">
        <v>182</v>
      </c>
      <c r="Y445" s="161" t="s">
        <v>183</v>
      </c>
      <c r="Z445" s="150"/>
      <c r="AA445" s="150"/>
      <c r="AB445" s="150"/>
      <c r="AC445" s="150"/>
      <c r="AD445" s="150"/>
      <c r="AE445" s="150"/>
      <c r="AF445" s="150"/>
      <c r="AG445" s="150" t="s">
        <v>184</v>
      </c>
      <c r="AH445" s="150"/>
      <c r="AI445" s="150"/>
      <c r="AJ445" s="150"/>
      <c r="AK445" s="150"/>
      <c r="AL445" s="150"/>
      <c r="AM445" s="150"/>
      <c r="AN445" s="150"/>
      <c r="AO445" s="150"/>
      <c r="AP445" s="150"/>
      <c r="AQ445" s="150"/>
      <c r="AR445" s="150"/>
      <c r="AS445" s="150"/>
      <c r="AT445" s="150"/>
      <c r="AU445" s="150"/>
      <c r="AV445" s="150"/>
      <c r="AW445" s="150"/>
      <c r="AX445" s="150"/>
      <c r="AY445" s="150"/>
      <c r="AZ445" s="150"/>
      <c r="BA445" s="150"/>
      <c r="BB445" s="150"/>
      <c r="BC445" s="150"/>
      <c r="BD445" s="150"/>
      <c r="BE445" s="150"/>
      <c r="BF445" s="150"/>
      <c r="BG445" s="150"/>
      <c r="BH445" s="150"/>
    </row>
    <row r="446" spans="1:60" outlineLevel="1" x14ac:dyDescent="0.2">
      <c r="A446" s="181">
        <v>119</v>
      </c>
      <c r="B446" s="182" t="s">
        <v>778</v>
      </c>
      <c r="C446" s="191" t="s">
        <v>779</v>
      </c>
      <c r="D446" s="183" t="s">
        <v>208</v>
      </c>
      <c r="E446" s="184">
        <v>1</v>
      </c>
      <c r="F446" s="185"/>
      <c r="G446" s="186">
        <f>ROUND(E446*F446,2)</f>
        <v>0</v>
      </c>
      <c r="H446" s="185"/>
      <c r="I446" s="186">
        <f>ROUND(E446*H446,2)</f>
        <v>0</v>
      </c>
      <c r="J446" s="185"/>
      <c r="K446" s="186">
        <f>ROUND(E446*J446,2)</f>
        <v>0</v>
      </c>
      <c r="L446" s="186">
        <v>21</v>
      </c>
      <c r="M446" s="186">
        <f>G446*(1+L446/100)</f>
        <v>0</v>
      </c>
      <c r="N446" s="184">
        <v>0</v>
      </c>
      <c r="O446" s="184">
        <f>ROUND(E446*N446,2)</f>
        <v>0</v>
      </c>
      <c r="P446" s="184">
        <v>0</v>
      </c>
      <c r="Q446" s="184">
        <f>ROUND(E446*P446,2)</f>
        <v>0</v>
      </c>
      <c r="R446" s="186"/>
      <c r="S446" s="186" t="s">
        <v>180</v>
      </c>
      <c r="T446" s="187" t="s">
        <v>181</v>
      </c>
      <c r="U446" s="161">
        <v>0</v>
      </c>
      <c r="V446" s="161">
        <f>ROUND(E446*U446,2)</f>
        <v>0</v>
      </c>
      <c r="W446" s="161"/>
      <c r="X446" s="161" t="s">
        <v>182</v>
      </c>
      <c r="Y446" s="161" t="s">
        <v>183</v>
      </c>
      <c r="Z446" s="150"/>
      <c r="AA446" s="150"/>
      <c r="AB446" s="150"/>
      <c r="AC446" s="150"/>
      <c r="AD446" s="150"/>
      <c r="AE446" s="150"/>
      <c r="AF446" s="150"/>
      <c r="AG446" s="150" t="s">
        <v>184</v>
      </c>
      <c r="AH446" s="150"/>
      <c r="AI446" s="150"/>
      <c r="AJ446" s="150"/>
      <c r="AK446" s="150"/>
      <c r="AL446" s="150"/>
      <c r="AM446" s="150"/>
      <c r="AN446" s="150"/>
      <c r="AO446" s="150"/>
      <c r="AP446" s="150"/>
      <c r="AQ446" s="150"/>
      <c r="AR446" s="150"/>
      <c r="AS446" s="150"/>
      <c r="AT446" s="150"/>
      <c r="AU446" s="150"/>
      <c r="AV446" s="150"/>
      <c r="AW446" s="150"/>
      <c r="AX446" s="150"/>
      <c r="AY446" s="150"/>
      <c r="AZ446" s="150"/>
      <c r="BA446" s="150"/>
      <c r="BB446" s="150"/>
      <c r="BC446" s="150"/>
      <c r="BD446" s="150"/>
      <c r="BE446" s="150"/>
      <c r="BF446" s="150"/>
      <c r="BG446" s="150"/>
      <c r="BH446" s="150"/>
    </row>
    <row r="447" spans="1:60" outlineLevel="1" x14ac:dyDescent="0.2">
      <c r="A447" s="173">
        <v>120</v>
      </c>
      <c r="B447" s="174" t="s">
        <v>780</v>
      </c>
      <c r="C447" s="189" t="s">
        <v>781</v>
      </c>
      <c r="D447" s="175" t="s">
        <v>525</v>
      </c>
      <c r="E447" s="176">
        <v>26</v>
      </c>
      <c r="F447" s="177"/>
      <c r="G447" s="178">
        <f>ROUND(E447*F447,2)</f>
        <v>0</v>
      </c>
      <c r="H447" s="177"/>
      <c r="I447" s="178">
        <f>ROUND(E447*H447,2)</f>
        <v>0</v>
      </c>
      <c r="J447" s="177"/>
      <c r="K447" s="178">
        <f>ROUND(E447*J447,2)</f>
        <v>0</v>
      </c>
      <c r="L447" s="178">
        <v>21</v>
      </c>
      <c r="M447" s="178">
        <f>G447*(1+L447/100)</f>
        <v>0</v>
      </c>
      <c r="N447" s="176">
        <v>0</v>
      </c>
      <c r="O447" s="176">
        <f>ROUND(E447*N447,2)</f>
        <v>0</v>
      </c>
      <c r="P447" s="176">
        <v>0</v>
      </c>
      <c r="Q447" s="176">
        <f>ROUND(E447*P447,2)</f>
        <v>0</v>
      </c>
      <c r="R447" s="178"/>
      <c r="S447" s="178" t="s">
        <v>180</v>
      </c>
      <c r="T447" s="179" t="s">
        <v>181</v>
      </c>
      <c r="U447" s="161">
        <v>0</v>
      </c>
      <c r="V447" s="161">
        <f>ROUND(E447*U447,2)</f>
        <v>0</v>
      </c>
      <c r="W447" s="161"/>
      <c r="X447" s="161" t="s">
        <v>299</v>
      </c>
      <c r="Y447" s="161" t="s">
        <v>183</v>
      </c>
      <c r="Z447" s="150"/>
      <c r="AA447" s="150"/>
      <c r="AB447" s="150"/>
      <c r="AC447" s="150"/>
      <c r="AD447" s="150"/>
      <c r="AE447" s="150"/>
      <c r="AF447" s="150"/>
      <c r="AG447" s="150" t="s">
        <v>526</v>
      </c>
      <c r="AH447" s="150"/>
      <c r="AI447" s="150"/>
      <c r="AJ447" s="150"/>
      <c r="AK447" s="150"/>
      <c r="AL447" s="150"/>
      <c r="AM447" s="150"/>
      <c r="AN447" s="150"/>
      <c r="AO447" s="150"/>
      <c r="AP447" s="150"/>
      <c r="AQ447" s="150"/>
      <c r="AR447" s="150"/>
      <c r="AS447" s="150"/>
      <c r="AT447" s="150"/>
      <c r="AU447" s="150"/>
      <c r="AV447" s="150"/>
      <c r="AW447" s="150"/>
      <c r="AX447" s="150"/>
      <c r="AY447" s="150"/>
      <c r="AZ447" s="150"/>
      <c r="BA447" s="150"/>
      <c r="BB447" s="150"/>
      <c r="BC447" s="150"/>
      <c r="BD447" s="150"/>
      <c r="BE447" s="150"/>
      <c r="BF447" s="150"/>
      <c r="BG447" s="150"/>
      <c r="BH447" s="150"/>
    </row>
    <row r="448" spans="1:60" outlineLevel="2" x14ac:dyDescent="0.2">
      <c r="A448" s="157"/>
      <c r="B448" s="158"/>
      <c r="C448" s="190" t="s">
        <v>782</v>
      </c>
      <c r="D448" s="163"/>
      <c r="E448" s="164">
        <v>7</v>
      </c>
      <c r="F448" s="161"/>
      <c r="G448" s="161"/>
      <c r="H448" s="161"/>
      <c r="I448" s="161"/>
      <c r="J448" s="161"/>
      <c r="K448" s="161"/>
      <c r="L448" s="161"/>
      <c r="M448" s="161"/>
      <c r="N448" s="160"/>
      <c r="O448" s="160"/>
      <c r="P448" s="160"/>
      <c r="Q448" s="160"/>
      <c r="R448" s="161"/>
      <c r="S448" s="161"/>
      <c r="T448" s="161"/>
      <c r="U448" s="161"/>
      <c r="V448" s="161"/>
      <c r="W448" s="161"/>
      <c r="X448" s="161"/>
      <c r="Y448" s="161"/>
      <c r="Z448" s="150"/>
      <c r="AA448" s="150"/>
      <c r="AB448" s="150"/>
      <c r="AC448" s="150"/>
      <c r="AD448" s="150"/>
      <c r="AE448" s="150"/>
      <c r="AF448" s="150"/>
      <c r="AG448" s="150" t="s">
        <v>188</v>
      </c>
      <c r="AH448" s="150">
        <v>0</v>
      </c>
      <c r="AI448" s="150"/>
      <c r="AJ448" s="150"/>
      <c r="AK448" s="150"/>
      <c r="AL448" s="150"/>
      <c r="AM448" s="150"/>
      <c r="AN448" s="150"/>
      <c r="AO448" s="150"/>
      <c r="AP448" s="150"/>
      <c r="AQ448" s="150"/>
      <c r="AR448" s="150"/>
      <c r="AS448" s="150"/>
      <c r="AT448" s="150"/>
      <c r="AU448" s="150"/>
      <c r="AV448" s="150"/>
      <c r="AW448" s="150"/>
      <c r="AX448" s="150"/>
      <c r="AY448" s="150"/>
      <c r="AZ448" s="150"/>
      <c r="BA448" s="150"/>
      <c r="BB448" s="150"/>
      <c r="BC448" s="150"/>
      <c r="BD448" s="150"/>
      <c r="BE448" s="150"/>
      <c r="BF448" s="150"/>
      <c r="BG448" s="150"/>
      <c r="BH448" s="150"/>
    </row>
    <row r="449" spans="1:60" outlineLevel="3" x14ac:dyDescent="0.2">
      <c r="A449" s="157"/>
      <c r="B449" s="158"/>
      <c r="C449" s="190" t="s">
        <v>783</v>
      </c>
      <c r="D449" s="163"/>
      <c r="E449" s="164">
        <v>3</v>
      </c>
      <c r="F449" s="161"/>
      <c r="G449" s="161"/>
      <c r="H449" s="161"/>
      <c r="I449" s="161"/>
      <c r="J449" s="161"/>
      <c r="K449" s="161"/>
      <c r="L449" s="161"/>
      <c r="M449" s="161"/>
      <c r="N449" s="160"/>
      <c r="O449" s="160"/>
      <c r="P449" s="160"/>
      <c r="Q449" s="160"/>
      <c r="R449" s="161"/>
      <c r="S449" s="161"/>
      <c r="T449" s="161"/>
      <c r="U449" s="161"/>
      <c r="V449" s="161"/>
      <c r="W449" s="161"/>
      <c r="X449" s="161"/>
      <c r="Y449" s="161"/>
      <c r="Z449" s="150"/>
      <c r="AA449" s="150"/>
      <c r="AB449" s="150"/>
      <c r="AC449" s="150"/>
      <c r="AD449" s="150"/>
      <c r="AE449" s="150"/>
      <c r="AF449" s="150"/>
      <c r="AG449" s="150" t="s">
        <v>188</v>
      </c>
      <c r="AH449" s="150">
        <v>0</v>
      </c>
      <c r="AI449" s="150"/>
      <c r="AJ449" s="150"/>
      <c r="AK449" s="150"/>
      <c r="AL449" s="150"/>
      <c r="AM449" s="150"/>
      <c r="AN449" s="150"/>
      <c r="AO449" s="150"/>
      <c r="AP449" s="150"/>
      <c r="AQ449" s="150"/>
      <c r="AR449" s="150"/>
      <c r="AS449" s="150"/>
      <c r="AT449" s="150"/>
      <c r="AU449" s="150"/>
      <c r="AV449" s="150"/>
      <c r="AW449" s="150"/>
      <c r="AX449" s="150"/>
      <c r="AY449" s="150"/>
      <c r="AZ449" s="150"/>
      <c r="BA449" s="150"/>
      <c r="BB449" s="150"/>
      <c r="BC449" s="150"/>
      <c r="BD449" s="150"/>
      <c r="BE449" s="150"/>
      <c r="BF449" s="150"/>
      <c r="BG449" s="150"/>
      <c r="BH449" s="150"/>
    </row>
    <row r="450" spans="1:60" outlineLevel="3" x14ac:dyDescent="0.2">
      <c r="A450" s="157"/>
      <c r="B450" s="158"/>
      <c r="C450" s="190" t="s">
        <v>784</v>
      </c>
      <c r="D450" s="163"/>
      <c r="E450" s="164">
        <v>2</v>
      </c>
      <c r="F450" s="161"/>
      <c r="G450" s="161"/>
      <c r="H450" s="161"/>
      <c r="I450" s="161"/>
      <c r="J450" s="161"/>
      <c r="K450" s="161"/>
      <c r="L450" s="161"/>
      <c r="M450" s="161"/>
      <c r="N450" s="160"/>
      <c r="O450" s="160"/>
      <c r="P450" s="160"/>
      <c r="Q450" s="160"/>
      <c r="R450" s="161"/>
      <c r="S450" s="161"/>
      <c r="T450" s="161"/>
      <c r="U450" s="161"/>
      <c r="V450" s="161"/>
      <c r="W450" s="161"/>
      <c r="X450" s="161"/>
      <c r="Y450" s="161"/>
      <c r="Z450" s="150"/>
      <c r="AA450" s="150"/>
      <c r="AB450" s="150"/>
      <c r="AC450" s="150"/>
      <c r="AD450" s="150"/>
      <c r="AE450" s="150"/>
      <c r="AF450" s="150"/>
      <c r="AG450" s="150" t="s">
        <v>188</v>
      </c>
      <c r="AH450" s="150">
        <v>0</v>
      </c>
      <c r="AI450" s="150"/>
      <c r="AJ450" s="150"/>
      <c r="AK450" s="150"/>
      <c r="AL450" s="150"/>
      <c r="AM450" s="150"/>
      <c r="AN450" s="150"/>
      <c r="AO450" s="150"/>
      <c r="AP450" s="150"/>
      <c r="AQ450" s="150"/>
      <c r="AR450" s="150"/>
      <c r="AS450" s="150"/>
      <c r="AT450" s="150"/>
      <c r="AU450" s="150"/>
      <c r="AV450" s="150"/>
      <c r="AW450" s="150"/>
      <c r="AX450" s="150"/>
      <c r="AY450" s="150"/>
      <c r="AZ450" s="150"/>
      <c r="BA450" s="150"/>
      <c r="BB450" s="150"/>
      <c r="BC450" s="150"/>
      <c r="BD450" s="150"/>
      <c r="BE450" s="150"/>
      <c r="BF450" s="150"/>
      <c r="BG450" s="150"/>
      <c r="BH450" s="150"/>
    </row>
    <row r="451" spans="1:60" outlineLevel="3" x14ac:dyDescent="0.2">
      <c r="A451" s="157"/>
      <c r="B451" s="158"/>
      <c r="C451" s="190" t="s">
        <v>785</v>
      </c>
      <c r="D451" s="163"/>
      <c r="E451" s="164">
        <v>2</v>
      </c>
      <c r="F451" s="161"/>
      <c r="G451" s="161"/>
      <c r="H451" s="161"/>
      <c r="I451" s="161"/>
      <c r="J451" s="161"/>
      <c r="K451" s="161"/>
      <c r="L451" s="161"/>
      <c r="M451" s="161"/>
      <c r="N451" s="160"/>
      <c r="O451" s="160"/>
      <c r="P451" s="160"/>
      <c r="Q451" s="160"/>
      <c r="R451" s="161"/>
      <c r="S451" s="161"/>
      <c r="T451" s="161"/>
      <c r="U451" s="161"/>
      <c r="V451" s="161"/>
      <c r="W451" s="161"/>
      <c r="X451" s="161"/>
      <c r="Y451" s="161"/>
      <c r="Z451" s="150"/>
      <c r="AA451" s="150"/>
      <c r="AB451" s="150"/>
      <c r="AC451" s="150"/>
      <c r="AD451" s="150"/>
      <c r="AE451" s="150"/>
      <c r="AF451" s="150"/>
      <c r="AG451" s="150" t="s">
        <v>188</v>
      </c>
      <c r="AH451" s="150">
        <v>0</v>
      </c>
      <c r="AI451" s="150"/>
      <c r="AJ451" s="150"/>
      <c r="AK451" s="150"/>
      <c r="AL451" s="150"/>
      <c r="AM451" s="150"/>
      <c r="AN451" s="150"/>
      <c r="AO451" s="150"/>
      <c r="AP451" s="150"/>
      <c r="AQ451" s="150"/>
      <c r="AR451" s="150"/>
      <c r="AS451" s="150"/>
      <c r="AT451" s="150"/>
      <c r="AU451" s="150"/>
      <c r="AV451" s="150"/>
      <c r="AW451" s="150"/>
      <c r="AX451" s="150"/>
      <c r="AY451" s="150"/>
      <c r="AZ451" s="150"/>
      <c r="BA451" s="150"/>
      <c r="BB451" s="150"/>
      <c r="BC451" s="150"/>
      <c r="BD451" s="150"/>
      <c r="BE451" s="150"/>
      <c r="BF451" s="150"/>
      <c r="BG451" s="150"/>
      <c r="BH451" s="150"/>
    </row>
    <row r="452" spans="1:60" outlineLevel="3" x14ac:dyDescent="0.2">
      <c r="A452" s="157"/>
      <c r="B452" s="158"/>
      <c r="C452" s="190" t="s">
        <v>786</v>
      </c>
      <c r="D452" s="163"/>
      <c r="E452" s="164">
        <v>2</v>
      </c>
      <c r="F452" s="161"/>
      <c r="G452" s="161"/>
      <c r="H452" s="161"/>
      <c r="I452" s="161"/>
      <c r="J452" s="161"/>
      <c r="K452" s="161"/>
      <c r="L452" s="161"/>
      <c r="M452" s="161"/>
      <c r="N452" s="160"/>
      <c r="O452" s="160"/>
      <c r="P452" s="160"/>
      <c r="Q452" s="160"/>
      <c r="R452" s="161"/>
      <c r="S452" s="161"/>
      <c r="T452" s="161"/>
      <c r="U452" s="161"/>
      <c r="V452" s="161"/>
      <c r="W452" s="161"/>
      <c r="X452" s="161"/>
      <c r="Y452" s="161"/>
      <c r="Z452" s="150"/>
      <c r="AA452" s="150"/>
      <c r="AB452" s="150"/>
      <c r="AC452" s="150"/>
      <c r="AD452" s="150"/>
      <c r="AE452" s="150"/>
      <c r="AF452" s="150"/>
      <c r="AG452" s="150" t="s">
        <v>188</v>
      </c>
      <c r="AH452" s="150">
        <v>0</v>
      </c>
      <c r="AI452" s="150"/>
      <c r="AJ452" s="150"/>
      <c r="AK452" s="150"/>
      <c r="AL452" s="150"/>
      <c r="AM452" s="150"/>
      <c r="AN452" s="150"/>
      <c r="AO452" s="150"/>
      <c r="AP452" s="150"/>
      <c r="AQ452" s="150"/>
      <c r="AR452" s="150"/>
      <c r="AS452" s="150"/>
      <c r="AT452" s="150"/>
      <c r="AU452" s="150"/>
      <c r="AV452" s="150"/>
      <c r="AW452" s="150"/>
      <c r="AX452" s="150"/>
      <c r="AY452" s="150"/>
      <c r="AZ452" s="150"/>
      <c r="BA452" s="150"/>
      <c r="BB452" s="150"/>
      <c r="BC452" s="150"/>
      <c r="BD452" s="150"/>
      <c r="BE452" s="150"/>
      <c r="BF452" s="150"/>
      <c r="BG452" s="150"/>
      <c r="BH452" s="150"/>
    </row>
    <row r="453" spans="1:60" outlineLevel="3" x14ac:dyDescent="0.2">
      <c r="A453" s="157"/>
      <c r="B453" s="158"/>
      <c r="C453" s="190" t="s">
        <v>787</v>
      </c>
      <c r="D453" s="163"/>
      <c r="E453" s="164">
        <v>4</v>
      </c>
      <c r="F453" s="161"/>
      <c r="G453" s="161"/>
      <c r="H453" s="161"/>
      <c r="I453" s="161"/>
      <c r="J453" s="161"/>
      <c r="K453" s="161"/>
      <c r="L453" s="161"/>
      <c r="M453" s="161"/>
      <c r="N453" s="160"/>
      <c r="O453" s="160"/>
      <c r="P453" s="160"/>
      <c r="Q453" s="160"/>
      <c r="R453" s="161"/>
      <c r="S453" s="161"/>
      <c r="T453" s="161"/>
      <c r="U453" s="161"/>
      <c r="V453" s="161"/>
      <c r="W453" s="161"/>
      <c r="X453" s="161"/>
      <c r="Y453" s="161"/>
      <c r="Z453" s="150"/>
      <c r="AA453" s="150"/>
      <c r="AB453" s="150"/>
      <c r="AC453" s="150"/>
      <c r="AD453" s="150"/>
      <c r="AE453" s="150"/>
      <c r="AF453" s="150"/>
      <c r="AG453" s="150" t="s">
        <v>188</v>
      </c>
      <c r="AH453" s="150">
        <v>0</v>
      </c>
      <c r="AI453" s="150"/>
      <c r="AJ453" s="150"/>
      <c r="AK453" s="150"/>
      <c r="AL453" s="150"/>
      <c r="AM453" s="150"/>
      <c r="AN453" s="150"/>
      <c r="AO453" s="150"/>
      <c r="AP453" s="150"/>
      <c r="AQ453" s="150"/>
      <c r="AR453" s="150"/>
      <c r="AS453" s="150"/>
      <c r="AT453" s="150"/>
      <c r="AU453" s="150"/>
      <c r="AV453" s="150"/>
      <c r="AW453" s="150"/>
      <c r="AX453" s="150"/>
      <c r="AY453" s="150"/>
      <c r="AZ453" s="150"/>
      <c r="BA453" s="150"/>
      <c r="BB453" s="150"/>
      <c r="BC453" s="150"/>
      <c r="BD453" s="150"/>
      <c r="BE453" s="150"/>
      <c r="BF453" s="150"/>
      <c r="BG453" s="150"/>
      <c r="BH453" s="150"/>
    </row>
    <row r="454" spans="1:60" outlineLevel="3" x14ac:dyDescent="0.2">
      <c r="A454" s="157"/>
      <c r="B454" s="158"/>
      <c r="C454" s="190" t="s">
        <v>788</v>
      </c>
      <c r="D454" s="163"/>
      <c r="E454" s="164">
        <v>2</v>
      </c>
      <c r="F454" s="161"/>
      <c r="G454" s="161"/>
      <c r="H454" s="161"/>
      <c r="I454" s="161"/>
      <c r="J454" s="161"/>
      <c r="K454" s="161"/>
      <c r="L454" s="161"/>
      <c r="M454" s="161"/>
      <c r="N454" s="160"/>
      <c r="O454" s="160"/>
      <c r="P454" s="160"/>
      <c r="Q454" s="160"/>
      <c r="R454" s="161"/>
      <c r="S454" s="161"/>
      <c r="T454" s="161"/>
      <c r="U454" s="161"/>
      <c r="V454" s="161"/>
      <c r="W454" s="161"/>
      <c r="X454" s="161"/>
      <c r="Y454" s="161"/>
      <c r="Z454" s="150"/>
      <c r="AA454" s="150"/>
      <c r="AB454" s="150"/>
      <c r="AC454" s="150"/>
      <c r="AD454" s="150"/>
      <c r="AE454" s="150"/>
      <c r="AF454" s="150"/>
      <c r="AG454" s="150" t="s">
        <v>188</v>
      </c>
      <c r="AH454" s="150">
        <v>0</v>
      </c>
      <c r="AI454" s="150"/>
      <c r="AJ454" s="150"/>
      <c r="AK454" s="150"/>
      <c r="AL454" s="150"/>
      <c r="AM454" s="150"/>
      <c r="AN454" s="150"/>
      <c r="AO454" s="150"/>
      <c r="AP454" s="150"/>
      <c r="AQ454" s="150"/>
      <c r="AR454" s="150"/>
      <c r="AS454" s="150"/>
      <c r="AT454" s="150"/>
      <c r="AU454" s="150"/>
      <c r="AV454" s="150"/>
      <c r="AW454" s="150"/>
      <c r="AX454" s="150"/>
      <c r="AY454" s="150"/>
      <c r="AZ454" s="150"/>
      <c r="BA454" s="150"/>
      <c r="BB454" s="150"/>
      <c r="BC454" s="150"/>
      <c r="BD454" s="150"/>
      <c r="BE454" s="150"/>
      <c r="BF454" s="150"/>
      <c r="BG454" s="150"/>
      <c r="BH454" s="150"/>
    </row>
    <row r="455" spans="1:60" outlineLevel="3" x14ac:dyDescent="0.2">
      <c r="A455" s="157"/>
      <c r="B455" s="158"/>
      <c r="C455" s="190" t="s">
        <v>789</v>
      </c>
      <c r="D455" s="163"/>
      <c r="E455" s="164">
        <v>1</v>
      </c>
      <c r="F455" s="161"/>
      <c r="G455" s="161"/>
      <c r="H455" s="161"/>
      <c r="I455" s="161"/>
      <c r="J455" s="161"/>
      <c r="K455" s="161"/>
      <c r="L455" s="161"/>
      <c r="M455" s="161"/>
      <c r="N455" s="160"/>
      <c r="O455" s="160"/>
      <c r="P455" s="160"/>
      <c r="Q455" s="160"/>
      <c r="R455" s="161"/>
      <c r="S455" s="161"/>
      <c r="T455" s="161"/>
      <c r="U455" s="161"/>
      <c r="V455" s="161"/>
      <c r="W455" s="161"/>
      <c r="X455" s="161"/>
      <c r="Y455" s="161"/>
      <c r="Z455" s="150"/>
      <c r="AA455" s="150"/>
      <c r="AB455" s="150"/>
      <c r="AC455" s="150"/>
      <c r="AD455" s="150"/>
      <c r="AE455" s="150"/>
      <c r="AF455" s="150"/>
      <c r="AG455" s="150" t="s">
        <v>188</v>
      </c>
      <c r="AH455" s="150">
        <v>0</v>
      </c>
      <c r="AI455" s="150"/>
      <c r="AJ455" s="150"/>
      <c r="AK455" s="150"/>
      <c r="AL455" s="150"/>
      <c r="AM455" s="150"/>
      <c r="AN455" s="150"/>
      <c r="AO455" s="150"/>
      <c r="AP455" s="150"/>
      <c r="AQ455" s="150"/>
      <c r="AR455" s="150"/>
      <c r="AS455" s="150"/>
      <c r="AT455" s="150"/>
      <c r="AU455" s="150"/>
      <c r="AV455" s="150"/>
      <c r="AW455" s="150"/>
      <c r="AX455" s="150"/>
      <c r="AY455" s="150"/>
      <c r="AZ455" s="150"/>
      <c r="BA455" s="150"/>
      <c r="BB455" s="150"/>
      <c r="BC455" s="150"/>
      <c r="BD455" s="150"/>
      <c r="BE455" s="150"/>
      <c r="BF455" s="150"/>
      <c r="BG455" s="150"/>
      <c r="BH455" s="150"/>
    </row>
    <row r="456" spans="1:60" outlineLevel="3" x14ac:dyDescent="0.2">
      <c r="A456" s="157"/>
      <c r="B456" s="158"/>
      <c r="C456" s="190" t="s">
        <v>790</v>
      </c>
      <c r="D456" s="163"/>
      <c r="E456" s="164">
        <v>2</v>
      </c>
      <c r="F456" s="161"/>
      <c r="G456" s="161"/>
      <c r="H456" s="161"/>
      <c r="I456" s="161"/>
      <c r="J456" s="161"/>
      <c r="K456" s="161"/>
      <c r="L456" s="161"/>
      <c r="M456" s="161"/>
      <c r="N456" s="160"/>
      <c r="O456" s="160"/>
      <c r="P456" s="160"/>
      <c r="Q456" s="160"/>
      <c r="R456" s="161"/>
      <c r="S456" s="161"/>
      <c r="T456" s="161"/>
      <c r="U456" s="161"/>
      <c r="V456" s="161"/>
      <c r="W456" s="161"/>
      <c r="X456" s="161"/>
      <c r="Y456" s="161"/>
      <c r="Z456" s="150"/>
      <c r="AA456" s="150"/>
      <c r="AB456" s="150"/>
      <c r="AC456" s="150"/>
      <c r="AD456" s="150"/>
      <c r="AE456" s="150"/>
      <c r="AF456" s="150"/>
      <c r="AG456" s="150" t="s">
        <v>188</v>
      </c>
      <c r="AH456" s="150">
        <v>0</v>
      </c>
      <c r="AI456" s="150"/>
      <c r="AJ456" s="150"/>
      <c r="AK456" s="150"/>
      <c r="AL456" s="150"/>
      <c r="AM456" s="150"/>
      <c r="AN456" s="150"/>
      <c r="AO456" s="150"/>
      <c r="AP456" s="150"/>
      <c r="AQ456" s="150"/>
      <c r="AR456" s="150"/>
      <c r="AS456" s="150"/>
      <c r="AT456" s="150"/>
      <c r="AU456" s="150"/>
      <c r="AV456" s="150"/>
      <c r="AW456" s="150"/>
      <c r="AX456" s="150"/>
      <c r="AY456" s="150"/>
      <c r="AZ456" s="150"/>
      <c r="BA456" s="150"/>
      <c r="BB456" s="150"/>
      <c r="BC456" s="150"/>
      <c r="BD456" s="150"/>
      <c r="BE456" s="150"/>
      <c r="BF456" s="150"/>
      <c r="BG456" s="150"/>
      <c r="BH456" s="150"/>
    </row>
    <row r="457" spans="1:60" outlineLevel="3" x14ac:dyDescent="0.2">
      <c r="A457" s="157"/>
      <c r="B457" s="158"/>
      <c r="C457" s="190" t="s">
        <v>791</v>
      </c>
      <c r="D457" s="163"/>
      <c r="E457" s="164">
        <v>1</v>
      </c>
      <c r="F457" s="161"/>
      <c r="G457" s="161"/>
      <c r="H457" s="161"/>
      <c r="I457" s="161"/>
      <c r="J457" s="161"/>
      <c r="K457" s="161"/>
      <c r="L457" s="161"/>
      <c r="M457" s="161"/>
      <c r="N457" s="160"/>
      <c r="O457" s="160"/>
      <c r="P457" s="160"/>
      <c r="Q457" s="160"/>
      <c r="R457" s="161"/>
      <c r="S457" s="161"/>
      <c r="T457" s="161"/>
      <c r="U457" s="161"/>
      <c r="V457" s="161"/>
      <c r="W457" s="161"/>
      <c r="X457" s="161"/>
      <c r="Y457" s="161"/>
      <c r="Z457" s="150"/>
      <c r="AA457" s="150"/>
      <c r="AB457" s="150"/>
      <c r="AC457" s="150"/>
      <c r="AD457" s="150"/>
      <c r="AE457" s="150"/>
      <c r="AF457" s="150"/>
      <c r="AG457" s="150" t="s">
        <v>188</v>
      </c>
      <c r="AH457" s="150">
        <v>0</v>
      </c>
      <c r="AI457" s="150"/>
      <c r="AJ457" s="150"/>
      <c r="AK457" s="150"/>
      <c r="AL457" s="150"/>
      <c r="AM457" s="150"/>
      <c r="AN457" s="150"/>
      <c r="AO457" s="150"/>
      <c r="AP457" s="150"/>
      <c r="AQ457" s="150"/>
      <c r="AR457" s="150"/>
      <c r="AS457" s="150"/>
      <c r="AT457" s="150"/>
      <c r="AU457" s="150"/>
      <c r="AV457" s="150"/>
      <c r="AW457" s="150"/>
      <c r="AX457" s="150"/>
      <c r="AY457" s="150"/>
      <c r="AZ457" s="150"/>
      <c r="BA457" s="150"/>
      <c r="BB457" s="150"/>
      <c r="BC457" s="150"/>
      <c r="BD457" s="150"/>
      <c r="BE457" s="150"/>
      <c r="BF457" s="150"/>
      <c r="BG457" s="150"/>
      <c r="BH457" s="150"/>
    </row>
    <row r="458" spans="1:60" outlineLevel="1" x14ac:dyDescent="0.2">
      <c r="A458" s="173">
        <v>121</v>
      </c>
      <c r="B458" s="174" t="s">
        <v>792</v>
      </c>
      <c r="C458" s="189" t="s">
        <v>793</v>
      </c>
      <c r="D458" s="175" t="s">
        <v>525</v>
      </c>
      <c r="E458" s="176">
        <v>16</v>
      </c>
      <c r="F458" s="177"/>
      <c r="G458" s="178">
        <f>ROUND(E458*F458,2)</f>
        <v>0</v>
      </c>
      <c r="H458" s="177"/>
      <c r="I458" s="178">
        <f>ROUND(E458*H458,2)</f>
        <v>0</v>
      </c>
      <c r="J458" s="177"/>
      <c r="K458" s="178">
        <f>ROUND(E458*J458,2)</f>
        <v>0</v>
      </c>
      <c r="L458" s="178">
        <v>21</v>
      </c>
      <c r="M458" s="178">
        <f>G458*(1+L458/100)</f>
        <v>0</v>
      </c>
      <c r="N458" s="176">
        <v>0</v>
      </c>
      <c r="O458" s="176">
        <f>ROUND(E458*N458,2)</f>
        <v>0</v>
      </c>
      <c r="P458" s="176">
        <v>0</v>
      </c>
      <c r="Q458" s="176">
        <f>ROUND(E458*P458,2)</f>
        <v>0</v>
      </c>
      <c r="R458" s="178"/>
      <c r="S458" s="178" t="s">
        <v>180</v>
      </c>
      <c r="T458" s="179" t="s">
        <v>181</v>
      </c>
      <c r="U458" s="161">
        <v>0</v>
      </c>
      <c r="V458" s="161">
        <f>ROUND(E458*U458,2)</f>
        <v>0</v>
      </c>
      <c r="W458" s="161"/>
      <c r="X458" s="161" t="s">
        <v>299</v>
      </c>
      <c r="Y458" s="161" t="s">
        <v>183</v>
      </c>
      <c r="Z458" s="150"/>
      <c r="AA458" s="150"/>
      <c r="AB458" s="150"/>
      <c r="AC458" s="150"/>
      <c r="AD458" s="150"/>
      <c r="AE458" s="150"/>
      <c r="AF458" s="150"/>
      <c r="AG458" s="150" t="s">
        <v>526</v>
      </c>
      <c r="AH458" s="150"/>
      <c r="AI458" s="150"/>
      <c r="AJ458" s="150"/>
      <c r="AK458" s="150"/>
      <c r="AL458" s="150"/>
      <c r="AM458" s="150"/>
      <c r="AN458" s="150"/>
      <c r="AO458" s="150"/>
      <c r="AP458" s="150"/>
      <c r="AQ458" s="150"/>
      <c r="AR458" s="150"/>
      <c r="AS458" s="150"/>
      <c r="AT458" s="150"/>
      <c r="AU458" s="150"/>
      <c r="AV458" s="150"/>
      <c r="AW458" s="150"/>
      <c r="AX458" s="150"/>
      <c r="AY458" s="150"/>
      <c r="AZ458" s="150"/>
      <c r="BA458" s="150"/>
      <c r="BB458" s="150"/>
      <c r="BC458" s="150"/>
      <c r="BD458" s="150"/>
      <c r="BE458" s="150"/>
      <c r="BF458" s="150"/>
      <c r="BG458" s="150"/>
      <c r="BH458" s="150"/>
    </row>
    <row r="459" spans="1:60" outlineLevel="2" x14ac:dyDescent="0.2">
      <c r="A459" s="157"/>
      <c r="B459" s="158"/>
      <c r="C459" s="190" t="s">
        <v>794</v>
      </c>
      <c r="D459" s="163"/>
      <c r="E459" s="164">
        <v>3</v>
      </c>
      <c r="F459" s="161"/>
      <c r="G459" s="161"/>
      <c r="H459" s="161"/>
      <c r="I459" s="161"/>
      <c r="J459" s="161"/>
      <c r="K459" s="161"/>
      <c r="L459" s="161"/>
      <c r="M459" s="161"/>
      <c r="N459" s="160"/>
      <c r="O459" s="160"/>
      <c r="P459" s="160"/>
      <c r="Q459" s="160"/>
      <c r="R459" s="161"/>
      <c r="S459" s="161"/>
      <c r="T459" s="161"/>
      <c r="U459" s="161"/>
      <c r="V459" s="161"/>
      <c r="W459" s="161"/>
      <c r="X459" s="161"/>
      <c r="Y459" s="161"/>
      <c r="Z459" s="150"/>
      <c r="AA459" s="150"/>
      <c r="AB459" s="150"/>
      <c r="AC459" s="150"/>
      <c r="AD459" s="150"/>
      <c r="AE459" s="150"/>
      <c r="AF459" s="150"/>
      <c r="AG459" s="150" t="s">
        <v>188</v>
      </c>
      <c r="AH459" s="150">
        <v>0</v>
      </c>
      <c r="AI459" s="150"/>
      <c r="AJ459" s="150"/>
      <c r="AK459" s="150"/>
      <c r="AL459" s="150"/>
      <c r="AM459" s="150"/>
      <c r="AN459" s="150"/>
      <c r="AO459" s="150"/>
      <c r="AP459" s="150"/>
      <c r="AQ459" s="150"/>
      <c r="AR459" s="150"/>
      <c r="AS459" s="150"/>
      <c r="AT459" s="150"/>
      <c r="AU459" s="150"/>
      <c r="AV459" s="150"/>
      <c r="AW459" s="150"/>
      <c r="AX459" s="150"/>
      <c r="AY459" s="150"/>
      <c r="AZ459" s="150"/>
      <c r="BA459" s="150"/>
      <c r="BB459" s="150"/>
      <c r="BC459" s="150"/>
      <c r="BD459" s="150"/>
      <c r="BE459" s="150"/>
      <c r="BF459" s="150"/>
      <c r="BG459" s="150"/>
      <c r="BH459" s="150"/>
    </row>
    <row r="460" spans="1:60" outlineLevel="3" x14ac:dyDescent="0.2">
      <c r="A460" s="157"/>
      <c r="B460" s="158"/>
      <c r="C460" s="190" t="s">
        <v>783</v>
      </c>
      <c r="D460" s="163"/>
      <c r="E460" s="164">
        <v>3</v>
      </c>
      <c r="F460" s="161"/>
      <c r="G460" s="161"/>
      <c r="H460" s="161"/>
      <c r="I460" s="161"/>
      <c r="J460" s="161"/>
      <c r="K460" s="161"/>
      <c r="L460" s="161"/>
      <c r="M460" s="161"/>
      <c r="N460" s="160"/>
      <c r="O460" s="160"/>
      <c r="P460" s="160"/>
      <c r="Q460" s="160"/>
      <c r="R460" s="161"/>
      <c r="S460" s="161"/>
      <c r="T460" s="161"/>
      <c r="U460" s="161"/>
      <c r="V460" s="161"/>
      <c r="W460" s="161"/>
      <c r="X460" s="161"/>
      <c r="Y460" s="161"/>
      <c r="Z460" s="150"/>
      <c r="AA460" s="150"/>
      <c r="AB460" s="150"/>
      <c r="AC460" s="150"/>
      <c r="AD460" s="150"/>
      <c r="AE460" s="150"/>
      <c r="AF460" s="150"/>
      <c r="AG460" s="150" t="s">
        <v>188</v>
      </c>
      <c r="AH460" s="150">
        <v>0</v>
      </c>
      <c r="AI460" s="150"/>
      <c r="AJ460" s="150"/>
      <c r="AK460" s="150"/>
      <c r="AL460" s="150"/>
      <c r="AM460" s="150"/>
      <c r="AN460" s="150"/>
      <c r="AO460" s="150"/>
      <c r="AP460" s="150"/>
      <c r="AQ460" s="150"/>
      <c r="AR460" s="150"/>
      <c r="AS460" s="150"/>
      <c r="AT460" s="150"/>
      <c r="AU460" s="150"/>
      <c r="AV460" s="150"/>
      <c r="AW460" s="150"/>
      <c r="AX460" s="150"/>
      <c r="AY460" s="150"/>
      <c r="AZ460" s="150"/>
      <c r="BA460" s="150"/>
      <c r="BB460" s="150"/>
      <c r="BC460" s="150"/>
      <c r="BD460" s="150"/>
      <c r="BE460" s="150"/>
      <c r="BF460" s="150"/>
      <c r="BG460" s="150"/>
      <c r="BH460" s="150"/>
    </row>
    <row r="461" spans="1:60" outlineLevel="3" x14ac:dyDescent="0.2">
      <c r="A461" s="157"/>
      <c r="B461" s="158"/>
      <c r="C461" s="190" t="s">
        <v>795</v>
      </c>
      <c r="D461" s="163"/>
      <c r="E461" s="164">
        <v>1</v>
      </c>
      <c r="F461" s="161"/>
      <c r="G461" s="161"/>
      <c r="H461" s="161"/>
      <c r="I461" s="161"/>
      <c r="J461" s="161"/>
      <c r="K461" s="161"/>
      <c r="L461" s="161"/>
      <c r="M461" s="161"/>
      <c r="N461" s="160"/>
      <c r="O461" s="160"/>
      <c r="P461" s="160"/>
      <c r="Q461" s="160"/>
      <c r="R461" s="161"/>
      <c r="S461" s="161"/>
      <c r="T461" s="161"/>
      <c r="U461" s="161"/>
      <c r="V461" s="161"/>
      <c r="W461" s="161"/>
      <c r="X461" s="161"/>
      <c r="Y461" s="161"/>
      <c r="Z461" s="150"/>
      <c r="AA461" s="150"/>
      <c r="AB461" s="150"/>
      <c r="AC461" s="150"/>
      <c r="AD461" s="150"/>
      <c r="AE461" s="150"/>
      <c r="AF461" s="150"/>
      <c r="AG461" s="150" t="s">
        <v>188</v>
      </c>
      <c r="AH461" s="150">
        <v>0</v>
      </c>
      <c r="AI461" s="150"/>
      <c r="AJ461" s="150"/>
      <c r="AK461" s="150"/>
      <c r="AL461" s="150"/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50"/>
      <c r="AW461" s="150"/>
      <c r="AX461" s="150"/>
      <c r="AY461" s="150"/>
      <c r="AZ461" s="150"/>
      <c r="BA461" s="150"/>
      <c r="BB461" s="150"/>
      <c r="BC461" s="150"/>
      <c r="BD461" s="150"/>
      <c r="BE461" s="150"/>
      <c r="BF461" s="150"/>
      <c r="BG461" s="150"/>
      <c r="BH461" s="150"/>
    </row>
    <row r="462" spans="1:60" outlineLevel="3" x14ac:dyDescent="0.2">
      <c r="A462" s="157"/>
      <c r="B462" s="158"/>
      <c r="C462" s="190" t="s">
        <v>796</v>
      </c>
      <c r="D462" s="163"/>
      <c r="E462" s="164">
        <v>1</v>
      </c>
      <c r="F462" s="161"/>
      <c r="G462" s="161"/>
      <c r="H462" s="161"/>
      <c r="I462" s="161"/>
      <c r="J462" s="161"/>
      <c r="K462" s="161"/>
      <c r="L462" s="161"/>
      <c r="M462" s="161"/>
      <c r="N462" s="160"/>
      <c r="O462" s="160"/>
      <c r="P462" s="160"/>
      <c r="Q462" s="160"/>
      <c r="R462" s="161"/>
      <c r="S462" s="161"/>
      <c r="T462" s="161"/>
      <c r="U462" s="161"/>
      <c r="V462" s="161"/>
      <c r="W462" s="161"/>
      <c r="X462" s="161"/>
      <c r="Y462" s="161"/>
      <c r="Z462" s="150"/>
      <c r="AA462" s="150"/>
      <c r="AB462" s="150"/>
      <c r="AC462" s="150"/>
      <c r="AD462" s="150"/>
      <c r="AE462" s="150"/>
      <c r="AF462" s="150"/>
      <c r="AG462" s="150" t="s">
        <v>188</v>
      </c>
      <c r="AH462" s="150">
        <v>0</v>
      </c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/>
      <c r="AX462" s="150"/>
      <c r="AY462" s="150"/>
      <c r="AZ462" s="150"/>
      <c r="BA462" s="150"/>
      <c r="BB462" s="150"/>
      <c r="BC462" s="150"/>
      <c r="BD462" s="150"/>
      <c r="BE462" s="150"/>
      <c r="BF462" s="150"/>
      <c r="BG462" s="150"/>
      <c r="BH462" s="150"/>
    </row>
    <row r="463" spans="1:60" outlineLevel="3" x14ac:dyDescent="0.2">
      <c r="A463" s="157"/>
      <c r="B463" s="158"/>
      <c r="C463" s="190" t="s">
        <v>797</v>
      </c>
      <c r="D463" s="163"/>
      <c r="E463" s="164">
        <v>3</v>
      </c>
      <c r="F463" s="161"/>
      <c r="G463" s="161"/>
      <c r="H463" s="161"/>
      <c r="I463" s="161"/>
      <c r="J463" s="161"/>
      <c r="K463" s="161"/>
      <c r="L463" s="161"/>
      <c r="M463" s="161"/>
      <c r="N463" s="160"/>
      <c r="O463" s="160"/>
      <c r="P463" s="160"/>
      <c r="Q463" s="160"/>
      <c r="R463" s="161"/>
      <c r="S463" s="161"/>
      <c r="T463" s="161"/>
      <c r="U463" s="161"/>
      <c r="V463" s="161"/>
      <c r="W463" s="161"/>
      <c r="X463" s="161"/>
      <c r="Y463" s="161"/>
      <c r="Z463" s="150"/>
      <c r="AA463" s="150"/>
      <c r="AB463" s="150"/>
      <c r="AC463" s="150"/>
      <c r="AD463" s="150"/>
      <c r="AE463" s="150"/>
      <c r="AF463" s="150"/>
      <c r="AG463" s="150" t="s">
        <v>188</v>
      </c>
      <c r="AH463" s="150">
        <v>0</v>
      </c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50"/>
      <c r="AX463" s="150"/>
      <c r="AY463" s="150"/>
      <c r="AZ463" s="150"/>
      <c r="BA463" s="150"/>
      <c r="BB463" s="150"/>
      <c r="BC463" s="150"/>
      <c r="BD463" s="150"/>
      <c r="BE463" s="150"/>
      <c r="BF463" s="150"/>
      <c r="BG463" s="150"/>
      <c r="BH463" s="150"/>
    </row>
    <row r="464" spans="1:60" outlineLevel="3" x14ac:dyDescent="0.2">
      <c r="A464" s="157"/>
      <c r="B464" s="158"/>
      <c r="C464" s="190" t="s">
        <v>788</v>
      </c>
      <c r="D464" s="163"/>
      <c r="E464" s="164">
        <v>2</v>
      </c>
      <c r="F464" s="161"/>
      <c r="G464" s="161"/>
      <c r="H464" s="161"/>
      <c r="I464" s="161"/>
      <c r="J464" s="161"/>
      <c r="K464" s="161"/>
      <c r="L464" s="161"/>
      <c r="M464" s="161"/>
      <c r="N464" s="160"/>
      <c r="O464" s="160"/>
      <c r="P464" s="160"/>
      <c r="Q464" s="160"/>
      <c r="R464" s="161"/>
      <c r="S464" s="161"/>
      <c r="T464" s="161"/>
      <c r="U464" s="161"/>
      <c r="V464" s="161"/>
      <c r="W464" s="161"/>
      <c r="X464" s="161"/>
      <c r="Y464" s="161"/>
      <c r="Z464" s="150"/>
      <c r="AA464" s="150"/>
      <c r="AB464" s="150"/>
      <c r="AC464" s="150"/>
      <c r="AD464" s="150"/>
      <c r="AE464" s="150"/>
      <c r="AF464" s="150"/>
      <c r="AG464" s="150" t="s">
        <v>188</v>
      </c>
      <c r="AH464" s="150">
        <v>0</v>
      </c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0"/>
      <c r="AX464" s="150"/>
      <c r="AY464" s="150"/>
      <c r="AZ464" s="150"/>
      <c r="BA464" s="150"/>
      <c r="BB464" s="150"/>
      <c r="BC464" s="150"/>
      <c r="BD464" s="150"/>
      <c r="BE464" s="150"/>
      <c r="BF464" s="150"/>
      <c r="BG464" s="150"/>
      <c r="BH464" s="150"/>
    </row>
    <row r="465" spans="1:60" outlineLevel="3" x14ac:dyDescent="0.2">
      <c r="A465" s="157"/>
      <c r="B465" s="158"/>
      <c r="C465" s="190" t="s">
        <v>789</v>
      </c>
      <c r="D465" s="163"/>
      <c r="E465" s="164">
        <v>1</v>
      </c>
      <c r="F465" s="161"/>
      <c r="G465" s="161"/>
      <c r="H465" s="161"/>
      <c r="I465" s="161"/>
      <c r="J465" s="161"/>
      <c r="K465" s="161"/>
      <c r="L465" s="161"/>
      <c r="M465" s="161"/>
      <c r="N465" s="160"/>
      <c r="O465" s="160"/>
      <c r="P465" s="160"/>
      <c r="Q465" s="160"/>
      <c r="R465" s="161"/>
      <c r="S465" s="161"/>
      <c r="T465" s="161"/>
      <c r="U465" s="161"/>
      <c r="V465" s="161"/>
      <c r="W465" s="161"/>
      <c r="X465" s="161"/>
      <c r="Y465" s="161"/>
      <c r="Z465" s="150"/>
      <c r="AA465" s="150"/>
      <c r="AB465" s="150"/>
      <c r="AC465" s="150"/>
      <c r="AD465" s="150"/>
      <c r="AE465" s="150"/>
      <c r="AF465" s="150"/>
      <c r="AG465" s="150" t="s">
        <v>188</v>
      </c>
      <c r="AH465" s="150">
        <v>0</v>
      </c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0"/>
      <c r="AX465" s="150"/>
      <c r="AY465" s="150"/>
      <c r="AZ465" s="150"/>
      <c r="BA465" s="150"/>
      <c r="BB465" s="150"/>
      <c r="BC465" s="150"/>
      <c r="BD465" s="150"/>
      <c r="BE465" s="150"/>
      <c r="BF465" s="150"/>
      <c r="BG465" s="150"/>
      <c r="BH465" s="150"/>
    </row>
    <row r="466" spans="1:60" outlineLevel="3" x14ac:dyDescent="0.2">
      <c r="A466" s="157"/>
      <c r="B466" s="158"/>
      <c r="C466" s="190" t="s">
        <v>798</v>
      </c>
      <c r="D466" s="163"/>
      <c r="E466" s="164">
        <v>1</v>
      </c>
      <c r="F466" s="161"/>
      <c r="G466" s="161"/>
      <c r="H466" s="161"/>
      <c r="I466" s="161"/>
      <c r="J466" s="161"/>
      <c r="K466" s="161"/>
      <c r="L466" s="161"/>
      <c r="M466" s="161"/>
      <c r="N466" s="160"/>
      <c r="O466" s="160"/>
      <c r="P466" s="160"/>
      <c r="Q466" s="160"/>
      <c r="R466" s="161"/>
      <c r="S466" s="161"/>
      <c r="T466" s="161"/>
      <c r="U466" s="161"/>
      <c r="V466" s="161"/>
      <c r="W466" s="161"/>
      <c r="X466" s="161"/>
      <c r="Y466" s="161"/>
      <c r="Z466" s="150"/>
      <c r="AA466" s="150"/>
      <c r="AB466" s="150"/>
      <c r="AC466" s="150"/>
      <c r="AD466" s="150"/>
      <c r="AE466" s="150"/>
      <c r="AF466" s="150"/>
      <c r="AG466" s="150" t="s">
        <v>188</v>
      </c>
      <c r="AH466" s="150">
        <v>0</v>
      </c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0"/>
      <c r="AX466" s="150"/>
      <c r="AY466" s="150"/>
      <c r="AZ466" s="150"/>
      <c r="BA466" s="150"/>
      <c r="BB466" s="150"/>
      <c r="BC466" s="150"/>
      <c r="BD466" s="150"/>
      <c r="BE466" s="150"/>
      <c r="BF466" s="150"/>
      <c r="BG466" s="150"/>
      <c r="BH466" s="150"/>
    </row>
    <row r="467" spans="1:60" outlineLevel="3" x14ac:dyDescent="0.2">
      <c r="A467" s="157"/>
      <c r="B467" s="158"/>
      <c r="C467" s="190" t="s">
        <v>791</v>
      </c>
      <c r="D467" s="163"/>
      <c r="E467" s="164">
        <v>1</v>
      </c>
      <c r="F467" s="161"/>
      <c r="G467" s="161"/>
      <c r="H467" s="161"/>
      <c r="I467" s="161"/>
      <c r="J467" s="161"/>
      <c r="K467" s="161"/>
      <c r="L467" s="161"/>
      <c r="M467" s="161"/>
      <c r="N467" s="160"/>
      <c r="O467" s="160"/>
      <c r="P467" s="160"/>
      <c r="Q467" s="160"/>
      <c r="R467" s="161"/>
      <c r="S467" s="161"/>
      <c r="T467" s="161"/>
      <c r="U467" s="161"/>
      <c r="V467" s="161"/>
      <c r="W467" s="161"/>
      <c r="X467" s="161"/>
      <c r="Y467" s="161"/>
      <c r="Z467" s="150"/>
      <c r="AA467" s="150"/>
      <c r="AB467" s="150"/>
      <c r="AC467" s="150"/>
      <c r="AD467" s="150"/>
      <c r="AE467" s="150"/>
      <c r="AF467" s="150"/>
      <c r="AG467" s="150" t="s">
        <v>188</v>
      </c>
      <c r="AH467" s="150">
        <v>0</v>
      </c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50"/>
      <c r="AX467" s="150"/>
      <c r="AY467" s="150"/>
      <c r="AZ467" s="150"/>
      <c r="BA467" s="150"/>
      <c r="BB467" s="150"/>
      <c r="BC467" s="150"/>
      <c r="BD467" s="150"/>
      <c r="BE467" s="150"/>
      <c r="BF467" s="150"/>
      <c r="BG467" s="150"/>
      <c r="BH467" s="150"/>
    </row>
    <row r="468" spans="1:60" outlineLevel="1" x14ac:dyDescent="0.2">
      <c r="A468" s="173">
        <v>122</v>
      </c>
      <c r="B468" s="174" t="s">
        <v>799</v>
      </c>
      <c r="C468" s="189" t="s">
        <v>800</v>
      </c>
      <c r="D468" s="175" t="s">
        <v>525</v>
      </c>
      <c r="E468" s="176">
        <v>1</v>
      </c>
      <c r="F468" s="177"/>
      <c r="G468" s="178">
        <f>ROUND(E468*F468,2)</f>
        <v>0</v>
      </c>
      <c r="H468" s="177"/>
      <c r="I468" s="178">
        <f>ROUND(E468*H468,2)</f>
        <v>0</v>
      </c>
      <c r="J468" s="177"/>
      <c r="K468" s="178">
        <f>ROUND(E468*J468,2)</f>
        <v>0</v>
      </c>
      <c r="L468" s="178">
        <v>21</v>
      </c>
      <c r="M468" s="178">
        <f>G468*(1+L468/100)</f>
        <v>0</v>
      </c>
      <c r="N468" s="176">
        <v>0</v>
      </c>
      <c r="O468" s="176">
        <f>ROUND(E468*N468,2)</f>
        <v>0</v>
      </c>
      <c r="P468" s="176">
        <v>0</v>
      </c>
      <c r="Q468" s="176">
        <f>ROUND(E468*P468,2)</f>
        <v>0</v>
      </c>
      <c r="R468" s="178"/>
      <c r="S468" s="178" t="s">
        <v>180</v>
      </c>
      <c r="T468" s="179" t="s">
        <v>181</v>
      </c>
      <c r="U468" s="161">
        <v>0</v>
      </c>
      <c r="V468" s="161">
        <f>ROUND(E468*U468,2)</f>
        <v>0</v>
      </c>
      <c r="W468" s="161"/>
      <c r="X468" s="161" t="s">
        <v>299</v>
      </c>
      <c r="Y468" s="161" t="s">
        <v>183</v>
      </c>
      <c r="Z468" s="150"/>
      <c r="AA468" s="150"/>
      <c r="AB468" s="150"/>
      <c r="AC468" s="150"/>
      <c r="AD468" s="150"/>
      <c r="AE468" s="150"/>
      <c r="AF468" s="150"/>
      <c r="AG468" s="150" t="s">
        <v>526</v>
      </c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0"/>
      <c r="AX468" s="150"/>
      <c r="AY468" s="150"/>
      <c r="AZ468" s="150"/>
      <c r="BA468" s="150"/>
      <c r="BB468" s="150"/>
      <c r="BC468" s="150"/>
      <c r="BD468" s="150"/>
      <c r="BE468" s="150"/>
      <c r="BF468" s="150"/>
      <c r="BG468" s="150"/>
      <c r="BH468" s="150"/>
    </row>
    <row r="469" spans="1:60" outlineLevel="2" x14ac:dyDescent="0.2">
      <c r="A469" s="157"/>
      <c r="B469" s="158"/>
      <c r="C469" s="190" t="s">
        <v>801</v>
      </c>
      <c r="D469" s="163"/>
      <c r="E469" s="164">
        <v>1</v>
      </c>
      <c r="F469" s="161"/>
      <c r="G469" s="161"/>
      <c r="H469" s="161"/>
      <c r="I469" s="161"/>
      <c r="J469" s="161"/>
      <c r="K469" s="161"/>
      <c r="L469" s="161"/>
      <c r="M469" s="161"/>
      <c r="N469" s="160"/>
      <c r="O469" s="160"/>
      <c r="P469" s="160"/>
      <c r="Q469" s="160"/>
      <c r="R469" s="161"/>
      <c r="S469" s="161"/>
      <c r="T469" s="161"/>
      <c r="U469" s="161"/>
      <c r="V469" s="161"/>
      <c r="W469" s="161"/>
      <c r="X469" s="161"/>
      <c r="Y469" s="161"/>
      <c r="Z469" s="150"/>
      <c r="AA469" s="150"/>
      <c r="AB469" s="150"/>
      <c r="AC469" s="150"/>
      <c r="AD469" s="150"/>
      <c r="AE469" s="150"/>
      <c r="AF469" s="150"/>
      <c r="AG469" s="150" t="s">
        <v>188</v>
      </c>
      <c r="AH469" s="150">
        <v>0</v>
      </c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50"/>
      <c r="AX469" s="150"/>
      <c r="AY469" s="150"/>
      <c r="AZ469" s="150"/>
      <c r="BA469" s="150"/>
      <c r="BB469" s="150"/>
      <c r="BC469" s="150"/>
      <c r="BD469" s="150"/>
      <c r="BE469" s="150"/>
      <c r="BF469" s="150"/>
      <c r="BG469" s="150"/>
      <c r="BH469" s="150"/>
    </row>
    <row r="470" spans="1:60" x14ac:dyDescent="0.2">
      <c r="A470" s="166" t="s">
        <v>175</v>
      </c>
      <c r="B470" s="167" t="s">
        <v>140</v>
      </c>
      <c r="C470" s="188" t="s">
        <v>141</v>
      </c>
      <c r="D470" s="168"/>
      <c r="E470" s="169"/>
      <c r="F470" s="170"/>
      <c r="G470" s="170">
        <f>SUMIF(AG471:AG480,"&lt;&gt;NOR",G471:G480)</f>
        <v>0</v>
      </c>
      <c r="H470" s="170"/>
      <c r="I470" s="170">
        <f>SUM(I471:I480)</f>
        <v>0</v>
      </c>
      <c r="J470" s="170"/>
      <c r="K470" s="170">
        <f>SUM(K471:K480)</f>
        <v>0</v>
      </c>
      <c r="L470" s="170"/>
      <c r="M470" s="170">
        <f>SUM(M471:M480)</f>
        <v>0</v>
      </c>
      <c r="N470" s="169"/>
      <c r="O470" s="169">
        <f>SUM(O471:O480)</f>
        <v>0</v>
      </c>
      <c r="P470" s="169"/>
      <c r="Q470" s="169">
        <f>SUM(Q471:Q480)</f>
        <v>0</v>
      </c>
      <c r="R470" s="170"/>
      <c r="S470" s="170"/>
      <c r="T470" s="171"/>
      <c r="U470" s="165"/>
      <c r="V470" s="165">
        <f>SUM(V471:V480)</f>
        <v>124.4</v>
      </c>
      <c r="W470" s="165"/>
      <c r="X470" s="165"/>
      <c r="Y470" s="165"/>
      <c r="AG470" t="s">
        <v>176</v>
      </c>
    </row>
    <row r="471" spans="1:60" ht="22.5" outlineLevel="1" x14ac:dyDescent="0.2">
      <c r="A471" s="181">
        <v>123</v>
      </c>
      <c r="B471" s="182" t="s">
        <v>802</v>
      </c>
      <c r="C471" s="191" t="s">
        <v>803</v>
      </c>
      <c r="D471" s="183" t="s">
        <v>490</v>
      </c>
      <c r="E471" s="184">
        <v>32.172350000000002</v>
      </c>
      <c r="F471" s="185"/>
      <c r="G471" s="186">
        <f>ROUND(E471*F471,2)</f>
        <v>0</v>
      </c>
      <c r="H471" s="185"/>
      <c r="I471" s="186">
        <f>ROUND(E471*H471,2)</f>
        <v>0</v>
      </c>
      <c r="J471" s="185"/>
      <c r="K471" s="186">
        <f>ROUND(E471*J471,2)</f>
        <v>0</v>
      </c>
      <c r="L471" s="186">
        <v>21</v>
      </c>
      <c r="M471" s="186">
        <f>G471*(1+L471/100)</f>
        <v>0</v>
      </c>
      <c r="N471" s="184">
        <v>0</v>
      </c>
      <c r="O471" s="184">
        <f>ROUND(E471*N471,2)</f>
        <v>0</v>
      </c>
      <c r="P471" s="184">
        <v>0</v>
      </c>
      <c r="Q471" s="184">
        <f>ROUND(E471*P471,2)</f>
        <v>0</v>
      </c>
      <c r="R471" s="186" t="s">
        <v>414</v>
      </c>
      <c r="S471" s="186" t="s">
        <v>242</v>
      </c>
      <c r="T471" s="187" t="s">
        <v>243</v>
      </c>
      <c r="U471" s="161">
        <v>2.0089999999999999</v>
      </c>
      <c r="V471" s="161">
        <f>ROUND(E471*U471,2)</f>
        <v>64.63</v>
      </c>
      <c r="W471" s="161"/>
      <c r="X471" s="161" t="s">
        <v>804</v>
      </c>
      <c r="Y471" s="161" t="s">
        <v>183</v>
      </c>
      <c r="Z471" s="150"/>
      <c r="AA471" s="150"/>
      <c r="AB471" s="150"/>
      <c r="AC471" s="150"/>
      <c r="AD471" s="150"/>
      <c r="AE471" s="150"/>
      <c r="AF471" s="150"/>
      <c r="AG471" s="150" t="s">
        <v>805</v>
      </c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0"/>
      <c r="AX471" s="150"/>
      <c r="AY471" s="150"/>
      <c r="AZ471" s="150"/>
      <c r="BA471" s="150"/>
      <c r="BB471" s="150"/>
      <c r="BC471" s="150"/>
      <c r="BD471" s="150"/>
      <c r="BE471" s="150"/>
      <c r="BF471" s="150"/>
      <c r="BG471" s="150"/>
      <c r="BH471" s="150"/>
    </row>
    <row r="472" spans="1:60" outlineLevel="1" x14ac:dyDescent="0.2">
      <c r="A472" s="173">
        <v>124</v>
      </c>
      <c r="B472" s="174" t="s">
        <v>806</v>
      </c>
      <c r="C472" s="189" t="s">
        <v>807</v>
      </c>
      <c r="D472" s="175" t="s">
        <v>490</v>
      </c>
      <c r="E472" s="176">
        <v>32.172350000000002</v>
      </c>
      <c r="F472" s="177"/>
      <c r="G472" s="178">
        <f>ROUND(E472*F472,2)</f>
        <v>0</v>
      </c>
      <c r="H472" s="177"/>
      <c r="I472" s="178">
        <f>ROUND(E472*H472,2)</f>
        <v>0</v>
      </c>
      <c r="J472" s="177"/>
      <c r="K472" s="178">
        <f>ROUND(E472*J472,2)</f>
        <v>0</v>
      </c>
      <c r="L472" s="178">
        <v>21</v>
      </c>
      <c r="M472" s="178">
        <f>G472*(1+L472/100)</f>
        <v>0</v>
      </c>
      <c r="N472" s="176">
        <v>0</v>
      </c>
      <c r="O472" s="176">
        <f>ROUND(E472*N472,2)</f>
        <v>0</v>
      </c>
      <c r="P472" s="176">
        <v>0</v>
      </c>
      <c r="Q472" s="176">
        <f>ROUND(E472*P472,2)</f>
        <v>0</v>
      </c>
      <c r="R472" s="178" t="s">
        <v>414</v>
      </c>
      <c r="S472" s="178" t="s">
        <v>242</v>
      </c>
      <c r="T472" s="179" t="s">
        <v>243</v>
      </c>
      <c r="U472" s="161">
        <v>0.49</v>
      </c>
      <c r="V472" s="161">
        <f>ROUND(E472*U472,2)</f>
        <v>15.76</v>
      </c>
      <c r="W472" s="161"/>
      <c r="X472" s="161" t="s">
        <v>804</v>
      </c>
      <c r="Y472" s="161" t="s">
        <v>183</v>
      </c>
      <c r="Z472" s="150"/>
      <c r="AA472" s="150"/>
      <c r="AB472" s="150"/>
      <c r="AC472" s="150"/>
      <c r="AD472" s="150"/>
      <c r="AE472" s="150"/>
      <c r="AF472" s="150"/>
      <c r="AG472" s="150" t="s">
        <v>805</v>
      </c>
      <c r="AH472" s="150"/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50"/>
      <c r="AX472" s="150"/>
      <c r="AY472" s="150"/>
      <c r="AZ472" s="150"/>
      <c r="BA472" s="150"/>
      <c r="BB472" s="150"/>
      <c r="BC472" s="150"/>
      <c r="BD472" s="150"/>
      <c r="BE472" s="150"/>
      <c r="BF472" s="150"/>
      <c r="BG472" s="150"/>
      <c r="BH472" s="150"/>
    </row>
    <row r="473" spans="1:60" outlineLevel="2" x14ac:dyDescent="0.2">
      <c r="A473" s="157"/>
      <c r="B473" s="158"/>
      <c r="C473" s="252" t="s">
        <v>808</v>
      </c>
      <c r="D473" s="253"/>
      <c r="E473" s="253"/>
      <c r="F473" s="253"/>
      <c r="G473" s="253"/>
      <c r="H473" s="161"/>
      <c r="I473" s="161"/>
      <c r="J473" s="161"/>
      <c r="K473" s="161"/>
      <c r="L473" s="161"/>
      <c r="M473" s="161"/>
      <c r="N473" s="160"/>
      <c r="O473" s="160"/>
      <c r="P473" s="160"/>
      <c r="Q473" s="160"/>
      <c r="R473" s="161"/>
      <c r="S473" s="161"/>
      <c r="T473" s="161"/>
      <c r="U473" s="161"/>
      <c r="V473" s="161"/>
      <c r="W473" s="161"/>
      <c r="X473" s="161"/>
      <c r="Y473" s="161"/>
      <c r="Z473" s="150"/>
      <c r="AA473" s="150"/>
      <c r="AB473" s="150"/>
      <c r="AC473" s="150"/>
      <c r="AD473" s="150"/>
      <c r="AE473" s="150"/>
      <c r="AF473" s="150"/>
      <c r="AG473" s="150" t="s">
        <v>186</v>
      </c>
      <c r="AH473" s="150"/>
      <c r="AI473" s="150"/>
      <c r="AJ473" s="150"/>
      <c r="AK473" s="150"/>
      <c r="AL473" s="150"/>
      <c r="AM473" s="150"/>
      <c r="AN473" s="150"/>
      <c r="AO473" s="150"/>
      <c r="AP473" s="150"/>
      <c r="AQ473" s="150"/>
      <c r="AR473" s="150"/>
      <c r="AS473" s="150"/>
      <c r="AT473" s="150"/>
      <c r="AU473" s="150"/>
      <c r="AV473" s="150"/>
      <c r="AW473" s="150"/>
      <c r="AX473" s="150"/>
      <c r="AY473" s="150"/>
      <c r="AZ473" s="150"/>
      <c r="BA473" s="150"/>
      <c r="BB473" s="150"/>
      <c r="BC473" s="150"/>
      <c r="BD473" s="150"/>
      <c r="BE473" s="150"/>
      <c r="BF473" s="150"/>
      <c r="BG473" s="150"/>
      <c r="BH473" s="150"/>
    </row>
    <row r="474" spans="1:60" outlineLevel="1" x14ac:dyDescent="0.2">
      <c r="A474" s="181">
        <v>125</v>
      </c>
      <c r="B474" s="182" t="s">
        <v>809</v>
      </c>
      <c r="C474" s="191" t="s">
        <v>810</v>
      </c>
      <c r="D474" s="183" t="s">
        <v>490</v>
      </c>
      <c r="E474" s="184">
        <v>321.72354000000001</v>
      </c>
      <c r="F474" s="185"/>
      <c r="G474" s="186">
        <f>ROUND(E474*F474,2)</f>
        <v>0</v>
      </c>
      <c r="H474" s="185"/>
      <c r="I474" s="186">
        <f>ROUND(E474*H474,2)</f>
        <v>0</v>
      </c>
      <c r="J474" s="185"/>
      <c r="K474" s="186">
        <f>ROUND(E474*J474,2)</f>
        <v>0</v>
      </c>
      <c r="L474" s="186">
        <v>21</v>
      </c>
      <c r="M474" s="186">
        <f>G474*(1+L474/100)</f>
        <v>0</v>
      </c>
      <c r="N474" s="184">
        <v>0</v>
      </c>
      <c r="O474" s="184">
        <f>ROUND(E474*N474,2)</f>
        <v>0</v>
      </c>
      <c r="P474" s="184">
        <v>0</v>
      </c>
      <c r="Q474" s="184">
        <f>ROUND(E474*P474,2)</f>
        <v>0</v>
      </c>
      <c r="R474" s="186" t="s">
        <v>414</v>
      </c>
      <c r="S474" s="186" t="s">
        <v>242</v>
      </c>
      <c r="T474" s="187" t="s">
        <v>243</v>
      </c>
      <c r="U474" s="161">
        <v>0</v>
      </c>
      <c r="V474" s="161">
        <f>ROUND(E474*U474,2)</f>
        <v>0</v>
      </c>
      <c r="W474" s="161"/>
      <c r="X474" s="161" t="s">
        <v>804</v>
      </c>
      <c r="Y474" s="161" t="s">
        <v>183</v>
      </c>
      <c r="Z474" s="150"/>
      <c r="AA474" s="150"/>
      <c r="AB474" s="150"/>
      <c r="AC474" s="150"/>
      <c r="AD474" s="150"/>
      <c r="AE474" s="150"/>
      <c r="AF474" s="150"/>
      <c r="AG474" s="150" t="s">
        <v>805</v>
      </c>
      <c r="AH474" s="150"/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/>
      <c r="AX474" s="150"/>
      <c r="AY474" s="150"/>
      <c r="AZ474" s="150"/>
      <c r="BA474" s="150"/>
      <c r="BB474" s="150"/>
      <c r="BC474" s="150"/>
      <c r="BD474" s="150"/>
      <c r="BE474" s="150"/>
      <c r="BF474" s="150"/>
      <c r="BG474" s="150"/>
      <c r="BH474" s="150"/>
    </row>
    <row r="475" spans="1:60" outlineLevel="1" x14ac:dyDescent="0.2">
      <c r="A475" s="181">
        <v>126</v>
      </c>
      <c r="B475" s="182" t="s">
        <v>811</v>
      </c>
      <c r="C475" s="191" t="s">
        <v>812</v>
      </c>
      <c r="D475" s="183" t="s">
        <v>490</v>
      </c>
      <c r="E475" s="184">
        <v>32.172350000000002</v>
      </c>
      <c r="F475" s="185"/>
      <c r="G475" s="186">
        <f>ROUND(E475*F475,2)</f>
        <v>0</v>
      </c>
      <c r="H475" s="185"/>
      <c r="I475" s="186">
        <f>ROUND(E475*H475,2)</f>
        <v>0</v>
      </c>
      <c r="J475" s="185"/>
      <c r="K475" s="186">
        <f>ROUND(E475*J475,2)</f>
        <v>0</v>
      </c>
      <c r="L475" s="186">
        <v>21</v>
      </c>
      <c r="M475" s="186">
        <f>G475*(1+L475/100)</f>
        <v>0</v>
      </c>
      <c r="N475" s="184">
        <v>0</v>
      </c>
      <c r="O475" s="184">
        <f>ROUND(E475*N475,2)</f>
        <v>0</v>
      </c>
      <c r="P475" s="184">
        <v>0</v>
      </c>
      <c r="Q475" s="184">
        <f>ROUND(E475*P475,2)</f>
        <v>0</v>
      </c>
      <c r="R475" s="186" t="s">
        <v>414</v>
      </c>
      <c r="S475" s="186" t="s">
        <v>242</v>
      </c>
      <c r="T475" s="187" t="s">
        <v>243</v>
      </c>
      <c r="U475" s="161">
        <v>0.94199999999999995</v>
      </c>
      <c r="V475" s="161">
        <f>ROUND(E475*U475,2)</f>
        <v>30.31</v>
      </c>
      <c r="W475" s="161"/>
      <c r="X475" s="161" t="s">
        <v>804</v>
      </c>
      <c r="Y475" s="161" t="s">
        <v>183</v>
      </c>
      <c r="Z475" s="150"/>
      <c r="AA475" s="150"/>
      <c r="AB475" s="150"/>
      <c r="AC475" s="150"/>
      <c r="AD475" s="150"/>
      <c r="AE475" s="150"/>
      <c r="AF475" s="150"/>
      <c r="AG475" s="150" t="s">
        <v>805</v>
      </c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0"/>
      <c r="AX475" s="150"/>
      <c r="AY475" s="150"/>
      <c r="AZ475" s="150"/>
      <c r="BA475" s="150"/>
      <c r="BB475" s="150"/>
      <c r="BC475" s="150"/>
      <c r="BD475" s="150"/>
      <c r="BE475" s="150"/>
      <c r="BF475" s="150"/>
      <c r="BG475" s="150"/>
      <c r="BH475" s="150"/>
    </row>
    <row r="476" spans="1:60" ht="22.5" outlineLevel="1" x14ac:dyDescent="0.2">
      <c r="A476" s="181">
        <v>127</v>
      </c>
      <c r="B476" s="182" t="s">
        <v>813</v>
      </c>
      <c r="C476" s="191" t="s">
        <v>814</v>
      </c>
      <c r="D476" s="183" t="s">
        <v>490</v>
      </c>
      <c r="E476" s="184">
        <v>128.68942000000001</v>
      </c>
      <c r="F476" s="185"/>
      <c r="G476" s="186">
        <f>ROUND(E476*F476,2)</f>
        <v>0</v>
      </c>
      <c r="H476" s="185"/>
      <c r="I476" s="186">
        <f>ROUND(E476*H476,2)</f>
        <v>0</v>
      </c>
      <c r="J476" s="185"/>
      <c r="K476" s="186">
        <f>ROUND(E476*J476,2)</f>
        <v>0</v>
      </c>
      <c r="L476" s="186">
        <v>21</v>
      </c>
      <c r="M476" s="186">
        <f>G476*(1+L476/100)</f>
        <v>0</v>
      </c>
      <c r="N476" s="184">
        <v>0</v>
      </c>
      <c r="O476" s="184">
        <f>ROUND(E476*N476,2)</f>
        <v>0</v>
      </c>
      <c r="P476" s="184">
        <v>0</v>
      </c>
      <c r="Q476" s="184">
        <f>ROUND(E476*P476,2)</f>
        <v>0</v>
      </c>
      <c r="R476" s="186" t="s">
        <v>414</v>
      </c>
      <c r="S476" s="186" t="s">
        <v>242</v>
      </c>
      <c r="T476" s="187" t="s">
        <v>243</v>
      </c>
      <c r="U476" s="161">
        <v>0.105</v>
      </c>
      <c r="V476" s="161">
        <f>ROUND(E476*U476,2)</f>
        <v>13.51</v>
      </c>
      <c r="W476" s="161"/>
      <c r="X476" s="161" t="s">
        <v>804</v>
      </c>
      <c r="Y476" s="161" t="s">
        <v>183</v>
      </c>
      <c r="Z476" s="150"/>
      <c r="AA476" s="150"/>
      <c r="AB476" s="150"/>
      <c r="AC476" s="150"/>
      <c r="AD476" s="150"/>
      <c r="AE476" s="150"/>
      <c r="AF476" s="150"/>
      <c r="AG476" s="150" t="s">
        <v>805</v>
      </c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50"/>
      <c r="AX476" s="150"/>
      <c r="AY476" s="150"/>
      <c r="AZ476" s="150"/>
      <c r="BA476" s="150"/>
      <c r="BB476" s="150"/>
      <c r="BC476" s="150"/>
      <c r="BD476" s="150"/>
      <c r="BE476" s="150"/>
      <c r="BF476" s="150"/>
      <c r="BG476" s="150"/>
      <c r="BH476" s="150"/>
    </row>
    <row r="477" spans="1:60" outlineLevel="1" x14ac:dyDescent="0.2">
      <c r="A477" s="173">
        <v>128</v>
      </c>
      <c r="B477" s="174" t="s">
        <v>815</v>
      </c>
      <c r="C477" s="189" t="s">
        <v>816</v>
      </c>
      <c r="D477" s="175" t="s">
        <v>490</v>
      </c>
      <c r="E477" s="176">
        <v>32.172350000000002</v>
      </c>
      <c r="F477" s="177"/>
      <c r="G477" s="178">
        <f>ROUND(E477*F477,2)</f>
        <v>0</v>
      </c>
      <c r="H477" s="177"/>
      <c r="I477" s="178">
        <f>ROUND(E477*H477,2)</f>
        <v>0</v>
      </c>
      <c r="J477" s="177"/>
      <c r="K477" s="178">
        <f>ROUND(E477*J477,2)</f>
        <v>0</v>
      </c>
      <c r="L477" s="178">
        <v>21</v>
      </c>
      <c r="M477" s="178">
        <f>G477*(1+L477/100)</f>
        <v>0</v>
      </c>
      <c r="N477" s="176">
        <v>0</v>
      </c>
      <c r="O477" s="176">
        <f>ROUND(E477*N477,2)</f>
        <v>0</v>
      </c>
      <c r="P477" s="176">
        <v>0</v>
      </c>
      <c r="Q477" s="176">
        <f>ROUND(E477*P477,2)</f>
        <v>0</v>
      </c>
      <c r="R477" s="178" t="s">
        <v>414</v>
      </c>
      <c r="S477" s="178" t="s">
        <v>242</v>
      </c>
      <c r="T477" s="179" t="s">
        <v>243</v>
      </c>
      <c r="U477" s="161">
        <v>0</v>
      </c>
      <c r="V477" s="161">
        <f>ROUND(E477*U477,2)</f>
        <v>0</v>
      </c>
      <c r="W477" s="161"/>
      <c r="X477" s="161" t="s">
        <v>804</v>
      </c>
      <c r="Y477" s="161" t="s">
        <v>183</v>
      </c>
      <c r="Z477" s="150"/>
      <c r="AA477" s="150"/>
      <c r="AB477" s="150"/>
      <c r="AC477" s="150"/>
      <c r="AD477" s="150"/>
      <c r="AE477" s="150"/>
      <c r="AF477" s="150"/>
      <c r="AG477" s="150" t="s">
        <v>805</v>
      </c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50"/>
      <c r="AX477" s="150"/>
      <c r="AY477" s="150"/>
      <c r="AZ477" s="150"/>
      <c r="BA477" s="150"/>
      <c r="BB477" s="150"/>
      <c r="BC477" s="150"/>
      <c r="BD477" s="150"/>
      <c r="BE477" s="150"/>
      <c r="BF477" s="150"/>
      <c r="BG477" s="150"/>
      <c r="BH477" s="150"/>
    </row>
    <row r="478" spans="1:60" outlineLevel="2" x14ac:dyDescent="0.2">
      <c r="A478" s="157"/>
      <c r="B478" s="158"/>
      <c r="C478" s="252" t="s">
        <v>817</v>
      </c>
      <c r="D478" s="253"/>
      <c r="E478" s="253"/>
      <c r="F478" s="253"/>
      <c r="G478" s="253"/>
      <c r="H478" s="161"/>
      <c r="I478" s="161"/>
      <c r="J478" s="161"/>
      <c r="K478" s="161"/>
      <c r="L478" s="161"/>
      <c r="M478" s="161"/>
      <c r="N478" s="160"/>
      <c r="O478" s="160"/>
      <c r="P478" s="160"/>
      <c r="Q478" s="160"/>
      <c r="R478" s="161"/>
      <c r="S478" s="161"/>
      <c r="T478" s="161"/>
      <c r="U478" s="161"/>
      <c r="V478" s="161"/>
      <c r="W478" s="161"/>
      <c r="X478" s="161"/>
      <c r="Y478" s="161"/>
      <c r="Z478" s="150"/>
      <c r="AA478" s="150"/>
      <c r="AB478" s="150"/>
      <c r="AC478" s="150"/>
      <c r="AD478" s="150"/>
      <c r="AE478" s="150"/>
      <c r="AF478" s="150"/>
      <c r="AG478" s="150" t="s">
        <v>186</v>
      </c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50"/>
      <c r="AX478" s="150"/>
      <c r="AY478" s="150"/>
      <c r="AZ478" s="150"/>
      <c r="BA478" s="150"/>
      <c r="BB478" s="150"/>
      <c r="BC478" s="150"/>
      <c r="BD478" s="150"/>
      <c r="BE478" s="150"/>
      <c r="BF478" s="150"/>
      <c r="BG478" s="150"/>
      <c r="BH478" s="150"/>
    </row>
    <row r="479" spans="1:60" outlineLevel="1" x14ac:dyDescent="0.2">
      <c r="A479" s="173">
        <v>129</v>
      </c>
      <c r="B479" s="174" t="s">
        <v>818</v>
      </c>
      <c r="C479" s="189" t="s">
        <v>819</v>
      </c>
      <c r="D479" s="175" t="s">
        <v>490</v>
      </c>
      <c r="E479" s="176">
        <v>32.172350000000002</v>
      </c>
      <c r="F479" s="177"/>
      <c r="G479" s="178">
        <f>ROUND(E479*F479,2)</f>
        <v>0</v>
      </c>
      <c r="H479" s="177"/>
      <c r="I479" s="178">
        <f>ROUND(E479*H479,2)</f>
        <v>0</v>
      </c>
      <c r="J479" s="177"/>
      <c r="K479" s="178">
        <f>ROUND(E479*J479,2)</f>
        <v>0</v>
      </c>
      <c r="L479" s="178">
        <v>21</v>
      </c>
      <c r="M479" s="178">
        <f>G479*(1+L479/100)</f>
        <v>0</v>
      </c>
      <c r="N479" s="176">
        <v>0</v>
      </c>
      <c r="O479" s="176">
        <f>ROUND(E479*N479,2)</f>
        <v>0</v>
      </c>
      <c r="P479" s="176">
        <v>0</v>
      </c>
      <c r="Q479" s="176">
        <f>ROUND(E479*P479,2)</f>
        <v>0</v>
      </c>
      <c r="R479" s="178" t="s">
        <v>820</v>
      </c>
      <c r="S479" s="178" t="s">
        <v>242</v>
      </c>
      <c r="T479" s="179" t="s">
        <v>243</v>
      </c>
      <c r="U479" s="161">
        <v>6.0000000000000001E-3</v>
      </c>
      <c r="V479" s="161">
        <f>ROUND(E479*U479,2)</f>
        <v>0.19</v>
      </c>
      <c r="W479" s="161"/>
      <c r="X479" s="161" t="s">
        <v>804</v>
      </c>
      <c r="Y479" s="161" t="s">
        <v>183</v>
      </c>
      <c r="Z479" s="150"/>
      <c r="AA479" s="150"/>
      <c r="AB479" s="150"/>
      <c r="AC479" s="150"/>
      <c r="AD479" s="150"/>
      <c r="AE479" s="150"/>
      <c r="AF479" s="150"/>
      <c r="AG479" s="150" t="s">
        <v>805</v>
      </c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0"/>
      <c r="AX479" s="150"/>
      <c r="AY479" s="150"/>
      <c r="AZ479" s="150"/>
      <c r="BA479" s="150"/>
      <c r="BB479" s="150"/>
      <c r="BC479" s="150"/>
      <c r="BD479" s="150"/>
      <c r="BE479" s="150"/>
      <c r="BF479" s="150"/>
      <c r="BG479" s="150"/>
      <c r="BH479" s="150"/>
    </row>
    <row r="480" spans="1:60" outlineLevel="2" x14ac:dyDescent="0.2">
      <c r="A480" s="157"/>
      <c r="B480" s="158"/>
      <c r="C480" s="263" t="s">
        <v>821</v>
      </c>
      <c r="D480" s="264"/>
      <c r="E480" s="264"/>
      <c r="F480" s="264"/>
      <c r="G480" s="264"/>
      <c r="H480" s="161"/>
      <c r="I480" s="161"/>
      <c r="J480" s="161"/>
      <c r="K480" s="161"/>
      <c r="L480" s="161"/>
      <c r="M480" s="161"/>
      <c r="N480" s="160"/>
      <c r="O480" s="160"/>
      <c r="P480" s="160"/>
      <c r="Q480" s="160"/>
      <c r="R480" s="161"/>
      <c r="S480" s="161"/>
      <c r="T480" s="161"/>
      <c r="U480" s="161"/>
      <c r="V480" s="161"/>
      <c r="W480" s="161"/>
      <c r="X480" s="161"/>
      <c r="Y480" s="161"/>
      <c r="Z480" s="150"/>
      <c r="AA480" s="150"/>
      <c r="AB480" s="150"/>
      <c r="AC480" s="150"/>
      <c r="AD480" s="150"/>
      <c r="AE480" s="150"/>
      <c r="AF480" s="150"/>
      <c r="AG480" s="150" t="s">
        <v>245</v>
      </c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0"/>
      <c r="AX480" s="150"/>
      <c r="AY480" s="150"/>
      <c r="AZ480" s="150"/>
      <c r="BA480" s="150"/>
      <c r="BB480" s="150"/>
      <c r="BC480" s="150"/>
      <c r="BD480" s="150"/>
      <c r="BE480" s="150"/>
      <c r="BF480" s="150"/>
      <c r="BG480" s="150"/>
      <c r="BH480" s="150"/>
    </row>
    <row r="481" spans="1:33" x14ac:dyDescent="0.2">
      <c r="A481" s="3"/>
      <c r="B481" s="4"/>
      <c r="C481" s="192"/>
      <c r="D481" s="6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AE481">
        <v>12</v>
      </c>
      <c r="AF481">
        <v>21</v>
      </c>
      <c r="AG481" t="s">
        <v>161</v>
      </c>
    </row>
    <row r="482" spans="1:33" x14ac:dyDescent="0.2">
      <c r="A482" s="153"/>
      <c r="B482" s="154" t="s">
        <v>29</v>
      </c>
      <c r="C482" s="193"/>
      <c r="D482" s="155"/>
      <c r="E482" s="156"/>
      <c r="F482" s="156"/>
      <c r="G482" s="172">
        <f>G8+G33+G50+G72+G121+G131+G136+G140+G145+G217+G220+G223+G240+G243+G249+G267+G278+G303+G355+G386+G393+G428+G470</f>
        <v>0</v>
      </c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AE482">
        <f>SUMIF(L7:L480,AE481,G7:G480)</f>
        <v>0</v>
      </c>
      <c r="AF482">
        <f>SUMIF(L7:L480,AF481,G7:G480)</f>
        <v>0</v>
      </c>
      <c r="AG482" t="s">
        <v>235</v>
      </c>
    </row>
    <row r="483" spans="1:33" x14ac:dyDescent="0.2">
      <c r="C483" s="194"/>
      <c r="D483" s="10"/>
      <c r="AG483" t="s">
        <v>236</v>
      </c>
    </row>
    <row r="484" spans="1:33" x14ac:dyDescent="0.2">
      <c r="D484" s="10"/>
    </row>
    <row r="485" spans="1:33" x14ac:dyDescent="0.2">
      <c r="D485" s="10"/>
    </row>
    <row r="486" spans="1:33" x14ac:dyDescent="0.2">
      <c r="D486" s="10"/>
    </row>
    <row r="487" spans="1:33" x14ac:dyDescent="0.2">
      <c r="D487" s="10"/>
    </row>
    <row r="488" spans="1:33" x14ac:dyDescent="0.2">
      <c r="D488" s="10"/>
    </row>
    <row r="489" spans="1:33" x14ac:dyDescent="0.2">
      <c r="D489" s="10"/>
    </row>
    <row r="490" spans="1:33" x14ac:dyDescent="0.2">
      <c r="D490" s="10"/>
    </row>
    <row r="491" spans="1:33" x14ac:dyDescent="0.2">
      <c r="D491" s="10"/>
    </row>
    <row r="492" spans="1:33" x14ac:dyDescent="0.2">
      <c r="D492" s="10"/>
    </row>
    <row r="493" spans="1:33" x14ac:dyDescent="0.2">
      <c r="D493" s="10"/>
    </row>
    <row r="494" spans="1:33" x14ac:dyDescent="0.2">
      <c r="D494" s="10"/>
    </row>
    <row r="495" spans="1:33" x14ac:dyDescent="0.2">
      <c r="D495" s="10"/>
    </row>
    <row r="496" spans="1:33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SNtzK5okQtxUQnXDZ+Wq0sz7swVfqpk/R2qWwSecIqx6Sxeo055iI2T14/HYdns7378YWg3m6paFAxPMtpqSQ==" saltValue="k7GdpIPOToKZMvhqEQ1SEQ==" spinCount="100000" sheet="1" formatRows="0"/>
  <mergeCells count="57">
    <mergeCell ref="C473:G473"/>
    <mergeCell ref="C478:G478"/>
    <mergeCell ref="C480:G480"/>
    <mergeCell ref="C347:G347"/>
    <mergeCell ref="C354:G354"/>
    <mergeCell ref="C357:G357"/>
    <mergeCell ref="C360:G360"/>
    <mergeCell ref="C363:G363"/>
    <mergeCell ref="C388:G388"/>
    <mergeCell ref="C346:G346"/>
    <mergeCell ref="C239:G239"/>
    <mergeCell ref="C247:G247"/>
    <mergeCell ref="C251:G251"/>
    <mergeCell ref="C266:G266"/>
    <mergeCell ref="C269:G269"/>
    <mergeCell ref="C274:G274"/>
    <mergeCell ref="C277:G277"/>
    <mergeCell ref="C287:G287"/>
    <mergeCell ref="C302:G302"/>
    <mergeCell ref="C335:G335"/>
    <mergeCell ref="C336:G336"/>
    <mergeCell ref="C219:G219"/>
    <mergeCell ref="C149:G149"/>
    <mergeCell ref="C150:G150"/>
    <mergeCell ref="C153:G153"/>
    <mergeCell ref="C159:G159"/>
    <mergeCell ref="C181:G181"/>
    <mergeCell ref="C187:G187"/>
    <mergeCell ref="C190:G190"/>
    <mergeCell ref="C194:G194"/>
    <mergeCell ref="C199:G199"/>
    <mergeCell ref="C200:G200"/>
    <mergeCell ref="C203:G203"/>
    <mergeCell ref="C148:G148"/>
    <mergeCell ref="C56:G56"/>
    <mergeCell ref="C62:G62"/>
    <mergeCell ref="C74:G74"/>
    <mergeCell ref="C76:G76"/>
    <mergeCell ref="C97:G97"/>
    <mergeCell ref="C111:G111"/>
    <mergeCell ref="C114:G114"/>
    <mergeCell ref="C123:G123"/>
    <mergeCell ref="C127:G127"/>
    <mergeCell ref="C133:G133"/>
    <mergeCell ref="C147:G147"/>
    <mergeCell ref="C45:G45"/>
    <mergeCell ref="A1:G1"/>
    <mergeCell ref="C2:G2"/>
    <mergeCell ref="C3:G3"/>
    <mergeCell ref="C4:G4"/>
    <mergeCell ref="C10:G10"/>
    <mergeCell ref="C13:G13"/>
    <mergeCell ref="C16:G16"/>
    <mergeCell ref="C19:G19"/>
    <mergeCell ref="C31:G31"/>
    <mergeCell ref="C36:G36"/>
    <mergeCell ref="C42:G4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A8B97-02F7-41A4-8916-20BBA363E10B}">
  <sheetPr>
    <outlinePr summaryBelow="0"/>
  </sheetPr>
  <dimension ref="A1:BH5000"/>
  <sheetViews>
    <sheetView tabSelected="1" workbookViewId="0">
      <pane ySplit="7" topLeftCell="A8" activePane="bottomLeft" state="frozen"/>
      <selection pane="bottomLeft" activeCell="C30" sqref="C30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4" t="s">
        <v>237</v>
      </c>
      <c r="B1" s="254"/>
      <c r="C1" s="254"/>
      <c r="D1" s="254"/>
      <c r="E1" s="254"/>
      <c r="F1" s="254"/>
      <c r="G1" s="254"/>
      <c r="AG1" t="s">
        <v>146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147</v>
      </c>
    </row>
    <row r="3" spans="1:60" ht="24.95" customHeight="1" x14ac:dyDescent="0.2">
      <c r="A3" s="50" t="s">
        <v>8</v>
      </c>
      <c r="B3" s="49" t="s">
        <v>49</v>
      </c>
      <c r="C3" s="255" t="s">
        <v>50</v>
      </c>
      <c r="D3" s="256"/>
      <c r="E3" s="256"/>
      <c r="F3" s="256"/>
      <c r="G3" s="257"/>
      <c r="AC3" s="124" t="s">
        <v>147</v>
      </c>
      <c r="AG3" t="s">
        <v>151</v>
      </c>
    </row>
    <row r="4" spans="1:60" ht="24.95" customHeight="1" x14ac:dyDescent="0.2">
      <c r="A4" s="143" t="s">
        <v>9</v>
      </c>
      <c r="B4" s="144" t="s">
        <v>53</v>
      </c>
      <c r="C4" s="258" t="s">
        <v>54</v>
      </c>
      <c r="D4" s="259"/>
      <c r="E4" s="259"/>
      <c r="F4" s="259"/>
      <c r="G4" s="260"/>
      <c r="AG4" t="s">
        <v>152</v>
      </c>
    </row>
    <row r="5" spans="1:60" x14ac:dyDescent="0.2">
      <c r="D5" s="10"/>
    </row>
    <row r="6" spans="1:60" ht="38.25" x14ac:dyDescent="0.2">
      <c r="A6" s="146" t="s">
        <v>153</v>
      </c>
      <c r="B6" s="148" t="s">
        <v>154</v>
      </c>
      <c r="C6" s="148" t="s">
        <v>155</v>
      </c>
      <c r="D6" s="147" t="s">
        <v>156</v>
      </c>
      <c r="E6" s="146" t="s">
        <v>157</v>
      </c>
      <c r="F6" s="145" t="s">
        <v>158</v>
      </c>
      <c r="G6" s="146" t="s">
        <v>29</v>
      </c>
      <c r="H6" s="149" t="s">
        <v>30</v>
      </c>
      <c r="I6" s="149" t="s">
        <v>159</v>
      </c>
      <c r="J6" s="149" t="s">
        <v>31</v>
      </c>
      <c r="K6" s="149" t="s">
        <v>160</v>
      </c>
      <c r="L6" s="149" t="s">
        <v>161</v>
      </c>
      <c r="M6" s="149" t="s">
        <v>162</v>
      </c>
      <c r="N6" s="149" t="s">
        <v>163</v>
      </c>
      <c r="O6" s="149" t="s">
        <v>164</v>
      </c>
      <c r="P6" s="149" t="s">
        <v>165</v>
      </c>
      <c r="Q6" s="149" t="s">
        <v>166</v>
      </c>
      <c r="R6" s="149" t="s">
        <v>167</v>
      </c>
      <c r="S6" s="149" t="s">
        <v>168</v>
      </c>
      <c r="T6" s="149" t="s">
        <v>169</v>
      </c>
      <c r="U6" s="149" t="s">
        <v>170</v>
      </c>
      <c r="V6" s="149" t="s">
        <v>171</v>
      </c>
      <c r="W6" s="149" t="s">
        <v>172</v>
      </c>
      <c r="X6" s="149" t="s">
        <v>173</v>
      </c>
      <c r="Y6" s="149" t="s">
        <v>174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6" t="s">
        <v>175</v>
      </c>
      <c r="B8" s="167" t="s">
        <v>94</v>
      </c>
      <c r="C8" s="188" t="s">
        <v>95</v>
      </c>
      <c r="D8" s="168"/>
      <c r="E8" s="169"/>
      <c r="F8" s="170"/>
      <c r="G8" s="170">
        <f>SUMIF(AG9:AG33,"&lt;&gt;NOR",G9:G33)</f>
        <v>0</v>
      </c>
      <c r="H8" s="170"/>
      <c r="I8" s="170">
        <f>SUM(I9:I33)</f>
        <v>0</v>
      </c>
      <c r="J8" s="170"/>
      <c r="K8" s="170">
        <f>SUM(K9:K33)</f>
        <v>0</v>
      </c>
      <c r="L8" s="170"/>
      <c r="M8" s="170">
        <f>SUM(M9:M33)</f>
        <v>0</v>
      </c>
      <c r="N8" s="169"/>
      <c r="O8" s="169">
        <f>SUM(O9:O33)</f>
        <v>0</v>
      </c>
      <c r="P8" s="169"/>
      <c r="Q8" s="169">
        <f>SUM(Q9:Q33)</f>
        <v>3.25</v>
      </c>
      <c r="R8" s="170"/>
      <c r="S8" s="170"/>
      <c r="T8" s="171"/>
      <c r="U8" s="165"/>
      <c r="V8" s="165">
        <f>SUM(V9:V33)</f>
        <v>119.55000000000001</v>
      </c>
      <c r="W8" s="165"/>
      <c r="X8" s="165"/>
      <c r="Y8" s="165"/>
      <c r="AG8" t="s">
        <v>176</v>
      </c>
    </row>
    <row r="9" spans="1:60" outlineLevel="1" x14ac:dyDescent="0.2">
      <c r="A9" s="173">
        <v>1</v>
      </c>
      <c r="B9" s="174" t="s">
        <v>822</v>
      </c>
      <c r="C9" s="189" t="s">
        <v>823</v>
      </c>
      <c r="D9" s="175" t="s">
        <v>179</v>
      </c>
      <c r="E9" s="176">
        <v>41.448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2.0999999999999999E-3</v>
      </c>
      <c r="Q9" s="176">
        <f>ROUND(E9*P9,2)</f>
        <v>0.09</v>
      </c>
      <c r="R9" s="178" t="s">
        <v>387</v>
      </c>
      <c r="S9" s="178" t="s">
        <v>242</v>
      </c>
      <c r="T9" s="179" t="s">
        <v>243</v>
      </c>
      <c r="U9" s="161">
        <v>0.2</v>
      </c>
      <c r="V9" s="161">
        <f>ROUND(E9*U9,2)</f>
        <v>8.2899999999999991</v>
      </c>
      <c r="W9" s="161"/>
      <c r="X9" s="161" t="s">
        <v>182</v>
      </c>
      <c r="Y9" s="161" t="s">
        <v>183</v>
      </c>
      <c r="Z9" s="150"/>
      <c r="AA9" s="150"/>
      <c r="AB9" s="150"/>
      <c r="AC9" s="150"/>
      <c r="AD9" s="150"/>
      <c r="AE9" s="150"/>
      <c r="AF9" s="150"/>
      <c r="AG9" s="150" t="s">
        <v>184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">
      <c r="A10" s="157"/>
      <c r="B10" s="158"/>
      <c r="C10" s="190" t="s">
        <v>824</v>
      </c>
      <c r="D10" s="163"/>
      <c r="E10" s="164">
        <v>8.1639999999999997</v>
      </c>
      <c r="F10" s="161"/>
      <c r="G10" s="161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0"/>
      <c r="AA10" s="150"/>
      <c r="AB10" s="150"/>
      <c r="AC10" s="150"/>
      <c r="AD10" s="150"/>
      <c r="AE10" s="150"/>
      <c r="AF10" s="150"/>
      <c r="AG10" s="150" t="s">
        <v>188</v>
      </c>
      <c r="AH10" s="150">
        <v>5</v>
      </c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3" x14ac:dyDescent="0.2">
      <c r="A11" s="157"/>
      <c r="B11" s="158"/>
      <c r="C11" s="190" t="s">
        <v>825</v>
      </c>
      <c r="D11" s="163"/>
      <c r="E11" s="164">
        <v>16.327999999999999</v>
      </c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0"/>
      <c r="AA11" s="150"/>
      <c r="AB11" s="150"/>
      <c r="AC11" s="150"/>
      <c r="AD11" s="150"/>
      <c r="AE11" s="150"/>
      <c r="AF11" s="150"/>
      <c r="AG11" s="150" t="s">
        <v>188</v>
      </c>
      <c r="AH11" s="150">
        <v>5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3" x14ac:dyDescent="0.2">
      <c r="A12" s="157"/>
      <c r="B12" s="158"/>
      <c r="C12" s="190" t="s">
        <v>826</v>
      </c>
      <c r="D12" s="163"/>
      <c r="E12" s="164">
        <v>16.956</v>
      </c>
      <c r="F12" s="161"/>
      <c r="G12" s="161"/>
      <c r="H12" s="161"/>
      <c r="I12" s="161"/>
      <c r="J12" s="161"/>
      <c r="K12" s="161"/>
      <c r="L12" s="161"/>
      <c r="M12" s="161"/>
      <c r="N12" s="160"/>
      <c r="O12" s="160"/>
      <c r="P12" s="160"/>
      <c r="Q12" s="160"/>
      <c r="R12" s="161"/>
      <c r="S12" s="161"/>
      <c r="T12" s="161"/>
      <c r="U12" s="161"/>
      <c r="V12" s="161"/>
      <c r="W12" s="161"/>
      <c r="X12" s="161"/>
      <c r="Y12" s="161"/>
      <c r="Z12" s="150"/>
      <c r="AA12" s="150"/>
      <c r="AB12" s="150"/>
      <c r="AC12" s="150"/>
      <c r="AD12" s="150"/>
      <c r="AE12" s="150"/>
      <c r="AF12" s="150"/>
      <c r="AG12" s="150" t="s">
        <v>188</v>
      </c>
      <c r="AH12" s="150">
        <v>5</v>
      </c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73">
        <v>2</v>
      </c>
      <c r="B13" s="174" t="s">
        <v>827</v>
      </c>
      <c r="C13" s="189" t="s">
        <v>828</v>
      </c>
      <c r="D13" s="175" t="s">
        <v>264</v>
      </c>
      <c r="E13" s="176">
        <v>58</v>
      </c>
      <c r="F13" s="177"/>
      <c r="G13" s="178">
        <f>ROUND(E13*F13,2)</f>
        <v>0</v>
      </c>
      <c r="H13" s="177"/>
      <c r="I13" s="178">
        <f>ROUND(E13*H13,2)</f>
        <v>0</v>
      </c>
      <c r="J13" s="177"/>
      <c r="K13" s="178">
        <f>ROUND(E13*J13,2)</f>
        <v>0</v>
      </c>
      <c r="L13" s="178">
        <v>21</v>
      </c>
      <c r="M13" s="178">
        <f>G13*(1+L13/100)</f>
        <v>0</v>
      </c>
      <c r="N13" s="176">
        <v>0</v>
      </c>
      <c r="O13" s="176">
        <f>ROUND(E13*N13,2)</f>
        <v>0</v>
      </c>
      <c r="P13" s="176">
        <v>1.4919999999999999E-2</v>
      </c>
      <c r="Q13" s="176">
        <f>ROUND(E13*P13,2)</f>
        <v>0.87</v>
      </c>
      <c r="R13" s="178" t="s">
        <v>829</v>
      </c>
      <c r="S13" s="178" t="s">
        <v>242</v>
      </c>
      <c r="T13" s="179" t="s">
        <v>243</v>
      </c>
      <c r="U13" s="161">
        <v>0.41299999999999998</v>
      </c>
      <c r="V13" s="161">
        <f>ROUND(E13*U13,2)</f>
        <v>23.95</v>
      </c>
      <c r="W13" s="161"/>
      <c r="X13" s="161" t="s">
        <v>182</v>
      </c>
      <c r="Y13" s="161" t="s">
        <v>183</v>
      </c>
      <c r="Z13" s="150"/>
      <c r="AA13" s="150"/>
      <c r="AB13" s="150"/>
      <c r="AC13" s="150"/>
      <c r="AD13" s="150"/>
      <c r="AE13" s="150"/>
      <c r="AF13" s="150"/>
      <c r="AG13" s="150" t="s">
        <v>184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2" x14ac:dyDescent="0.2">
      <c r="A14" s="157"/>
      <c r="B14" s="158"/>
      <c r="C14" s="263" t="s">
        <v>830</v>
      </c>
      <c r="D14" s="264"/>
      <c r="E14" s="264"/>
      <c r="F14" s="264"/>
      <c r="G14" s="264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0"/>
      <c r="AA14" s="150"/>
      <c r="AB14" s="150"/>
      <c r="AC14" s="150"/>
      <c r="AD14" s="150"/>
      <c r="AE14" s="150"/>
      <c r="AF14" s="150"/>
      <c r="AG14" s="150" t="s">
        <v>245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2" x14ac:dyDescent="0.2">
      <c r="A15" s="157"/>
      <c r="B15" s="158"/>
      <c r="C15" s="190" t="s">
        <v>831</v>
      </c>
      <c r="D15" s="163"/>
      <c r="E15" s="164">
        <v>9</v>
      </c>
      <c r="F15" s="161"/>
      <c r="G15" s="161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50"/>
      <c r="AA15" s="150"/>
      <c r="AB15" s="150"/>
      <c r="AC15" s="150"/>
      <c r="AD15" s="150"/>
      <c r="AE15" s="150"/>
      <c r="AF15" s="150"/>
      <c r="AG15" s="150" t="s">
        <v>188</v>
      </c>
      <c r="AH15" s="150">
        <v>5</v>
      </c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3" x14ac:dyDescent="0.2">
      <c r="A16" s="157"/>
      <c r="B16" s="158"/>
      <c r="C16" s="190" t="s">
        <v>832</v>
      </c>
      <c r="D16" s="163"/>
      <c r="E16" s="164">
        <v>33</v>
      </c>
      <c r="F16" s="161"/>
      <c r="G16" s="161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0"/>
      <c r="AA16" s="150"/>
      <c r="AB16" s="150"/>
      <c r="AC16" s="150"/>
      <c r="AD16" s="150"/>
      <c r="AE16" s="150"/>
      <c r="AF16" s="150"/>
      <c r="AG16" s="150" t="s">
        <v>188</v>
      </c>
      <c r="AH16" s="150">
        <v>5</v>
      </c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3" x14ac:dyDescent="0.2">
      <c r="A17" s="157"/>
      <c r="B17" s="158"/>
      <c r="C17" s="190" t="s">
        <v>833</v>
      </c>
      <c r="D17" s="163"/>
      <c r="E17" s="164">
        <v>16</v>
      </c>
      <c r="F17" s="161"/>
      <c r="G17" s="161"/>
      <c r="H17" s="161"/>
      <c r="I17" s="161"/>
      <c r="J17" s="161"/>
      <c r="K17" s="161"/>
      <c r="L17" s="161"/>
      <c r="M17" s="161"/>
      <c r="N17" s="160"/>
      <c r="O17" s="160"/>
      <c r="P17" s="160"/>
      <c r="Q17" s="160"/>
      <c r="R17" s="161"/>
      <c r="S17" s="161"/>
      <c r="T17" s="161"/>
      <c r="U17" s="161"/>
      <c r="V17" s="161"/>
      <c r="W17" s="161"/>
      <c r="X17" s="161"/>
      <c r="Y17" s="161"/>
      <c r="Z17" s="150"/>
      <c r="AA17" s="150"/>
      <c r="AB17" s="150"/>
      <c r="AC17" s="150"/>
      <c r="AD17" s="150"/>
      <c r="AE17" s="150"/>
      <c r="AF17" s="150"/>
      <c r="AG17" s="150" t="s">
        <v>188</v>
      </c>
      <c r="AH17" s="150">
        <v>5</v>
      </c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81">
        <v>3</v>
      </c>
      <c r="B18" s="182" t="s">
        <v>834</v>
      </c>
      <c r="C18" s="191" t="s">
        <v>835</v>
      </c>
      <c r="D18" s="183" t="s">
        <v>240</v>
      </c>
      <c r="E18" s="184">
        <v>3</v>
      </c>
      <c r="F18" s="185"/>
      <c r="G18" s="186">
        <f>ROUND(E18*F18,2)</f>
        <v>0</v>
      </c>
      <c r="H18" s="185"/>
      <c r="I18" s="186">
        <f>ROUND(E18*H18,2)</f>
        <v>0</v>
      </c>
      <c r="J18" s="185"/>
      <c r="K18" s="186">
        <f>ROUND(E18*J18,2)</f>
        <v>0</v>
      </c>
      <c r="L18" s="186">
        <v>21</v>
      </c>
      <c r="M18" s="186">
        <f>G18*(1+L18/100)</f>
        <v>0</v>
      </c>
      <c r="N18" s="184">
        <v>0</v>
      </c>
      <c r="O18" s="184">
        <f>ROUND(E18*N18,2)</f>
        <v>0</v>
      </c>
      <c r="P18" s="184">
        <v>1.218E-2</v>
      </c>
      <c r="Q18" s="184">
        <f>ROUND(E18*P18,2)</f>
        <v>0.04</v>
      </c>
      <c r="R18" s="186" t="s">
        <v>829</v>
      </c>
      <c r="S18" s="186" t="s">
        <v>242</v>
      </c>
      <c r="T18" s="187" t="s">
        <v>243</v>
      </c>
      <c r="U18" s="161">
        <v>0.33100000000000002</v>
      </c>
      <c r="V18" s="161">
        <f>ROUND(E18*U18,2)</f>
        <v>0.99</v>
      </c>
      <c r="W18" s="161"/>
      <c r="X18" s="161" t="s">
        <v>182</v>
      </c>
      <c r="Y18" s="161" t="s">
        <v>183</v>
      </c>
      <c r="Z18" s="150"/>
      <c r="AA18" s="150"/>
      <c r="AB18" s="150"/>
      <c r="AC18" s="150"/>
      <c r="AD18" s="150"/>
      <c r="AE18" s="150"/>
      <c r="AF18" s="150"/>
      <c r="AG18" s="150" t="s">
        <v>184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73">
        <v>4</v>
      </c>
      <c r="B19" s="174" t="s">
        <v>836</v>
      </c>
      <c r="C19" s="189" t="s">
        <v>837</v>
      </c>
      <c r="D19" s="175" t="s">
        <v>264</v>
      </c>
      <c r="E19" s="176">
        <v>319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0</v>
      </c>
      <c r="O19" s="176">
        <f>ROUND(E19*N19,2)</f>
        <v>0</v>
      </c>
      <c r="P19" s="176">
        <v>4.9699999999999996E-3</v>
      </c>
      <c r="Q19" s="176">
        <f>ROUND(E19*P19,2)</f>
        <v>1.59</v>
      </c>
      <c r="R19" s="178" t="s">
        <v>829</v>
      </c>
      <c r="S19" s="178" t="s">
        <v>242</v>
      </c>
      <c r="T19" s="179" t="s">
        <v>243</v>
      </c>
      <c r="U19" s="161">
        <v>0.20399999999999999</v>
      </c>
      <c r="V19" s="161">
        <f>ROUND(E19*U19,2)</f>
        <v>65.08</v>
      </c>
      <c r="W19" s="161"/>
      <c r="X19" s="161" t="s">
        <v>182</v>
      </c>
      <c r="Y19" s="161" t="s">
        <v>183</v>
      </c>
      <c r="Z19" s="150"/>
      <c r="AA19" s="150"/>
      <c r="AB19" s="150"/>
      <c r="AC19" s="150"/>
      <c r="AD19" s="150"/>
      <c r="AE19" s="150"/>
      <c r="AF19" s="150"/>
      <c r="AG19" s="150" t="s">
        <v>184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2" x14ac:dyDescent="0.2">
      <c r="A20" s="157"/>
      <c r="B20" s="158"/>
      <c r="C20" s="190" t="s">
        <v>838</v>
      </c>
      <c r="D20" s="163"/>
      <c r="E20" s="164">
        <v>26</v>
      </c>
      <c r="F20" s="161"/>
      <c r="G20" s="161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0"/>
      <c r="AA20" s="150"/>
      <c r="AB20" s="150"/>
      <c r="AC20" s="150"/>
      <c r="AD20" s="150"/>
      <c r="AE20" s="150"/>
      <c r="AF20" s="150"/>
      <c r="AG20" s="150" t="s">
        <v>188</v>
      </c>
      <c r="AH20" s="150">
        <v>5</v>
      </c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3" x14ac:dyDescent="0.2">
      <c r="A21" s="157"/>
      <c r="B21" s="158"/>
      <c r="C21" s="190" t="s">
        <v>839</v>
      </c>
      <c r="D21" s="163"/>
      <c r="E21" s="164">
        <v>52</v>
      </c>
      <c r="F21" s="161"/>
      <c r="G21" s="161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50"/>
      <c r="AA21" s="150"/>
      <c r="AB21" s="150"/>
      <c r="AC21" s="150"/>
      <c r="AD21" s="150"/>
      <c r="AE21" s="150"/>
      <c r="AF21" s="150"/>
      <c r="AG21" s="150" t="s">
        <v>188</v>
      </c>
      <c r="AH21" s="150">
        <v>5</v>
      </c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3" x14ac:dyDescent="0.2">
      <c r="A22" s="157"/>
      <c r="B22" s="158"/>
      <c r="C22" s="190" t="s">
        <v>840</v>
      </c>
      <c r="D22" s="163"/>
      <c r="E22" s="164">
        <v>54</v>
      </c>
      <c r="F22" s="161"/>
      <c r="G22" s="161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0"/>
      <c r="AA22" s="150"/>
      <c r="AB22" s="150"/>
      <c r="AC22" s="150"/>
      <c r="AD22" s="150"/>
      <c r="AE22" s="150"/>
      <c r="AF22" s="150"/>
      <c r="AG22" s="150" t="s">
        <v>188</v>
      </c>
      <c r="AH22" s="150">
        <v>5</v>
      </c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3" x14ac:dyDescent="0.2">
      <c r="A23" s="157"/>
      <c r="B23" s="158"/>
      <c r="C23" s="190" t="s">
        <v>841</v>
      </c>
      <c r="D23" s="163"/>
      <c r="E23" s="164">
        <v>187</v>
      </c>
      <c r="F23" s="161"/>
      <c r="G23" s="161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0"/>
      <c r="AA23" s="150"/>
      <c r="AB23" s="150"/>
      <c r="AC23" s="150"/>
      <c r="AD23" s="150"/>
      <c r="AE23" s="150"/>
      <c r="AF23" s="150"/>
      <c r="AG23" s="150" t="s">
        <v>188</v>
      </c>
      <c r="AH23" s="150">
        <v>5</v>
      </c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73">
        <v>5</v>
      </c>
      <c r="B24" s="174" t="s">
        <v>842</v>
      </c>
      <c r="C24" s="189" t="s">
        <v>843</v>
      </c>
      <c r="D24" s="175" t="s">
        <v>264</v>
      </c>
      <c r="E24" s="176">
        <v>49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0</v>
      </c>
      <c r="O24" s="176">
        <f>ROUND(E24*N24,2)</f>
        <v>0</v>
      </c>
      <c r="P24" s="176">
        <v>6.7000000000000002E-3</v>
      </c>
      <c r="Q24" s="176">
        <f>ROUND(E24*P24,2)</f>
        <v>0.33</v>
      </c>
      <c r="R24" s="178" t="s">
        <v>829</v>
      </c>
      <c r="S24" s="178" t="s">
        <v>242</v>
      </c>
      <c r="T24" s="179" t="s">
        <v>243</v>
      </c>
      <c r="U24" s="161">
        <v>0.23899999999999999</v>
      </c>
      <c r="V24" s="161">
        <f>ROUND(E24*U24,2)</f>
        <v>11.71</v>
      </c>
      <c r="W24" s="161"/>
      <c r="X24" s="161" t="s">
        <v>182</v>
      </c>
      <c r="Y24" s="161" t="s">
        <v>183</v>
      </c>
      <c r="Z24" s="150"/>
      <c r="AA24" s="150"/>
      <c r="AB24" s="150"/>
      <c r="AC24" s="150"/>
      <c r="AD24" s="150"/>
      <c r="AE24" s="150"/>
      <c r="AF24" s="150"/>
      <c r="AG24" s="150" t="s">
        <v>184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2" x14ac:dyDescent="0.2">
      <c r="A25" s="157"/>
      <c r="B25" s="158"/>
      <c r="C25" s="190" t="s">
        <v>844</v>
      </c>
      <c r="D25" s="163"/>
      <c r="E25" s="164">
        <v>16</v>
      </c>
      <c r="F25" s="161"/>
      <c r="G25" s="16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0"/>
      <c r="AA25" s="150"/>
      <c r="AB25" s="150"/>
      <c r="AC25" s="150"/>
      <c r="AD25" s="150"/>
      <c r="AE25" s="150"/>
      <c r="AF25" s="150"/>
      <c r="AG25" s="150" t="s">
        <v>188</v>
      </c>
      <c r="AH25" s="150">
        <v>5</v>
      </c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3" x14ac:dyDescent="0.2">
      <c r="A26" s="157"/>
      <c r="B26" s="158"/>
      <c r="C26" s="190" t="s">
        <v>845</v>
      </c>
      <c r="D26" s="163"/>
      <c r="E26" s="164">
        <v>22</v>
      </c>
      <c r="F26" s="161"/>
      <c r="G26" s="161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0"/>
      <c r="AA26" s="150"/>
      <c r="AB26" s="150"/>
      <c r="AC26" s="150"/>
      <c r="AD26" s="150"/>
      <c r="AE26" s="150"/>
      <c r="AF26" s="150"/>
      <c r="AG26" s="150" t="s">
        <v>188</v>
      </c>
      <c r="AH26" s="150">
        <v>5</v>
      </c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3" x14ac:dyDescent="0.2">
      <c r="A27" s="157"/>
      <c r="B27" s="158"/>
      <c r="C27" s="190" t="s">
        <v>846</v>
      </c>
      <c r="D27" s="163"/>
      <c r="E27" s="164">
        <v>11</v>
      </c>
      <c r="F27" s="161"/>
      <c r="G27" s="161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50"/>
      <c r="AA27" s="150"/>
      <c r="AB27" s="150"/>
      <c r="AC27" s="150"/>
      <c r="AD27" s="150"/>
      <c r="AE27" s="150"/>
      <c r="AF27" s="150"/>
      <c r="AG27" s="150" t="s">
        <v>188</v>
      </c>
      <c r="AH27" s="150">
        <v>5</v>
      </c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81">
        <v>6</v>
      </c>
      <c r="B28" s="182" t="s">
        <v>847</v>
      </c>
      <c r="C28" s="191" t="s">
        <v>848</v>
      </c>
      <c r="D28" s="183" t="s">
        <v>240</v>
      </c>
      <c r="E28" s="184">
        <v>14</v>
      </c>
      <c r="F28" s="185"/>
      <c r="G28" s="186">
        <f>ROUND(E28*F28,2)</f>
        <v>0</v>
      </c>
      <c r="H28" s="185"/>
      <c r="I28" s="186">
        <f>ROUND(E28*H28,2)</f>
        <v>0</v>
      </c>
      <c r="J28" s="185"/>
      <c r="K28" s="186">
        <f>ROUND(E28*J28,2)</f>
        <v>0</v>
      </c>
      <c r="L28" s="186">
        <v>21</v>
      </c>
      <c r="M28" s="186">
        <f>G28*(1+L28/100)</f>
        <v>0</v>
      </c>
      <c r="N28" s="184">
        <v>0</v>
      </c>
      <c r="O28" s="184">
        <f>ROUND(E28*N28,2)</f>
        <v>0</v>
      </c>
      <c r="P28" s="184">
        <v>5.47E-3</v>
      </c>
      <c r="Q28" s="184">
        <f>ROUND(E28*P28,2)</f>
        <v>0.08</v>
      </c>
      <c r="R28" s="186" t="s">
        <v>829</v>
      </c>
      <c r="S28" s="186" t="s">
        <v>242</v>
      </c>
      <c r="T28" s="187" t="s">
        <v>243</v>
      </c>
      <c r="U28" s="161">
        <v>0.10299999999999999</v>
      </c>
      <c r="V28" s="161">
        <f>ROUND(E28*U28,2)</f>
        <v>1.44</v>
      </c>
      <c r="W28" s="161"/>
      <c r="X28" s="161" t="s">
        <v>182</v>
      </c>
      <c r="Y28" s="161" t="s">
        <v>183</v>
      </c>
      <c r="Z28" s="150"/>
      <c r="AA28" s="150"/>
      <c r="AB28" s="150"/>
      <c r="AC28" s="150"/>
      <c r="AD28" s="150"/>
      <c r="AE28" s="150"/>
      <c r="AF28" s="150"/>
      <c r="AG28" s="150" t="s">
        <v>184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81">
        <v>7</v>
      </c>
      <c r="B29" s="182" t="s">
        <v>849</v>
      </c>
      <c r="C29" s="191" t="s">
        <v>850</v>
      </c>
      <c r="D29" s="183" t="s">
        <v>197</v>
      </c>
      <c r="E29" s="184">
        <v>3</v>
      </c>
      <c r="F29" s="185"/>
      <c r="G29" s="186">
        <f>ROUND(E29*F29,2)</f>
        <v>0</v>
      </c>
      <c r="H29" s="185"/>
      <c r="I29" s="186">
        <f>ROUND(E29*H29,2)</f>
        <v>0</v>
      </c>
      <c r="J29" s="185"/>
      <c r="K29" s="186">
        <f>ROUND(E29*J29,2)</f>
        <v>0</v>
      </c>
      <c r="L29" s="186">
        <v>21</v>
      </c>
      <c r="M29" s="186">
        <f>G29*(1+L29/100)</f>
        <v>0</v>
      </c>
      <c r="N29" s="184">
        <v>0</v>
      </c>
      <c r="O29" s="184">
        <f>ROUND(E29*N29,2)</f>
        <v>0</v>
      </c>
      <c r="P29" s="184">
        <v>0</v>
      </c>
      <c r="Q29" s="184">
        <f>ROUND(E29*P29,2)</f>
        <v>0</v>
      </c>
      <c r="R29" s="186" t="s">
        <v>829</v>
      </c>
      <c r="S29" s="186" t="s">
        <v>242</v>
      </c>
      <c r="T29" s="187" t="s">
        <v>243</v>
      </c>
      <c r="U29" s="161">
        <v>0.5</v>
      </c>
      <c r="V29" s="161">
        <f>ROUND(E29*U29,2)</f>
        <v>1.5</v>
      </c>
      <c r="W29" s="161"/>
      <c r="X29" s="161" t="s">
        <v>182</v>
      </c>
      <c r="Y29" s="161" t="s">
        <v>183</v>
      </c>
      <c r="Z29" s="150"/>
      <c r="AA29" s="150"/>
      <c r="AB29" s="150"/>
      <c r="AC29" s="150"/>
      <c r="AD29" s="150"/>
      <c r="AE29" s="150"/>
      <c r="AF29" s="150"/>
      <c r="AG29" s="150" t="s">
        <v>184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81">
        <v>8</v>
      </c>
      <c r="B30" s="182" t="s">
        <v>851</v>
      </c>
      <c r="C30" s="191" t="s">
        <v>852</v>
      </c>
      <c r="D30" s="183" t="s">
        <v>197</v>
      </c>
      <c r="E30" s="184">
        <v>8</v>
      </c>
      <c r="F30" s="185"/>
      <c r="G30" s="186">
        <f>ROUND(E30*F30,2)</f>
        <v>0</v>
      </c>
      <c r="H30" s="185"/>
      <c r="I30" s="186">
        <f>ROUND(E30*H30,2)</f>
        <v>0</v>
      </c>
      <c r="J30" s="185"/>
      <c r="K30" s="186">
        <f>ROUND(E30*J30,2)</f>
        <v>0</v>
      </c>
      <c r="L30" s="186">
        <v>21</v>
      </c>
      <c r="M30" s="186">
        <f>G30*(1+L30/100)</f>
        <v>0</v>
      </c>
      <c r="N30" s="184">
        <v>0</v>
      </c>
      <c r="O30" s="184">
        <f>ROUND(E30*N30,2)</f>
        <v>0</v>
      </c>
      <c r="P30" s="184">
        <v>1.9460000000000002E-2</v>
      </c>
      <c r="Q30" s="184">
        <f>ROUND(E30*P30,2)</f>
        <v>0.16</v>
      </c>
      <c r="R30" s="186" t="s">
        <v>829</v>
      </c>
      <c r="S30" s="186" t="s">
        <v>242</v>
      </c>
      <c r="T30" s="187" t="s">
        <v>243</v>
      </c>
      <c r="U30" s="161">
        <v>0.38200000000000001</v>
      </c>
      <c r="V30" s="161">
        <f>ROUND(E30*U30,2)</f>
        <v>3.06</v>
      </c>
      <c r="W30" s="161"/>
      <c r="X30" s="161" t="s">
        <v>182</v>
      </c>
      <c r="Y30" s="161" t="s">
        <v>183</v>
      </c>
      <c r="Z30" s="150"/>
      <c r="AA30" s="150"/>
      <c r="AB30" s="150"/>
      <c r="AC30" s="150"/>
      <c r="AD30" s="150"/>
      <c r="AE30" s="150"/>
      <c r="AF30" s="150"/>
      <c r="AG30" s="150" t="s">
        <v>184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3">
        <v>9</v>
      </c>
      <c r="B31" s="174" t="s">
        <v>853</v>
      </c>
      <c r="C31" s="189" t="s">
        <v>854</v>
      </c>
      <c r="D31" s="175" t="s">
        <v>197</v>
      </c>
      <c r="E31" s="176">
        <v>2</v>
      </c>
      <c r="F31" s="177"/>
      <c r="G31" s="178">
        <f>ROUND(E31*F31,2)</f>
        <v>0</v>
      </c>
      <c r="H31" s="177"/>
      <c r="I31" s="178">
        <f>ROUND(E31*H31,2)</f>
        <v>0</v>
      </c>
      <c r="J31" s="177"/>
      <c r="K31" s="178">
        <f>ROUND(E31*J31,2)</f>
        <v>0</v>
      </c>
      <c r="L31" s="178">
        <v>21</v>
      </c>
      <c r="M31" s="178">
        <f>G31*(1+L31/100)</f>
        <v>0</v>
      </c>
      <c r="N31" s="176">
        <v>0</v>
      </c>
      <c r="O31" s="176">
        <f>ROUND(E31*N31,2)</f>
        <v>0</v>
      </c>
      <c r="P31" s="176">
        <v>3.4700000000000002E-2</v>
      </c>
      <c r="Q31" s="176">
        <f>ROUND(E31*P31,2)</f>
        <v>7.0000000000000007E-2</v>
      </c>
      <c r="R31" s="178" t="s">
        <v>829</v>
      </c>
      <c r="S31" s="178" t="s">
        <v>242</v>
      </c>
      <c r="T31" s="179" t="s">
        <v>243</v>
      </c>
      <c r="U31" s="161">
        <v>0.56899999999999995</v>
      </c>
      <c r="V31" s="161">
        <f>ROUND(E31*U31,2)</f>
        <v>1.1399999999999999</v>
      </c>
      <c r="W31" s="161"/>
      <c r="X31" s="161" t="s">
        <v>182</v>
      </c>
      <c r="Y31" s="161" t="s">
        <v>183</v>
      </c>
      <c r="Z31" s="150"/>
      <c r="AA31" s="150"/>
      <c r="AB31" s="150"/>
      <c r="AC31" s="150"/>
      <c r="AD31" s="150"/>
      <c r="AE31" s="150"/>
      <c r="AF31" s="150"/>
      <c r="AG31" s="150" t="s">
        <v>184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2" x14ac:dyDescent="0.2">
      <c r="A32" s="157"/>
      <c r="B32" s="158"/>
      <c r="C32" s="263" t="s">
        <v>855</v>
      </c>
      <c r="D32" s="264"/>
      <c r="E32" s="264"/>
      <c r="F32" s="264"/>
      <c r="G32" s="264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0"/>
      <c r="AA32" s="150"/>
      <c r="AB32" s="150"/>
      <c r="AC32" s="150"/>
      <c r="AD32" s="150"/>
      <c r="AE32" s="150"/>
      <c r="AF32" s="150"/>
      <c r="AG32" s="150" t="s">
        <v>245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81">
        <v>10</v>
      </c>
      <c r="B33" s="182" t="s">
        <v>856</v>
      </c>
      <c r="C33" s="191" t="s">
        <v>857</v>
      </c>
      <c r="D33" s="183" t="s">
        <v>197</v>
      </c>
      <c r="E33" s="184">
        <v>11</v>
      </c>
      <c r="F33" s="185"/>
      <c r="G33" s="186">
        <f>ROUND(E33*F33,2)</f>
        <v>0</v>
      </c>
      <c r="H33" s="185"/>
      <c r="I33" s="186">
        <f>ROUND(E33*H33,2)</f>
        <v>0</v>
      </c>
      <c r="J33" s="185"/>
      <c r="K33" s="186">
        <f>ROUND(E33*J33,2)</f>
        <v>0</v>
      </c>
      <c r="L33" s="186">
        <v>21</v>
      </c>
      <c r="M33" s="186">
        <f>G33*(1+L33/100)</f>
        <v>0</v>
      </c>
      <c r="N33" s="184">
        <v>0</v>
      </c>
      <c r="O33" s="184">
        <f>ROUND(E33*N33,2)</f>
        <v>0</v>
      </c>
      <c r="P33" s="184">
        <v>1.56E-3</v>
      </c>
      <c r="Q33" s="184">
        <f>ROUND(E33*P33,2)</f>
        <v>0.02</v>
      </c>
      <c r="R33" s="186" t="s">
        <v>829</v>
      </c>
      <c r="S33" s="186" t="s">
        <v>242</v>
      </c>
      <c r="T33" s="187" t="s">
        <v>243</v>
      </c>
      <c r="U33" s="161">
        <v>0.217</v>
      </c>
      <c r="V33" s="161">
        <f>ROUND(E33*U33,2)</f>
        <v>2.39</v>
      </c>
      <c r="W33" s="161"/>
      <c r="X33" s="161" t="s">
        <v>182</v>
      </c>
      <c r="Y33" s="161" t="s">
        <v>183</v>
      </c>
      <c r="Z33" s="150"/>
      <c r="AA33" s="150"/>
      <c r="AB33" s="150"/>
      <c r="AC33" s="150"/>
      <c r="AD33" s="150"/>
      <c r="AE33" s="150"/>
      <c r="AF33" s="150"/>
      <c r="AG33" s="150" t="s">
        <v>184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x14ac:dyDescent="0.2">
      <c r="A34" s="166" t="s">
        <v>175</v>
      </c>
      <c r="B34" s="167" t="s">
        <v>96</v>
      </c>
      <c r="C34" s="188" t="s">
        <v>97</v>
      </c>
      <c r="D34" s="168"/>
      <c r="E34" s="169"/>
      <c r="F34" s="170"/>
      <c r="G34" s="170">
        <f>SUMIF(AG35:AG36,"&lt;&gt;NOR",G35:G36)</f>
        <v>0</v>
      </c>
      <c r="H34" s="170"/>
      <c r="I34" s="170">
        <f>SUM(I35:I36)</f>
        <v>0</v>
      </c>
      <c r="J34" s="170"/>
      <c r="K34" s="170">
        <f>SUM(K35:K36)</f>
        <v>0</v>
      </c>
      <c r="L34" s="170"/>
      <c r="M34" s="170">
        <f>SUM(M35:M36)</f>
        <v>0</v>
      </c>
      <c r="N34" s="169"/>
      <c r="O34" s="169">
        <f>SUM(O35:O36)</f>
        <v>0.08</v>
      </c>
      <c r="P34" s="169"/>
      <c r="Q34" s="169">
        <f>SUM(Q35:Q36)</f>
        <v>0</v>
      </c>
      <c r="R34" s="170"/>
      <c r="S34" s="170"/>
      <c r="T34" s="171"/>
      <c r="U34" s="165"/>
      <c r="V34" s="165">
        <f>SUM(V35:V36)</f>
        <v>10.7</v>
      </c>
      <c r="W34" s="165"/>
      <c r="X34" s="165"/>
      <c r="Y34" s="165"/>
      <c r="AG34" t="s">
        <v>176</v>
      </c>
    </row>
    <row r="35" spans="1:60" outlineLevel="1" x14ac:dyDescent="0.2">
      <c r="A35" s="173">
        <v>11</v>
      </c>
      <c r="B35" s="174" t="s">
        <v>858</v>
      </c>
      <c r="C35" s="189" t="s">
        <v>859</v>
      </c>
      <c r="D35" s="175" t="s">
        <v>179</v>
      </c>
      <c r="E35" s="176">
        <v>50</v>
      </c>
      <c r="F35" s="177"/>
      <c r="G35" s="178">
        <f>ROUND(E35*F35,2)</f>
        <v>0</v>
      </c>
      <c r="H35" s="177"/>
      <c r="I35" s="178">
        <f>ROUND(E35*H35,2)</f>
        <v>0</v>
      </c>
      <c r="J35" s="177"/>
      <c r="K35" s="178">
        <f>ROUND(E35*J35,2)</f>
        <v>0</v>
      </c>
      <c r="L35" s="178">
        <v>21</v>
      </c>
      <c r="M35" s="178">
        <f>G35*(1+L35/100)</f>
        <v>0</v>
      </c>
      <c r="N35" s="176">
        <v>1.58E-3</v>
      </c>
      <c r="O35" s="176">
        <f>ROUND(E35*N35,2)</f>
        <v>0.08</v>
      </c>
      <c r="P35" s="176">
        <v>0</v>
      </c>
      <c r="Q35" s="176">
        <f>ROUND(E35*P35,2)</f>
        <v>0</v>
      </c>
      <c r="R35" s="178" t="s">
        <v>860</v>
      </c>
      <c r="S35" s="178" t="s">
        <v>242</v>
      </c>
      <c r="T35" s="179" t="s">
        <v>294</v>
      </c>
      <c r="U35" s="161">
        <v>0.214</v>
      </c>
      <c r="V35" s="161">
        <f>ROUND(E35*U35,2)</f>
        <v>10.7</v>
      </c>
      <c r="W35" s="161"/>
      <c r="X35" s="161" t="s">
        <v>182</v>
      </c>
      <c r="Y35" s="161" t="s">
        <v>183</v>
      </c>
      <c r="Z35" s="150"/>
      <c r="AA35" s="150"/>
      <c r="AB35" s="150"/>
      <c r="AC35" s="150"/>
      <c r="AD35" s="150"/>
      <c r="AE35" s="150"/>
      <c r="AF35" s="150"/>
      <c r="AG35" s="150" t="s">
        <v>184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2" x14ac:dyDescent="0.2">
      <c r="A36" s="157"/>
      <c r="B36" s="158"/>
      <c r="C36" s="190" t="s">
        <v>861</v>
      </c>
      <c r="D36" s="163"/>
      <c r="E36" s="164">
        <v>50</v>
      </c>
      <c r="F36" s="161"/>
      <c r="G36" s="161"/>
      <c r="H36" s="161"/>
      <c r="I36" s="161"/>
      <c r="J36" s="161"/>
      <c r="K36" s="161"/>
      <c r="L36" s="161"/>
      <c r="M36" s="161"/>
      <c r="N36" s="160"/>
      <c r="O36" s="160"/>
      <c r="P36" s="160"/>
      <c r="Q36" s="160"/>
      <c r="R36" s="161"/>
      <c r="S36" s="161"/>
      <c r="T36" s="161"/>
      <c r="U36" s="161"/>
      <c r="V36" s="161"/>
      <c r="W36" s="161"/>
      <c r="X36" s="161"/>
      <c r="Y36" s="161"/>
      <c r="Z36" s="150"/>
      <c r="AA36" s="150"/>
      <c r="AB36" s="150"/>
      <c r="AC36" s="150"/>
      <c r="AD36" s="150"/>
      <c r="AE36" s="150"/>
      <c r="AF36" s="150"/>
      <c r="AG36" s="150" t="s">
        <v>188</v>
      </c>
      <c r="AH36" s="150">
        <v>0</v>
      </c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x14ac:dyDescent="0.2">
      <c r="A37" s="166" t="s">
        <v>175</v>
      </c>
      <c r="B37" s="167" t="s">
        <v>100</v>
      </c>
      <c r="C37" s="188" t="s">
        <v>101</v>
      </c>
      <c r="D37" s="168"/>
      <c r="E37" s="169"/>
      <c r="F37" s="170"/>
      <c r="G37" s="170">
        <f>SUMIF(AG38:AG61,"&lt;&gt;NOR",G38:G61)</f>
        <v>0</v>
      </c>
      <c r="H37" s="170"/>
      <c r="I37" s="170">
        <f>SUM(I38:I61)</f>
        <v>0</v>
      </c>
      <c r="J37" s="170"/>
      <c r="K37" s="170">
        <f>SUM(K38:K61)</f>
        <v>0</v>
      </c>
      <c r="L37" s="170"/>
      <c r="M37" s="170">
        <f>SUM(M38:M61)</f>
        <v>0</v>
      </c>
      <c r="N37" s="169"/>
      <c r="O37" s="169">
        <f>SUM(O38:O61)</f>
        <v>0.05</v>
      </c>
      <c r="P37" s="169"/>
      <c r="Q37" s="169">
        <f>SUM(Q38:Q61)</f>
        <v>2.8199999999999994</v>
      </c>
      <c r="R37" s="170"/>
      <c r="S37" s="170"/>
      <c r="T37" s="171"/>
      <c r="U37" s="165"/>
      <c r="V37" s="165">
        <f>SUM(V38:V61)</f>
        <v>83.59</v>
      </c>
      <c r="W37" s="165"/>
      <c r="X37" s="165"/>
      <c r="Y37" s="165"/>
      <c r="AG37" t="s">
        <v>176</v>
      </c>
    </row>
    <row r="38" spans="1:60" outlineLevel="1" x14ac:dyDescent="0.2">
      <c r="A38" s="173">
        <v>12</v>
      </c>
      <c r="B38" s="174" t="s">
        <v>462</v>
      </c>
      <c r="C38" s="189" t="s">
        <v>862</v>
      </c>
      <c r="D38" s="175" t="s">
        <v>264</v>
      </c>
      <c r="E38" s="176">
        <v>42</v>
      </c>
      <c r="F38" s="177"/>
      <c r="G38" s="178">
        <f>ROUND(E38*F38,2)</f>
        <v>0</v>
      </c>
      <c r="H38" s="177"/>
      <c r="I38" s="178">
        <f>ROUND(E38*H38,2)</f>
        <v>0</v>
      </c>
      <c r="J38" s="177"/>
      <c r="K38" s="178">
        <f>ROUND(E38*J38,2)</f>
        <v>0</v>
      </c>
      <c r="L38" s="178">
        <v>21</v>
      </c>
      <c r="M38" s="178">
        <f>G38*(1+L38/100)</f>
        <v>0</v>
      </c>
      <c r="N38" s="176">
        <v>5.9000000000000003E-4</v>
      </c>
      <c r="O38" s="176">
        <f>ROUND(E38*N38,2)</f>
        <v>0.02</v>
      </c>
      <c r="P38" s="176">
        <v>3.6999999999999998E-2</v>
      </c>
      <c r="Q38" s="176">
        <f>ROUND(E38*P38,2)</f>
        <v>1.55</v>
      </c>
      <c r="R38" s="178" t="s">
        <v>414</v>
      </c>
      <c r="S38" s="178" t="s">
        <v>242</v>
      </c>
      <c r="T38" s="179" t="s">
        <v>243</v>
      </c>
      <c r="U38" s="161">
        <v>0.443</v>
      </c>
      <c r="V38" s="161">
        <f>ROUND(E38*U38,2)</f>
        <v>18.61</v>
      </c>
      <c r="W38" s="161"/>
      <c r="X38" s="161" t="s">
        <v>182</v>
      </c>
      <c r="Y38" s="161" t="s">
        <v>183</v>
      </c>
      <c r="Z38" s="150"/>
      <c r="AA38" s="150"/>
      <c r="AB38" s="150"/>
      <c r="AC38" s="150"/>
      <c r="AD38" s="150"/>
      <c r="AE38" s="150"/>
      <c r="AF38" s="150"/>
      <c r="AG38" s="150" t="s">
        <v>184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2" x14ac:dyDescent="0.2">
      <c r="A39" s="157"/>
      <c r="B39" s="158"/>
      <c r="C39" s="263" t="s">
        <v>464</v>
      </c>
      <c r="D39" s="264"/>
      <c r="E39" s="264"/>
      <c r="F39" s="264"/>
      <c r="G39" s="264"/>
      <c r="H39" s="161"/>
      <c r="I39" s="161"/>
      <c r="J39" s="161"/>
      <c r="K39" s="161"/>
      <c r="L39" s="161"/>
      <c r="M39" s="161"/>
      <c r="N39" s="160"/>
      <c r="O39" s="160"/>
      <c r="P39" s="160"/>
      <c r="Q39" s="160"/>
      <c r="R39" s="161"/>
      <c r="S39" s="161"/>
      <c r="T39" s="161"/>
      <c r="U39" s="161"/>
      <c r="V39" s="161"/>
      <c r="W39" s="161"/>
      <c r="X39" s="161"/>
      <c r="Y39" s="161"/>
      <c r="Z39" s="150"/>
      <c r="AA39" s="150"/>
      <c r="AB39" s="150"/>
      <c r="AC39" s="150"/>
      <c r="AD39" s="150"/>
      <c r="AE39" s="150"/>
      <c r="AF39" s="150"/>
      <c r="AG39" s="150" t="s">
        <v>245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2" x14ac:dyDescent="0.2">
      <c r="A40" s="157"/>
      <c r="B40" s="158"/>
      <c r="C40" s="190" t="s">
        <v>832</v>
      </c>
      <c r="D40" s="163"/>
      <c r="E40" s="164">
        <v>33</v>
      </c>
      <c r="F40" s="161"/>
      <c r="G40" s="161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50"/>
      <c r="AA40" s="150"/>
      <c r="AB40" s="150"/>
      <c r="AC40" s="150"/>
      <c r="AD40" s="150"/>
      <c r="AE40" s="150"/>
      <c r="AF40" s="150"/>
      <c r="AG40" s="150" t="s">
        <v>188</v>
      </c>
      <c r="AH40" s="150">
        <v>5</v>
      </c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3" x14ac:dyDescent="0.2">
      <c r="A41" s="157"/>
      <c r="B41" s="158"/>
      <c r="C41" s="190" t="s">
        <v>831</v>
      </c>
      <c r="D41" s="163"/>
      <c r="E41" s="164">
        <v>9</v>
      </c>
      <c r="F41" s="161"/>
      <c r="G41" s="161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50"/>
      <c r="AA41" s="150"/>
      <c r="AB41" s="150"/>
      <c r="AC41" s="150"/>
      <c r="AD41" s="150"/>
      <c r="AE41" s="150"/>
      <c r="AF41" s="150"/>
      <c r="AG41" s="150" t="s">
        <v>188</v>
      </c>
      <c r="AH41" s="150">
        <v>5</v>
      </c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ht="22.5" outlineLevel="1" x14ac:dyDescent="0.2">
      <c r="A42" s="173">
        <v>13</v>
      </c>
      <c r="B42" s="174" t="s">
        <v>863</v>
      </c>
      <c r="C42" s="189" t="s">
        <v>864</v>
      </c>
      <c r="D42" s="175" t="s">
        <v>240</v>
      </c>
      <c r="E42" s="176">
        <v>17</v>
      </c>
      <c r="F42" s="177"/>
      <c r="G42" s="178">
        <f>ROUND(E42*F42,2)</f>
        <v>0</v>
      </c>
      <c r="H42" s="177"/>
      <c r="I42" s="178">
        <f>ROUND(E42*H42,2)</f>
        <v>0</v>
      </c>
      <c r="J42" s="177"/>
      <c r="K42" s="178">
        <f>ROUND(E42*J42,2)</f>
        <v>0</v>
      </c>
      <c r="L42" s="178">
        <v>21</v>
      </c>
      <c r="M42" s="178">
        <f>G42*(1+L42/100)</f>
        <v>0</v>
      </c>
      <c r="N42" s="176">
        <v>3.4000000000000002E-4</v>
      </c>
      <c r="O42" s="176">
        <f>ROUND(E42*N42,2)</f>
        <v>0.01</v>
      </c>
      <c r="P42" s="176">
        <v>2.5000000000000001E-2</v>
      </c>
      <c r="Q42" s="176">
        <f>ROUND(E42*P42,2)</f>
        <v>0.43</v>
      </c>
      <c r="R42" s="178" t="s">
        <v>414</v>
      </c>
      <c r="S42" s="178" t="s">
        <v>242</v>
      </c>
      <c r="T42" s="179" t="s">
        <v>243</v>
      </c>
      <c r="U42" s="161">
        <v>0.21299999999999999</v>
      </c>
      <c r="V42" s="161">
        <f>ROUND(E42*U42,2)</f>
        <v>3.62</v>
      </c>
      <c r="W42" s="161"/>
      <c r="X42" s="161" t="s">
        <v>182</v>
      </c>
      <c r="Y42" s="161" t="s">
        <v>183</v>
      </c>
      <c r="Z42" s="150"/>
      <c r="AA42" s="150"/>
      <c r="AB42" s="150"/>
      <c r="AC42" s="150"/>
      <c r="AD42" s="150"/>
      <c r="AE42" s="150"/>
      <c r="AF42" s="150"/>
      <c r="AG42" s="150" t="s">
        <v>184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2" x14ac:dyDescent="0.2">
      <c r="A43" s="157"/>
      <c r="B43" s="158"/>
      <c r="C43" s="263" t="s">
        <v>471</v>
      </c>
      <c r="D43" s="264"/>
      <c r="E43" s="264"/>
      <c r="F43" s="264"/>
      <c r="G43" s="264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50"/>
      <c r="AA43" s="150"/>
      <c r="AB43" s="150"/>
      <c r="AC43" s="150"/>
      <c r="AD43" s="150"/>
      <c r="AE43" s="150"/>
      <c r="AF43" s="150"/>
      <c r="AG43" s="150" t="s">
        <v>245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2" x14ac:dyDescent="0.2">
      <c r="A44" s="157"/>
      <c r="B44" s="158"/>
      <c r="C44" s="261" t="s">
        <v>472</v>
      </c>
      <c r="D44" s="262"/>
      <c r="E44" s="262"/>
      <c r="F44" s="262"/>
      <c r="G44" s="262"/>
      <c r="H44" s="161"/>
      <c r="I44" s="161"/>
      <c r="J44" s="161"/>
      <c r="K44" s="161"/>
      <c r="L44" s="161"/>
      <c r="M44" s="161"/>
      <c r="N44" s="160"/>
      <c r="O44" s="160"/>
      <c r="P44" s="160"/>
      <c r="Q44" s="160"/>
      <c r="R44" s="161"/>
      <c r="S44" s="161"/>
      <c r="T44" s="161"/>
      <c r="U44" s="161"/>
      <c r="V44" s="161"/>
      <c r="W44" s="161"/>
      <c r="X44" s="161"/>
      <c r="Y44" s="161"/>
      <c r="Z44" s="150"/>
      <c r="AA44" s="150"/>
      <c r="AB44" s="150"/>
      <c r="AC44" s="150"/>
      <c r="AD44" s="150"/>
      <c r="AE44" s="150"/>
      <c r="AF44" s="150"/>
      <c r="AG44" s="150" t="s">
        <v>186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ht="22.5" outlineLevel="1" x14ac:dyDescent="0.2">
      <c r="A45" s="173">
        <v>14</v>
      </c>
      <c r="B45" s="174" t="s">
        <v>865</v>
      </c>
      <c r="C45" s="189" t="s">
        <v>866</v>
      </c>
      <c r="D45" s="175" t="s">
        <v>240</v>
      </c>
      <c r="E45" s="176">
        <v>19</v>
      </c>
      <c r="F45" s="177"/>
      <c r="G45" s="178">
        <f>ROUND(E45*F45,2)</f>
        <v>0</v>
      </c>
      <c r="H45" s="177"/>
      <c r="I45" s="178">
        <f>ROUND(E45*H45,2)</f>
        <v>0</v>
      </c>
      <c r="J45" s="177"/>
      <c r="K45" s="178">
        <f>ROUND(E45*J45,2)</f>
        <v>0</v>
      </c>
      <c r="L45" s="178">
        <v>21</v>
      </c>
      <c r="M45" s="178">
        <f>G45*(1+L45/100)</f>
        <v>0</v>
      </c>
      <c r="N45" s="176">
        <v>0</v>
      </c>
      <c r="O45" s="176">
        <f>ROUND(E45*N45,2)</f>
        <v>0</v>
      </c>
      <c r="P45" s="176">
        <v>8.0000000000000002E-3</v>
      </c>
      <c r="Q45" s="176">
        <f>ROUND(E45*P45,2)</f>
        <v>0.15</v>
      </c>
      <c r="R45" s="178" t="s">
        <v>414</v>
      </c>
      <c r="S45" s="178" t="s">
        <v>242</v>
      </c>
      <c r="T45" s="179" t="s">
        <v>243</v>
      </c>
      <c r="U45" s="161">
        <v>0.6</v>
      </c>
      <c r="V45" s="161">
        <f>ROUND(E45*U45,2)</f>
        <v>11.4</v>
      </c>
      <c r="W45" s="161"/>
      <c r="X45" s="161" t="s">
        <v>182</v>
      </c>
      <c r="Y45" s="161" t="s">
        <v>183</v>
      </c>
      <c r="Z45" s="150"/>
      <c r="AA45" s="150"/>
      <c r="AB45" s="150"/>
      <c r="AC45" s="150"/>
      <c r="AD45" s="150"/>
      <c r="AE45" s="150"/>
      <c r="AF45" s="150"/>
      <c r="AG45" s="150" t="s">
        <v>184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2" x14ac:dyDescent="0.2">
      <c r="A46" s="157"/>
      <c r="B46" s="158"/>
      <c r="C46" s="263" t="s">
        <v>867</v>
      </c>
      <c r="D46" s="264"/>
      <c r="E46" s="264"/>
      <c r="F46" s="264"/>
      <c r="G46" s="264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50"/>
      <c r="AA46" s="150"/>
      <c r="AB46" s="150"/>
      <c r="AC46" s="150"/>
      <c r="AD46" s="150"/>
      <c r="AE46" s="150"/>
      <c r="AF46" s="150"/>
      <c r="AG46" s="150" t="s">
        <v>245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73">
        <v>15</v>
      </c>
      <c r="B47" s="174" t="s">
        <v>868</v>
      </c>
      <c r="C47" s="189" t="s">
        <v>869</v>
      </c>
      <c r="D47" s="175" t="s">
        <v>264</v>
      </c>
      <c r="E47" s="176">
        <v>14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4.8999999999999998E-4</v>
      </c>
      <c r="O47" s="176">
        <f>ROUND(E47*N47,2)</f>
        <v>0.01</v>
      </c>
      <c r="P47" s="176">
        <v>8.9999999999999993E-3</v>
      </c>
      <c r="Q47" s="176">
        <f>ROUND(E47*P47,2)</f>
        <v>0.13</v>
      </c>
      <c r="R47" s="178" t="s">
        <v>414</v>
      </c>
      <c r="S47" s="178" t="s">
        <v>242</v>
      </c>
      <c r="T47" s="179" t="s">
        <v>243</v>
      </c>
      <c r="U47" s="161">
        <v>0.247</v>
      </c>
      <c r="V47" s="161">
        <f>ROUND(E47*U47,2)</f>
        <v>3.46</v>
      </c>
      <c r="W47" s="161"/>
      <c r="X47" s="161" t="s">
        <v>182</v>
      </c>
      <c r="Y47" s="161" t="s">
        <v>183</v>
      </c>
      <c r="Z47" s="150"/>
      <c r="AA47" s="150"/>
      <c r="AB47" s="150"/>
      <c r="AC47" s="150"/>
      <c r="AD47" s="150"/>
      <c r="AE47" s="150"/>
      <c r="AF47" s="150"/>
      <c r="AG47" s="150" t="s">
        <v>184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2" x14ac:dyDescent="0.2">
      <c r="A48" s="157"/>
      <c r="B48" s="158"/>
      <c r="C48" s="252" t="s">
        <v>472</v>
      </c>
      <c r="D48" s="253"/>
      <c r="E48" s="253"/>
      <c r="F48" s="253"/>
      <c r="G48" s="253"/>
      <c r="H48" s="161"/>
      <c r="I48" s="161"/>
      <c r="J48" s="161"/>
      <c r="K48" s="161"/>
      <c r="L48" s="161"/>
      <c r="M48" s="161"/>
      <c r="N48" s="160"/>
      <c r="O48" s="160"/>
      <c r="P48" s="160"/>
      <c r="Q48" s="160"/>
      <c r="R48" s="161"/>
      <c r="S48" s="161"/>
      <c r="T48" s="161"/>
      <c r="U48" s="161"/>
      <c r="V48" s="161"/>
      <c r="W48" s="161"/>
      <c r="X48" s="161"/>
      <c r="Y48" s="161"/>
      <c r="Z48" s="150"/>
      <c r="AA48" s="150"/>
      <c r="AB48" s="150"/>
      <c r="AC48" s="150"/>
      <c r="AD48" s="150"/>
      <c r="AE48" s="150"/>
      <c r="AF48" s="150"/>
      <c r="AG48" s="150" t="s">
        <v>186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2" x14ac:dyDescent="0.2">
      <c r="A49" s="157"/>
      <c r="B49" s="158"/>
      <c r="C49" s="190" t="s">
        <v>870</v>
      </c>
      <c r="D49" s="163"/>
      <c r="E49" s="164"/>
      <c r="F49" s="161"/>
      <c r="G49" s="161"/>
      <c r="H49" s="161"/>
      <c r="I49" s="161"/>
      <c r="J49" s="161"/>
      <c r="K49" s="161"/>
      <c r="L49" s="161"/>
      <c r="M49" s="161"/>
      <c r="N49" s="160"/>
      <c r="O49" s="160"/>
      <c r="P49" s="160"/>
      <c r="Q49" s="160"/>
      <c r="R49" s="161"/>
      <c r="S49" s="161"/>
      <c r="T49" s="161"/>
      <c r="U49" s="161"/>
      <c r="V49" s="161"/>
      <c r="W49" s="161"/>
      <c r="X49" s="161"/>
      <c r="Y49" s="161"/>
      <c r="Z49" s="150"/>
      <c r="AA49" s="150"/>
      <c r="AB49" s="150"/>
      <c r="AC49" s="150"/>
      <c r="AD49" s="150"/>
      <c r="AE49" s="150"/>
      <c r="AF49" s="150"/>
      <c r="AG49" s="150" t="s">
        <v>188</v>
      </c>
      <c r="AH49" s="150">
        <v>0</v>
      </c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3" x14ac:dyDescent="0.2">
      <c r="A50" s="157"/>
      <c r="B50" s="158"/>
      <c r="C50" s="190" t="s">
        <v>871</v>
      </c>
      <c r="D50" s="163"/>
      <c r="E50" s="164">
        <v>10</v>
      </c>
      <c r="F50" s="161"/>
      <c r="G50" s="161"/>
      <c r="H50" s="161"/>
      <c r="I50" s="161"/>
      <c r="J50" s="161"/>
      <c r="K50" s="161"/>
      <c r="L50" s="161"/>
      <c r="M50" s="161"/>
      <c r="N50" s="160"/>
      <c r="O50" s="160"/>
      <c r="P50" s="160"/>
      <c r="Q50" s="160"/>
      <c r="R50" s="161"/>
      <c r="S50" s="161"/>
      <c r="T50" s="161"/>
      <c r="U50" s="161"/>
      <c r="V50" s="161"/>
      <c r="W50" s="161"/>
      <c r="X50" s="161"/>
      <c r="Y50" s="161"/>
      <c r="Z50" s="150"/>
      <c r="AA50" s="150"/>
      <c r="AB50" s="150"/>
      <c r="AC50" s="150"/>
      <c r="AD50" s="150"/>
      <c r="AE50" s="150"/>
      <c r="AF50" s="150"/>
      <c r="AG50" s="150" t="s">
        <v>188</v>
      </c>
      <c r="AH50" s="150">
        <v>0</v>
      </c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3" x14ac:dyDescent="0.2">
      <c r="A51" s="157"/>
      <c r="B51" s="158"/>
      <c r="C51" s="190" t="s">
        <v>872</v>
      </c>
      <c r="D51" s="163"/>
      <c r="E51" s="164">
        <v>4</v>
      </c>
      <c r="F51" s="161"/>
      <c r="G51" s="161"/>
      <c r="H51" s="161"/>
      <c r="I51" s="161"/>
      <c r="J51" s="161"/>
      <c r="K51" s="161"/>
      <c r="L51" s="161"/>
      <c r="M51" s="161"/>
      <c r="N51" s="160"/>
      <c r="O51" s="160"/>
      <c r="P51" s="160"/>
      <c r="Q51" s="160"/>
      <c r="R51" s="161"/>
      <c r="S51" s="161"/>
      <c r="T51" s="161"/>
      <c r="U51" s="161"/>
      <c r="V51" s="161"/>
      <c r="W51" s="161"/>
      <c r="X51" s="161"/>
      <c r="Y51" s="161"/>
      <c r="Z51" s="150"/>
      <c r="AA51" s="150"/>
      <c r="AB51" s="150"/>
      <c r="AC51" s="150"/>
      <c r="AD51" s="150"/>
      <c r="AE51" s="150"/>
      <c r="AF51" s="150"/>
      <c r="AG51" s="150" t="s">
        <v>188</v>
      </c>
      <c r="AH51" s="150">
        <v>0</v>
      </c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">
      <c r="A52" s="173">
        <v>16</v>
      </c>
      <c r="B52" s="174" t="s">
        <v>873</v>
      </c>
      <c r="C52" s="189" t="s">
        <v>874</v>
      </c>
      <c r="D52" s="175" t="s">
        <v>264</v>
      </c>
      <c r="E52" s="176">
        <v>17</v>
      </c>
      <c r="F52" s="177"/>
      <c r="G52" s="178">
        <f>ROUND(E52*F52,2)</f>
        <v>0</v>
      </c>
      <c r="H52" s="177"/>
      <c r="I52" s="178">
        <f>ROUND(E52*H52,2)</f>
        <v>0</v>
      </c>
      <c r="J52" s="177"/>
      <c r="K52" s="178">
        <f>ROUND(E52*J52,2)</f>
        <v>0</v>
      </c>
      <c r="L52" s="178">
        <v>21</v>
      </c>
      <c r="M52" s="178">
        <f>G52*(1+L52/100)</f>
        <v>0</v>
      </c>
      <c r="N52" s="176">
        <v>4.8999999999999998E-4</v>
      </c>
      <c r="O52" s="176">
        <f>ROUND(E52*N52,2)</f>
        <v>0.01</v>
      </c>
      <c r="P52" s="176">
        <v>1.9E-2</v>
      </c>
      <c r="Q52" s="176">
        <f>ROUND(E52*P52,2)</f>
        <v>0.32</v>
      </c>
      <c r="R52" s="178" t="s">
        <v>414</v>
      </c>
      <c r="S52" s="178" t="s">
        <v>242</v>
      </c>
      <c r="T52" s="179" t="s">
        <v>243</v>
      </c>
      <c r="U52" s="161">
        <v>0.38200000000000001</v>
      </c>
      <c r="V52" s="161">
        <f>ROUND(E52*U52,2)</f>
        <v>6.49</v>
      </c>
      <c r="W52" s="161"/>
      <c r="X52" s="161" t="s">
        <v>182</v>
      </c>
      <c r="Y52" s="161" t="s">
        <v>183</v>
      </c>
      <c r="Z52" s="150"/>
      <c r="AA52" s="150"/>
      <c r="AB52" s="150"/>
      <c r="AC52" s="150"/>
      <c r="AD52" s="150"/>
      <c r="AE52" s="150"/>
      <c r="AF52" s="150"/>
      <c r="AG52" s="150" t="s">
        <v>184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2" x14ac:dyDescent="0.2">
      <c r="A53" s="157"/>
      <c r="B53" s="158"/>
      <c r="C53" s="252" t="s">
        <v>472</v>
      </c>
      <c r="D53" s="253"/>
      <c r="E53" s="253"/>
      <c r="F53" s="253"/>
      <c r="G53" s="253"/>
      <c r="H53" s="161"/>
      <c r="I53" s="161"/>
      <c r="J53" s="161"/>
      <c r="K53" s="161"/>
      <c r="L53" s="161"/>
      <c r="M53" s="161"/>
      <c r="N53" s="160"/>
      <c r="O53" s="160"/>
      <c r="P53" s="160"/>
      <c r="Q53" s="160"/>
      <c r="R53" s="161"/>
      <c r="S53" s="161"/>
      <c r="T53" s="161"/>
      <c r="U53" s="161"/>
      <c r="V53" s="161"/>
      <c r="W53" s="161"/>
      <c r="X53" s="161"/>
      <c r="Y53" s="161"/>
      <c r="Z53" s="150"/>
      <c r="AA53" s="150"/>
      <c r="AB53" s="150"/>
      <c r="AC53" s="150"/>
      <c r="AD53" s="150"/>
      <c r="AE53" s="150"/>
      <c r="AF53" s="150"/>
      <c r="AG53" s="150" t="s">
        <v>186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2" x14ac:dyDescent="0.2">
      <c r="A54" s="157"/>
      <c r="B54" s="158"/>
      <c r="C54" s="190" t="s">
        <v>875</v>
      </c>
      <c r="D54" s="163"/>
      <c r="E54" s="164"/>
      <c r="F54" s="161"/>
      <c r="G54" s="161"/>
      <c r="H54" s="161"/>
      <c r="I54" s="161"/>
      <c r="J54" s="161"/>
      <c r="K54" s="161"/>
      <c r="L54" s="161"/>
      <c r="M54" s="161"/>
      <c r="N54" s="160"/>
      <c r="O54" s="160"/>
      <c r="P54" s="160"/>
      <c r="Q54" s="160"/>
      <c r="R54" s="161"/>
      <c r="S54" s="161"/>
      <c r="T54" s="161"/>
      <c r="U54" s="161"/>
      <c r="V54" s="161"/>
      <c r="W54" s="161"/>
      <c r="X54" s="161"/>
      <c r="Y54" s="161"/>
      <c r="Z54" s="150"/>
      <c r="AA54" s="150"/>
      <c r="AB54" s="150"/>
      <c r="AC54" s="150"/>
      <c r="AD54" s="150"/>
      <c r="AE54" s="150"/>
      <c r="AF54" s="150"/>
      <c r="AG54" s="150" t="s">
        <v>188</v>
      </c>
      <c r="AH54" s="150">
        <v>0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3" x14ac:dyDescent="0.2">
      <c r="A55" s="157"/>
      <c r="B55" s="158"/>
      <c r="C55" s="190" t="s">
        <v>876</v>
      </c>
      <c r="D55" s="163"/>
      <c r="E55" s="164">
        <v>10</v>
      </c>
      <c r="F55" s="161"/>
      <c r="G55" s="161"/>
      <c r="H55" s="161"/>
      <c r="I55" s="161"/>
      <c r="J55" s="161"/>
      <c r="K55" s="161"/>
      <c r="L55" s="161"/>
      <c r="M55" s="161"/>
      <c r="N55" s="160"/>
      <c r="O55" s="160"/>
      <c r="P55" s="160"/>
      <c r="Q55" s="160"/>
      <c r="R55" s="161"/>
      <c r="S55" s="161"/>
      <c r="T55" s="161"/>
      <c r="U55" s="161"/>
      <c r="V55" s="161"/>
      <c r="W55" s="161"/>
      <c r="X55" s="161"/>
      <c r="Y55" s="161"/>
      <c r="Z55" s="150"/>
      <c r="AA55" s="150"/>
      <c r="AB55" s="150"/>
      <c r="AC55" s="150"/>
      <c r="AD55" s="150"/>
      <c r="AE55" s="150"/>
      <c r="AF55" s="150"/>
      <c r="AG55" s="150" t="s">
        <v>188</v>
      </c>
      <c r="AH55" s="150">
        <v>0</v>
      </c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3" x14ac:dyDescent="0.2">
      <c r="A56" s="157"/>
      <c r="B56" s="158"/>
      <c r="C56" s="190" t="s">
        <v>877</v>
      </c>
      <c r="D56" s="163"/>
      <c r="E56" s="164">
        <v>7</v>
      </c>
      <c r="F56" s="161"/>
      <c r="G56" s="161"/>
      <c r="H56" s="161"/>
      <c r="I56" s="161"/>
      <c r="J56" s="161"/>
      <c r="K56" s="161"/>
      <c r="L56" s="161"/>
      <c r="M56" s="161"/>
      <c r="N56" s="160"/>
      <c r="O56" s="160"/>
      <c r="P56" s="160"/>
      <c r="Q56" s="160"/>
      <c r="R56" s="161"/>
      <c r="S56" s="161"/>
      <c r="T56" s="161"/>
      <c r="U56" s="161"/>
      <c r="V56" s="161"/>
      <c r="W56" s="161"/>
      <c r="X56" s="161"/>
      <c r="Y56" s="161"/>
      <c r="Z56" s="150"/>
      <c r="AA56" s="150"/>
      <c r="AB56" s="150"/>
      <c r="AC56" s="150"/>
      <c r="AD56" s="150"/>
      <c r="AE56" s="150"/>
      <c r="AF56" s="150"/>
      <c r="AG56" s="150" t="s">
        <v>188</v>
      </c>
      <c r="AH56" s="150">
        <v>0</v>
      </c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">
      <c r="A57" s="173">
        <v>17</v>
      </c>
      <c r="B57" s="174" t="s">
        <v>878</v>
      </c>
      <c r="C57" s="189" t="s">
        <v>879</v>
      </c>
      <c r="D57" s="175" t="s">
        <v>264</v>
      </c>
      <c r="E57" s="176">
        <v>6</v>
      </c>
      <c r="F57" s="177"/>
      <c r="G57" s="178">
        <f>ROUND(E57*F57,2)</f>
        <v>0</v>
      </c>
      <c r="H57" s="177"/>
      <c r="I57" s="178">
        <f>ROUND(E57*H57,2)</f>
        <v>0</v>
      </c>
      <c r="J57" s="177"/>
      <c r="K57" s="178">
        <f>ROUND(E57*J57,2)</f>
        <v>0</v>
      </c>
      <c r="L57" s="178">
        <v>21</v>
      </c>
      <c r="M57" s="178">
        <f>G57*(1+L57/100)</f>
        <v>0</v>
      </c>
      <c r="N57" s="176">
        <v>4.8999999999999998E-4</v>
      </c>
      <c r="O57" s="176">
        <f>ROUND(E57*N57,2)</f>
        <v>0</v>
      </c>
      <c r="P57" s="176">
        <v>0.04</v>
      </c>
      <c r="Q57" s="176">
        <f>ROUND(E57*P57,2)</f>
        <v>0.24</v>
      </c>
      <c r="R57" s="178" t="s">
        <v>414</v>
      </c>
      <c r="S57" s="178" t="s">
        <v>242</v>
      </c>
      <c r="T57" s="179" t="s">
        <v>243</v>
      </c>
      <c r="U57" s="161">
        <v>0.66800000000000004</v>
      </c>
      <c r="V57" s="161">
        <f>ROUND(E57*U57,2)</f>
        <v>4.01</v>
      </c>
      <c r="W57" s="161"/>
      <c r="X57" s="161" t="s">
        <v>182</v>
      </c>
      <c r="Y57" s="161" t="s">
        <v>183</v>
      </c>
      <c r="Z57" s="150"/>
      <c r="AA57" s="150"/>
      <c r="AB57" s="150"/>
      <c r="AC57" s="150"/>
      <c r="AD57" s="150"/>
      <c r="AE57" s="150"/>
      <c r="AF57" s="150"/>
      <c r="AG57" s="150" t="s">
        <v>184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2" x14ac:dyDescent="0.2">
      <c r="A58" s="157"/>
      <c r="B58" s="158"/>
      <c r="C58" s="252" t="s">
        <v>472</v>
      </c>
      <c r="D58" s="253"/>
      <c r="E58" s="253"/>
      <c r="F58" s="253"/>
      <c r="G58" s="253"/>
      <c r="H58" s="161"/>
      <c r="I58" s="161"/>
      <c r="J58" s="161"/>
      <c r="K58" s="161"/>
      <c r="L58" s="161"/>
      <c r="M58" s="161"/>
      <c r="N58" s="160"/>
      <c r="O58" s="160"/>
      <c r="P58" s="160"/>
      <c r="Q58" s="160"/>
      <c r="R58" s="161"/>
      <c r="S58" s="161"/>
      <c r="T58" s="161"/>
      <c r="U58" s="161"/>
      <c r="V58" s="161"/>
      <c r="W58" s="161"/>
      <c r="X58" s="161"/>
      <c r="Y58" s="161"/>
      <c r="Z58" s="150"/>
      <c r="AA58" s="150"/>
      <c r="AB58" s="150"/>
      <c r="AC58" s="150"/>
      <c r="AD58" s="150"/>
      <c r="AE58" s="150"/>
      <c r="AF58" s="150"/>
      <c r="AG58" s="150" t="s">
        <v>186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2" x14ac:dyDescent="0.2">
      <c r="A59" s="157"/>
      <c r="B59" s="158"/>
      <c r="C59" s="190" t="s">
        <v>880</v>
      </c>
      <c r="D59" s="163"/>
      <c r="E59" s="164"/>
      <c r="F59" s="161"/>
      <c r="G59" s="161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50"/>
      <c r="AA59" s="150"/>
      <c r="AB59" s="150"/>
      <c r="AC59" s="150"/>
      <c r="AD59" s="150"/>
      <c r="AE59" s="150"/>
      <c r="AF59" s="150"/>
      <c r="AG59" s="150" t="s">
        <v>188</v>
      </c>
      <c r="AH59" s="150">
        <v>0</v>
      </c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3" x14ac:dyDescent="0.2">
      <c r="A60" s="157"/>
      <c r="B60" s="158"/>
      <c r="C60" s="190" t="s">
        <v>881</v>
      </c>
      <c r="D60" s="163"/>
      <c r="E60" s="164">
        <v>6</v>
      </c>
      <c r="F60" s="161"/>
      <c r="G60" s="161"/>
      <c r="H60" s="161"/>
      <c r="I60" s="161"/>
      <c r="J60" s="161"/>
      <c r="K60" s="161"/>
      <c r="L60" s="161"/>
      <c r="M60" s="161"/>
      <c r="N60" s="160"/>
      <c r="O60" s="160"/>
      <c r="P60" s="160"/>
      <c r="Q60" s="160"/>
      <c r="R60" s="161"/>
      <c r="S60" s="161"/>
      <c r="T60" s="161"/>
      <c r="U60" s="161"/>
      <c r="V60" s="161"/>
      <c r="W60" s="161"/>
      <c r="X60" s="161"/>
      <c r="Y60" s="161"/>
      <c r="Z60" s="150"/>
      <c r="AA60" s="150"/>
      <c r="AB60" s="150"/>
      <c r="AC60" s="150"/>
      <c r="AD60" s="150"/>
      <c r="AE60" s="150"/>
      <c r="AF60" s="150"/>
      <c r="AG60" s="150" t="s">
        <v>188</v>
      </c>
      <c r="AH60" s="150">
        <v>0</v>
      </c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">
      <c r="A61" s="181">
        <v>18</v>
      </c>
      <c r="B61" s="182" t="s">
        <v>882</v>
      </c>
      <c r="C61" s="191" t="s">
        <v>883</v>
      </c>
      <c r="D61" s="183" t="s">
        <v>884</v>
      </c>
      <c r="E61" s="184">
        <v>36</v>
      </c>
      <c r="F61" s="185"/>
      <c r="G61" s="186">
        <f>ROUND(E61*F61,2)</f>
        <v>0</v>
      </c>
      <c r="H61" s="185"/>
      <c r="I61" s="186">
        <f>ROUND(E61*H61,2)</f>
        <v>0</v>
      </c>
      <c r="J61" s="185"/>
      <c r="K61" s="186">
        <f>ROUND(E61*J61,2)</f>
        <v>0</v>
      </c>
      <c r="L61" s="186">
        <v>21</v>
      </c>
      <c r="M61" s="186">
        <f>G61*(1+L61/100)</f>
        <v>0</v>
      </c>
      <c r="N61" s="184">
        <v>0</v>
      </c>
      <c r="O61" s="184">
        <f>ROUND(E61*N61,2)</f>
        <v>0</v>
      </c>
      <c r="P61" s="184">
        <v>0</v>
      </c>
      <c r="Q61" s="184">
        <f>ROUND(E61*P61,2)</f>
        <v>0</v>
      </c>
      <c r="R61" s="186"/>
      <c r="S61" s="186" t="s">
        <v>180</v>
      </c>
      <c r="T61" s="187" t="s">
        <v>181</v>
      </c>
      <c r="U61" s="161">
        <v>1</v>
      </c>
      <c r="V61" s="161">
        <f>ROUND(E61*U61,2)</f>
        <v>36</v>
      </c>
      <c r="W61" s="161"/>
      <c r="X61" s="161" t="s">
        <v>885</v>
      </c>
      <c r="Y61" s="161" t="s">
        <v>183</v>
      </c>
      <c r="Z61" s="150"/>
      <c r="AA61" s="150"/>
      <c r="AB61" s="150"/>
      <c r="AC61" s="150"/>
      <c r="AD61" s="150"/>
      <c r="AE61" s="150"/>
      <c r="AF61" s="150"/>
      <c r="AG61" s="150" t="s">
        <v>886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x14ac:dyDescent="0.2">
      <c r="A62" s="166" t="s">
        <v>175</v>
      </c>
      <c r="B62" s="167" t="s">
        <v>108</v>
      </c>
      <c r="C62" s="188" t="s">
        <v>109</v>
      </c>
      <c r="D62" s="168"/>
      <c r="E62" s="169"/>
      <c r="F62" s="170"/>
      <c r="G62" s="170">
        <f>SUMIF(AG63:AG96,"&lt;&gt;NOR",G63:G96)</f>
        <v>0</v>
      </c>
      <c r="H62" s="170"/>
      <c r="I62" s="170">
        <f>SUM(I63:I96)</f>
        <v>0</v>
      </c>
      <c r="J62" s="170"/>
      <c r="K62" s="170">
        <f>SUM(K63:K96)</f>
        <v>0</v>
      </c>
      <c r="L62" s="170"/>
      <c r="M62" s="170">
        <f>SUM(M63:M96)</f>
        <v>0</v>
      </c>
      <c r="N62" s="169"/>
      <c r="O62" s="169">
        <f>SUM(O63:O96)</f>
        <v>0.08</v>
      </c>
      <c r="P62" s="169"/>
      <c r="Q62" s="169">
        <f>SUM(Q63:Q96)</f>
        <v>0</v>
      </c>
      <c r="R62" s="170"/>
      <c r="S62" s="170"/>
      <c r="T62" s="171"/>
      <c r="U62" s="165"/>
      <c r="V62" s="165">
        <f>SUM(V63:V96)</f>
        <v>84.410000000000011</v>
      </c>
      <c r="W62" s="165"/>
      <c r="X62" s="165"/>
      <c r="Y62" s="165"/>
      <c r="AG62" t="s">
        <v>176</v>
      </c>
    </row>
    <row r="63" spans="1:60" outlineLevel="1" x14ac:dyDescent="0.2">
      <c r="A63" s="173">
        <v>19</v>
      </c>
      <c r="B63" s="174" t="s">
        <v>887</v>
      </c>
      <c r="C63" s="189" t="s">
        <v>888</v>
      </c>
      <c r="D63" s="175" t="s">
        <v>240</v>
      </c>
      <c r="E63" s="176">
        <v>6</v>
      </c>
      <c r="F63" s="177"/>
      <c r="G63" s="178">
        <f>ROUND(E63*F63,2)</f>
        <v>0</v>
      </c>
      <c r="H63" s="177"/>
      <c r="I63" s="178">
        <f>ROUND(E63*H63,2)</f>
        <v>0</v>
      </c>
      <c r="J63" s="177"/>
      <c r="K63" s="178">
        <f>ROUND(E63*J63,2)</f>
        <v>0</v>
      </c>
      <c r="L63" s="178">
        <v>21</v>
      </c>
      <c r="M63" s="178">
        <f>G63*(1+L63/100)</f>
        <v>0</v>
      </c>
      <c r="N63" s="176">
        <v>6.8000000000000005E-4</v>
      </c>
      <c r="O63" s="176">
        <f>ROUND(E63*N63,2)</f>
        <v>0</v>
      </c>
      <c r="P63" s="176">
        <v>0</v>
      </c>
      <c r="Q63" s="176">
        <f>ROUND(E63*P63,2)</f>
        <v>0</v>
      </c>
      <c r="R63" s="178" t="s">
        <v>387</v>
      </c>
      <c r="S63" s="178" t="s">
        <v>242</v>
      </c>
      <c r="T63" s="179" t="s">
        <v>243</v>
      </c>
      <c r="U63" s="161">
        <v>0.89</v>
      </c>
      <c r="V63" s="161">
        <f>ROUND(E63*U63,2)</f>
        <v>5.34</v>
      </c>
      <c r="W63" s="161"/>
      <c r="X63" s="161" t="s">
        <v>182</v>
      </c>
      <c r="Y63" s="161" t="s">
        <v>183</v>
      </c>
      <c r="Z63" s="150"/>
      <c r="AA63" s="150"/>
      <c r="AB63" s="150"/>
      <c r="AC63" s="150"/>
      <c r="AD63" s="150"/>
      <c r="AE63" s="150"/>
      <c r="AF63" s="150"/>
      <c r="AG63" s="150" t="s">
        <v>184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ht="22.5" outlineLevel="2" x14ac:dyDescent="0.2">
      <c r="A64" s="157"/>
      <c r="B64" s="158"/>
      <c r="C64" s="252" t="s">
        <v>889</v>
      </c>
      <c r="D64" s="253"/>
      <c r="E64" s="253"/>
      <c r="F64" s="253"/>
      <c r="G64" s="253"/>
      <c r="H64" s="161"/>
      <c r="I64" s="161"/>
      <c r="J64" s="161"/>
      <c r="K64" s="161"/>
      <c r="L64" s="161"/>
      <c r="M64" s="161"/>
      <c r="N64" s="160"/>
      <c r="O64" s="160"/>
      <c r="P64" s="160"/>
      <c r="Q64" s="160"/>
      <c r="R64" s="161"/>
      <c r="S64" s="161"/>
      <c r="T64" s="161"/>
      <c r="U64" s="161"/>
      <c r="V64" s="161"/>
      <c r="W64" s="161"/>
      <c r="X64" s="161"/>
      <c r="Y64" s="161"/>
      <c r="Z64" s="150"/>
      <c r="AA64" s="150"/>
      <c r="AB64" s="150"/>
      <c r="AC64" s="150"/>
      <c r="AD64" s="150"/>
      <c r="AE64" s="150"/>
      <c r="AF64" s="150"/>
      <c r="AG64" s="150" t="s">
        <v>186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80" t="str">
        <f>C64</f>
        <v>Otvor se utěsní minerální vlnou. Prostup i potrubí před a za prostupem je natřeno protipožární stěrkou. Cena obsahuje dodávku minerální vlny a pořární stěrky.</v>
      </c>
      <c r="BB64" s="150"/>
      <c r="BC64" s="150"/>
      <c r="BD64" s="150"/>
      <c r="BE64" s="150"/>
      <c r="BF64" s="150"/>
      <c r="BG64" s="150"/>
      <c r="BH64" s="150"/>
    </row>
    <row r="65" spans="1:60" outlineLevel="3" x14ac:dyDescent="0.2">
      <c r="A65" s="157"/>
      <c r="B65" s="158"/>
      <c r="C65" s="261" t="s">
        <v>890</v>
      </c>
      <c r="D65" s="262"/>
      <c r="E65" s="262"/>
      <c r="F65" s="262"/>
      <c r="G65" s="262"/>
      <c r="H65" s="161"/>
      <c r="I65" s="161"/>
      <c r="J65" s="161"/>
      <c r="K65" s="161"/>
      <c r="L65" s="161"/>
      <c r="M65" s="161"/>
      <c r="N65" s="160"/>
      <c r="O65" s="160"/>
      <c r="P65" s="160"/>
      <c r="Q65" s="160"/>
      <c r="R65" s="161"/>
      <c r="S65" s="161"/>
      <c r="T65" s="161"/>
      <c r="U65" s="161"/>
      <c r="V65" s="161"/>
      <c r="W65" s="161"/>
      <c r="X65" s="161"/>
      <c r="Y65" s="161"/>
      <c r="Z65" s="150"/>
      <c r="AA65" s="150"/>
      <c r="AB65" s="150"/>
      <c r="AC65" s="150"/>
      <c r="AD65" s="150"/>
      <c r="AE65" s="150"/>
      <c r="AF65" s="150"/>
      <c r="AG65" s="150" t="s">
        <v>186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">
      <c r="A66" s="173">
        <v>20</v>
      </c>
      <c r="B66" s="174" t="s">
        <v>891</v>
      </c>
      <c r="C66" s="189" t="s">
        <v>892</v>
      </c>
      <c r="D66" s="175" t="s">
        <v>240</v>
      </c>
      <c r="E66" s="176">
        <v>6</v>
      </c>
      <c r="F66" s="177"/>
      <c r="G66" s="178">
        <f>ROUND(E66*F66,2)</f>
        <v>0</v>
      </c>
      <c r="H66" s="177"/>
      <c r="I66" s="178">
        <f>ROUND(E66*H66,2)</f>
        <v>0</v>
      </c>
      <c r="J66" s="177"/>
      <c r="K66" s="178">
        <f>ROUND(E66*J66,2)</f>
        <v>0</v>
      </c>
      <c r="L66" s="178">
        <v>21</v>
      </c>
      <c r="M66" s="178">
        <f>G66*(1+L66/100)</f>
        <v>0</v>
      </c>
      <c r="N66" s="176">
        <v>2.4599999999999999E-3</v>
      </c>
      <c r="O66" s="176">
        <f>ROUND(E66*N66,2)</f>
        <v>0.01</v>
      </c>
      <c r="P66" s="176">
        <v>0</v>
      </c>
      <c r="Q66" s="176">
        <f>ROUND(E66*P66,2)</f>
        <v>0</v>
      </c>
      <c r="R66" s="178" t="s">
        <v>387</v>
      </c>
      <c r="S66" s="178" t="s">
        <v>242</v>
      </c>
      <c r="T66" s="179" t="s">
        <v>243</v>
      </c>
      <c r="U66" s="161">
        <v>1.49</v>
      </c>
      <c r="V66" s="161">
        <f>ROUND(E66*U66,2)</f>
        <v>8.94</v>
      </c>
      <c r="W66" s="161"/>
      <c r="X66" s="161" t="s">
        <v>182</v>
      </c>
      <c r="Y66" s="161" t="s">
        <v>183</v>
      </c>
      <c r="Z66" s="150"/>
      <c r="AA66" s="150"/>
      <c r="AB66" s="150"/>
      <c r="AC66" s="150"/>
      <c r="AD66" s="150"/>
      <c r="AE66" s="150"/>
      <c r="AF66" s="150"/>
      <c r="AG66" s="150" t="s">
        <v>184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22.5" outlineLevel="2" x14ac:dyDescent="0.2">
      <c r="A67" s="157"/>
      <c r="B67" s="158"/>
      <c r="C67" s="252" t="s">
        <v>893</v>
      </c>
      <c r="D67" s="253"/>
      <c r="E67" s="253"/>
      <c r="F67" s="253"/>
      <c r="G67" s="253"/>
      <c r="H67" s="161"/>
      <c r="I67" s="161"/>
      <c r="J67" s="161"/>
      <c r="K67" s="161"/>
      <c r="L67" s="161"/>
      <c r="M67" s="161"/>
      <c r="N67" s="160"/>
      <c r="O67" s="160"/>
      <c r="P67" s="160"/>
      <c r="Q67" s="160"/>
      <c r="R67" s="161"/>
      <c r="S67" s="161"/>
      <c r="T67" s="161"/>
      <c r="U67" s="161"/>
      <c r="V67" s="161"/>
      <c r="W67" s="161"/>
      <c r="X67" s="161"/>
      <c r="Y67" s="161"/>
      <c r="Z67" s="150"/>
      <c r="AA67" s="150"/>
      <c r="AB67" s="150"/>
      <c r="AC67" s="150"/>
      <c r="AD67" s="150"/>
      <c r="AE67" s="150"/>
      <c r="AF67" s="150"/>
      <c r="AG67" s="150" t="s">
        <v>186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80" t="str">
        <f>C67</f>
        <v>Otvor se utěsní minerální vlnou. Prostup i potrubí před a za prostupem je natřeno protipožární stěrkou. Cena obsahuje dodávku požární minerální vlny a požární stěrky.</v>
      </c>
      <c r="BB67" s="150"/>
      <c r="BC67" s="150"/>
      <c r="BD67" s="150"/>
      <c r="BE67" s="150"/>
      <c r="BF67" s="150"/>
      <c r="BG67" s="150"/>
      <c r="BH67" s="150"/>
    </row>
    <row r="68" spans="1:60" outlineLevel="3" x14ac:dyDescent="0.2">
      <c r="A68" s="157"/>
      <c r="B68" s="158"/>
      <c r="C68" s="261" t="s">
        <v>890</v>
      </c>
      <c r="D68" s="262"/>
      <c r="E68" s="262"/>
      <c r="F68" s="262"/>
      <c r="G68" s="262"/>
      <c r="H68" s="161"/>
      <c r="I68" s="161"/>
      <c r="J68" s="161"/>
      <c r="K68" s="161"/>
      <c r="L68" s="161"/>
      <c r="M68" s="161"/>
      <c r="N68" s="160"/>
      <c r="O68" s="160"/>
      <c r="P68" s="160"/>
      <c r="Q68" s="160"/>
      <c r="R68" s="161"/>
      <c r="S68" s="161"/>
      <c r="T68" s="161"/>
      <c r="U68" s="161"/>
      <c r="V68" s="161"/>
      <c r="W68" s="161"/>
      <c r="X68" s="161"/>
      <c r="Y68" s="161"/>
      <c r="Z68" s="150"/>
      <c r="AA68" s="150"/>
      <c r="AB68" s="150"/>
      <c r="AC68" s="150"/>
      <c r="AD68" s="150"/>
      <c r="AE68" s="150"/>
      <c r="AF68" s="150"/>
      <c r="AG68" s="150" t="s">
        <v>186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">
      <c r="A69" s="173">
        <v>21</v>
      </c>
      <c r="B69" s="174" t="s">
        <v>894</v>
      </c>
      <c r="C69" s="189" t="s">
        <v>895</v>
      </c>
      <c r="D69" s="175" t="s">
        <v>240</v>
      </c>
      <c r="E69" s="176">
        <v>5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21</v>
      </c>
      <c r="M69" s="178">
        <f>G69*(1+L69/100)</f>
        <v>0</v>
      </c>
      <c r="N69" s="176">
        <v>5.0499999999999998E-3</v>
      </c>
      <c r="O69" s="176">
        <f>ROUND(E69*N69,2)</f>
        <v>0.03</v>
      </c>
      <c r="P69" s="176">
        <v>0</v>
      </c>
      <c r="Q69" s="176">
        <f>ROUND(E69*P69,2)</f>
        <v>0</v>
      </c>
      <c r="R69" s="178" t="s">
        <v>387</v>
      </c>
      <c r="S69" s="178" t="s">
        <v>242</v>
      </c>
      <c r="T69" s="179" t="s">
        <v>243</v>
      </c>
      <c r="U69" s="161">
        <v>0.55000000000000004</v>
      </c>
      <c r="V69" s="161">
        <f>ROUND(E69*U69,2)</f>
        <v>2.75</v>
      </c>
      <c r="W69" s="161"/>
      <c r="X69" s="161" t="s">
        <v>182</v>
      </c>
      <c r="Y69" s="161" t="s">
        <v>183</v>
      </c>
      <c r="Z69" s="150"/>
      <c r="AA69" s="150"/>
      <c r="AB69" s="150"/>
      <c r="AC69" s="150"/>
      <c r="AD69" s="150"/>
      <c r="AE69" s="150"/>
      <c r="AF69" s="150"/>
      <c r="AG69" s="150" t="s">
        <v>184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ht="22.5" outlineLevel="2" x14ac:dyDescent="0.2">
      <c r="A70" s="157"/>
      <c r="B70" s="158"/>
      <c r="C70" s="252" t="s">
        <v>896</v>
      </c>
      <c r="D70" s="253"/>
      <c r="E70" s="253"/>
      <c r="F70" s="253"/>
      <c r="G70" s="253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50"/>
      <c r="AA70" s="150"/>
      <c r="AB70" s="150"/>
      <c r="AC70" s="150"/>
      <c r="AD70" s="150"/>
      <c r="AE70" s="150"/>
      <c r="AF70" s="150"/>
      <c r="AG70" s="150" t="s">
        <v>186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80" t="str">
        <f>C70</f>
        <v>Montáž manžety ke stěně nebo stropu pomocí rozpěrné hmoždinky se šroubem. Cena obsahuje i dodávku manžety a spojovacích prostředků.</v>
      </c>
      <c r="BB70" s="150"/>
      <c r="BC70" s="150"/>
      <c r="BD70" s="150"/>
      <c r="BE70" s="150"/>
      <c r="BF70" s="150"/>
      <c r="BG70" s="150"/>
      <c r="BH70" s="150"/>
    </row>
    <row r="71" spans="1:60" ht="22.5" outlineLevel="1" x14ac:dyDescent="0.2">
      <c r="A71" s="173">
        <v>22</v>
      </c>
      <c r="B71" s="174" t="s">
        <v>897</v>
      </c>
      <c r="C71" s="189" t="s">
        <v>898</v>
      </c>
      <c r="D71" s="175" t="s">
        <v>264</v>
      </c>
      <c r="E71" s="176">
        <v>80</v>
      </c>
      <c r="F71" s="177"/>
      <c r="G71" s="178">
        <f>ROUND(E71*F71,2)</f>
        <v>0</v>
      </c>
      <c r="H71" s="177"/>
      <c r="I71" s="178">
        <f>ROUND(E71*H71,2)</f>
        <v>0</v>
      </c>
      <c r="J71" s="177"/>
      <c r="K71" s="178">
        <f>ROUND(E71*J71,2)</f>
        <v>0</v>
      </c>
      <c r="L71" s="178">
        <v>21</v>
      </c>
      <c r="M71" s="178">
        <f>G71*(1+L71/100)</f>
        <v>0</v>
      </c>
      <c r="N71" s="176">
        <v>3.0000000000000001E-5</v>
      </c>
      <c r="O71" s="176">
        <f>ROUND(E71*N71,2)</f>
        <v>0</v>
      </c>
      <c r="P71" s="176">
        <v>0</v>
      </c>
      <c r="Q71" s="176">
        <f>ROUND(E71*P71,2)</f>
        <v>0</v>
      </c>
      <c r="R71" s="178" t="s">
        <v>829</v>
      </c>
      <c r="S71" s="178" t="s">
        <v>242</v>
      </c>
      <c r="T71" s="179" t="s">
        <v>243</v>
      </c>
      <c r="U71" s="161">
        <v>0.129</v>
      </c>
      <c r="V71" s="161">
        <f>ROUND(E71*U71,2)</f>
        <v>10.32</v>
      </c>
      <c r="W71" s="161"/>
      <c r="X71" s="161" t="s">
        <v>182</v>
      </c>
      <c r="Y71" s="161" t="s">
        <v>183</v>
      </c>
      <c r="Z71" s="150"/>
      <c r="AA71" s="150"/>
      <c r="AB71" s="150"/>
      <c r="AC71" s="150"/>
      <c r="AD71" s="150"/>
      <c r="AE71" s="150"/>
      <c r="AF71" s="150"/>
      <c r="AG71" s="150" t="s">
        <v>184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2" x14ac:dyDescent="0.2">
      <c r="A72" s="157"/>
      <c r="B72" s="158"/>
      <c r="C72" s="252" t="s">
        <v>899</v>
      </c>
      <c r="D72" s="253"/>
      <c r="E72" s="253"/>
      <c r="F72" s="253"/>
      <c r="G72" s="253"/>
      <c r="H72" s="161"/>
      <c r="I72" s="161"/>
      <c r="J72" s="161"/>
      <c r="K72" s="161"/>
      <c r="L72" s="161"/>
      <c r="M72" s="161"/>
      <c r="N72" s="160"/>
      <c r="O72" s="160"/>
      <c r="P72" s="160"/>
      <c r="Q72" s="160"/>
      <c r="R72" s="161"/>
      <c r="S72" s="161"/>
      <c r="T72" s="161"/>
      <c r="U72" s="161"/>
      <c r="V72" s="161"/>
      <c r="W72" s="161"/>
      <c r="X72" s="161"/>
      <c r="Y72" s="161"/>
      <c r="Z72" s="150"/>
      <c r="AA72" s="150"/>
      <c r="AB72" s="150"/>
      <c r="AC72" s="150"/>
      <c r="AD72" s="150"/>
      <c r="AE72" s="150"/>
      <c r="AF72" s="150"/>
      <c r="AG72" s="150" t="s">
        <v>186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2" x14ac:dyDescent="0.2">
      <c r="A73" s="157"/>
      <c r="B73" s="158"/>
      <c r="C73" s="190" t="s">
        <v>841</v>
      </c>
      <c r="D73" s="163"/>
      <c r="E73" s="164">
        <v>187</v>
      </c>
      <c r="F73" s="161"/>
      <c r="G73" s="161"/>
      <c r="H73" s="161"/>
      <c r="I73" s="161"/>
      <c r="J73" s="161"/>
      <c r="K73" s="161"/>
      <c r="L73" s="161"/>
      <c r="M73" s="161"/>
      <c r="N73" s="160"/>
      <c r="O73" s="160"/>
      <c r="P73" s="160"/>
      <c r="Q73" s="160"/>
      <c r="R73" s="161"/>
      <c r="S73" s="161"/>
      <c r="T73" s="161"/>
      <c r="U73" s="161"/>
      <c r="V73" s="161"/>
      <c r="W73" s="161"/>
      <c r="X73" s="161"/>
      <c r="Y73" s="161"/>
      <c r="Z73" s="150"/>
      <c r="AA73" s="150"/>
      <c r="AB73" s="150"/>
      <c r="AC73" s="150"/>
      <c r="AD73" s="150"/>
      <c r="AE73" s="150"/>
      <c r="AF73" s="150"/>
      <c r="AG73" s="150" t="s">
        <v>188</v>
      </c>
      <c r="AH73" s="150">
        <v>5</v>
      </c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3" x14ac:dyDescent="0.2">
      <c r="A74" s="157"/>
      <c r="B74" s="158"/>
      <c r="C74" s="190" t="s">
        <v>900</v>
      </c>
      <c r="D74" s="163"/>
      <c r="E74" s="164">
        <v>-107</v>
      </c>
      <c r="F74" s="161"/>
      <c r="G74" s="161"/>
      <c r="H74" s="161"/>
      <c r="I74" s="161"/>
      <c r="J74" s="161"/>
      <c r="K74" s="161"/>
      <c r="L74" s="161"/>
      <c r="M74" s="161"/>
      <c r="N74" s="160"/>
      <c r="O74" s="160"/>
      <c r="P74" s="160"/>
      <c r="Q74" s="160"/>
      <c r="R74" s="161"/>
      <c r="S74" s="161"/>
      <c r="T74" s="161"/>
      <c r="U74" s="161"/>
      <c r="V74" s="161"/>
      <c r="W74" s="161"/>
      <c r="X74" s="161"/>
      <c r="Y74" s="161"/>
      <c r="Z74" s="150"/>
      <c r="AA74" s="150"/>
      <c r="AB74" s="150"/>
      <c r="AC74" s="150"/>
      <c r="AD74" s="150"/>
      <c r="AE74" s="150"/>
      <c r="AF74" s="150"/>
      <c r="AG74" s="150" t="s">
        <v>188</v>
      </c>
      <c r="AH74" s="150">
        <v>5</v>
      </c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 x14ac:dyDescent="0.2">
      <c r="A75" s="173">
        <v>23</v>
      </c>
      <c r="B75" s="174" t="s">
        <v>901</v>
      </c>
      <c r="C75" s="189" t="s">
        <v>902</v>
      </c>
      <c r="D75" s="175" t="s">
        <v>264</v>
      </c>
      <c r="E75" s="176">
        <v>319</v>
      </c>
      <c r="F75" s="177"/>
      <c r="G75" s="178">
        <f>ROUND(E75*F75,2)</f>
        <v>0</v>
      </c>
      <c r="H75" s="177"/>
      <c r="I75" s="178">
        <f>ROUND(E75*H75,2)</f>
        <v>0</v>
      </c>
      <c r="J75" s="177"/>
      <c r="K75" s="178">
        <f>ROUND(E75*J75,2)</f>
        <v>0</v>
      </c>
      <c r="L75" s="178">
        <v>21</v>
      </c>
      <c r="M75" s="178">
        <f>G75*(1+L75/100)</f>
        <v>0</v>
      </c>
      <c r="N75" s="176">
        <v>0</v>
      </c>
      <c r="O75" s="176">
        <f>ROUND(E75*N75,2)</f>
        <v>0</v>
      </c>
      <c r="P75" s="176">
        <v>0</v>
      </c>
      <c r="Q75" s="176">
        <f>ROUND(E75*P75,2)</f>
        <v>0</v>
      </c>
      <c r="R75" s="178" t="s">
        <v>829</v>
      </c>
      <c r="S75" s="178" t="s">
        <v>242</v>
      </c>
      <c r="T75" s="179" t="s">
        <v>243</v>
      </c>
      <c r="U75" s="161">
        <v>0.13500000000000001</v>
      </c>
      <c r="V75" s="161">
        <f>ROUND(E75*U75,2)</f>
        <v>43.07</v>
      </c>
      <c r="W75" s="161"/>
      <c r="X75" s="161" t="s">
        <v>182</v>
      </c>
      <c r="Y75" s="161" t="s">
        <v>183</v>
      </c>
      <c r="Z75" s="150"/>
      <c r="AA75" s="150"/>
      <c r="AB75" s="150"/>
      <c r="AC75" s="150"/>
      <c r="AD75" s="150"/>
      <c r="AE75" s="150"/>
      <c r="AF75" s="150"/>
      <c r="AG75" s="150" t="s">
        <v>184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2" x14ac:dyDescent="0.2">
      <c r="A76" s="157"/>
      <c r="B76" s="158"/>
      <c r="C76" s="190" t="s">
        <v>903</v>
      </c>
      <c r="D76" s="163"/>
      <c r="E76" s="164">
        <v>26</v>
      </c>
      <c r="F76" s="161"/>
      <c r="G76" s="161"/>
      <c r="H76" s="161"/>
      <c r="I76" s="161"/>
      <c r="J76" s="161"/>
      <c r="K76" s="161"/>
      <c r="L76" s="161"/>
      <c r="M76" s="161"/>
      <c r="N76" s="160"/>
      <c r="O76" s="160"/>
      <c r="P76" s="160"/>
      <c r="Q76" s="160"/>
      <c r="R76" s="161"/>
      <c r="S76" s="161"/>
      <c r="T76" s="161"/>
      <c r="U76" s="161"/>
      <c r="V76" s="161"/>
      <c r="W76" s="161"/>
      <c r="X76" s="161"/>
      <c r="Y76" s="161"/>
      <c r="Z76" s="150"/>
      <c r="AA76" s="150"/>
      <c r="AB76" s="150"/>
      <c r="AC76" s="150"/>
      <c r="AD76" s="150"/>
      <c r="AE76" s="150"/>
      <c r="AF76" s="150"/>
      <c r="AG76" s="150" t="s">
        <v>188</v>
      </c>
      <c r="AH76" s="150">
        <v>5</v>
      </c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3" x14ac:dyDescent="0.2">
      <c r="A77" s="157"/>
      <c r="B77" s="158"/>
      <c r="C77" s="190" t="s">
        <v>904</v>
      </c>
      <c r="D77" s="163"/>
      <c r="E77" s="164">
        <v>52</v>
      </c>
      <c r="F77" s="161"/>
      <c r="G77" s="161"/>
      <c r="H77" s="161"/>
      <c r="I77" s="161"/>
      <c r="J77" s="161"/>
      <c r="K77" s="161"/>
      <c r="L77" s="161"/>
      <c r="M77" s="161"/>
      <c r="N77" s="160"/>
      <c r="O77" s="160"/>
      <c r="P77" s="160"/>
      <c r="Q77" s="160"/>
      <c r="R77" s="161"/>
      <c r="S77" s="161"/>
      <c r="T77" s="161"/>
      <c r="U77" s="161"/>
      <c r="V77" s="161"/>
      <c r="W77" s="161"/>
      <c r="X77" s="161"/>
      <c r="Y77" s="161"/>
      <c r="Z77" s="150"/>
      <c r="AA77" s="150"/>
      <c r="AB77" s="150"/>
      <c r="AC77" s="150"/>
      <c r="AD77" s="150"/>
      <c r="AE77" s="150"/>
      <c r="AF77" s="150"/>
      <c r="AG77" s="150" t="s">
        <v>188</v>
      </c>
      <c r="AH77" s="150">
        <v>5</v>
      </c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3" x14ac:dyDescent="0.2">
      <c r="A78" s="157"/>
      <c r="B78" s="158"/>
      <c r="C78" s="190" t="s">
        <v>905</v>
      </c>
      <c r="D78" s="163"/>
      <c r="E78" s="164">
        <v>54</v>
      </c>
      <c r="F78" s="161"/>
      <c r="G78" s="161"/>
      <c r="H78" s="161"/>
      <c r="I78" s="161"/>
      <c r="J78" s="161"/>
      <c r="K78" s="161"/>
      <c r="L78" s="161"/>
      <c r="M78" s="161"/>
      <c r="N78" s="160"/>
      <c r="O78" s="160"/>
      <c r="P78" s="160"/>
      <c r="Q78" s="160"/>
      <c r="R78" s="161"/>
      <c r="S78" s="161"/>
      <c r="T78" s="161"/>
      <c r="U78" s="161"/>
      <c r="V78" s="161"/>
      <c r="W78" s="161"/>
      <c r="X78" s="161"/>
      <c r="Y78" s="161"/>
      <c r="Z78" s="150"/>
      <c r="AA78" s="150"/>
      <c r="AB78" s="150"/>
      <c r="AC78" s="150"/>
      <c r="AD78" s="150"/>
      <c r="AE78" s="150"/>
      <c r="AF78" s="150"/>
      <c r="AG78" s="150" t="s">
        <v>188</v>
      </c>
      <c r="AH78" s="150">
        <v>5</v>
      </c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3" x14ac:dyDescent="0.2">
      <c r="A79" s="157"/>
      <c r="B79" s="158"/>
      <c r="C79" s="190" t="s">
        <v>906</v>
      </c>
      <c r="D79" s="163"/>
      <c r="E79" s="164">
        <v>107</v>
      </c>
      <c r="F79" s="161"/>
      <c r="G79" s="161"/>
      <c r="H79" s="161"/>
      <c r="I79" s="161"/>
      <c r="J79" s="161"/>
      <c r="K79" s="161"/>
      <c r="L79" s="161"/>
      <c r="M79" s="161"/>
      <c r="N79" s="160"/>
      <c r="O79" s="160"/>
      <c r="P79" s="160"/>
      <c r="Q79" s="160"/>
      <c r="R79" s="161"/>
      <c r="S79" s="161"/>
      <c r="T79" s="161"/>
      <c r="U79" s="161"/>
      <c r="V79" s="161"/>
      <c r="W79" s="161"/>
      <c r="X79" s="161"/>
      <c r="Y79" s="161"/>
      <c r="Z79" s="150"/>
      <c r="AA79" s="150"/>
      <c r="AB79" s="150"/>
      <c r="AC79" s="150"/>
      <c r="AD79" s="150"/>
      <c r="AE79" s="150"/>
      <c r="AF79" s="150"/>
      <c r="AG79" s="150" t="s">
        <v>188</v>
      </c>
      <c r="AH79" s="150">
        <v>5</v>
      </c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3" x14ac:dyDescent="0.2">
      <c r="A80" s="157"/>
      <c r="B80" s="158"/>
      <c r="C80" s="190" t="s">
        <v>907</v>
      </c>
      <c r="D80" s="163"/>
      <c r="E80" s="164">
        <v>80</v>
      </c>
      <c r="F80" s="161"/>
      <c r="G80" s="161"/>
      <c r="H80" s="161"/>
      <c r="I80" s="161"/>
      <c r="J80" s="161"/>
      <c r="K80" s="161"/>
      <c r="L80" s="161"/>
      <c r="M80" s="161"/>
      <c r="N80" s="160"/>
      <c r="O80" s="160"/>
      <c r="P80" s="160"/>
      <c r="Q80" s="160"/>
      <c r="R80" s="161"/>
      <c r="S80" s="161"/>
      <c r="T80" s="161"/>
      <c r="U80" s="161"/>
      <c r="V80" s="161"/>
      <c r="W80" s="161"/>
      <c r="X80" s="161"/>
      <c r="Y80" s="161"/>
      <c r="Z80" s="150"/>
      <c r="AA80" s="150"/>
      <c r="AB80" s="150"/>
      <c r="AC80" s="150"/>
      <c r="AD80" s="150"/>
      <c r="AE80" s="150"/>
      <c r="AF80" s="150"/>
      <c r="AG80" s="150" t="s">
        <v>188</v>
      </c>
      <c r="AH80" s="150">
        <v>5</v>
      </c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ht="22.5" outlineLevel="1" x14ac:dyDescent="0.2">
      <c r="A81" s="181">
        <v>24</v>
      </c>
      <c r="B81" s="182" t="s">
        <v>908</v>
      </c>
      <c r="C81" s="191" t="s">
        <v>909</v>
      </c>
      <c r="D81" s="183" t="s">
        <v>240</v>
      </c>
      <c r="E81" s="184">
        <v>60</v>
      </c>
      <c r="F81" s="185"/>
      <c r="G81" s="186">
        <f>ROUND(E81*F81,2)</f>
        <v>0</v>
      </c>
      <c r="H81" s="185"/>
      <c r="I81" s="186">
        <f>ROUND(E81*H81,2)</f>
        <v>0</v>
      </c>
      <c r="J81" s="185"/>
      <c r="K81" s="186">
        <f>ROUND(E81*J81,2)</f>
        <v>0</v>
      </c>
      <c r="L81" s="186">
        <v>21</v>
      </c>
      <c r="M81" s="186">
        <f>G81*(1+L81/100)</f>
        <v>0</v>
      </c>
      <c r="N81" s="184">
        <v>0</v>
      </c>
      <c r="O81" s="184">
        <f>ROUND(E81*N81,2)</f>
        <v>0</v>
      </c>
      <c r="P81" s="184">
        <v>0</v>
      </c>
      <c r="Q81" s="184">
        <f>ROUND(E81*P81,2)</f>
        <v>0</v>
      </c>
      <c r="R81" s="186" t="s">
        <v>829</v>
      </c>
      <c r="S81" s="186" t="s">
        <v>242</v>
      </c>
      <c r="T81" s="187" t="s">
        <v>243</v>
      </c>
      <c r="U81" s="161">
        <v>0.14000000000000001</v>
      </c>
      <c r="V81" s="161">
        <f>ROUND(E81*U81,2)</f>
        <v>8.4</v>
      </c>
      <c r="W81" s="161"/>
      <c r="X81" s="161" t="s">
        <v>182</v>
      </c>
      <c r="Y81" s="161" t="s">
        <v>183</v>
      </c>
      <c r="Z81" s="150"/>
      <c r="AA81" s="150"/>
      <c r="AB81" s="150"/>
      <c r="AC81" s="150"/>
      <c r="AD81" s="150"/>
      <c r="AE81" s="150"/>
      <c r="AF81" s="150"/>
      <c r="AG81" s="150" t="s">
        <v>184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 x14ac:dyDescent="0.2">
      <c r="A82" s="173">
        <v>25</v>
      </c>
      <c r="B82" s="174" t="s">
        <v>910</v>
      </c>
      <c r="C82" s="189" t="s">
        <v>911</v>
      </c>
      <c r="D82" s="175" t="s">
        <v>264</v>
      </c>
      <c r="E82" s="176">
        <v>18</v>
      </c>
      <c r="F82" s="177"/>
      <c r="G82" s="178">
        <f>ROUND(E82*F82,2)</f>
        <v>0</v>
      </c>
      <c r="H82" s="177"/>
      <c r="I82" s="178">
        <f>ROUND(E82*H82,2)</f>
        <v>0</v>
      </c>
      <c r="J82" s="177"/>
      <c r="K82" s="178">
        <f>ROUND(E82*J82,2)</f>
        <v>0</v>
      </c>
      <c r="L82" s="178">
        <v>21</v>
      </c>
      <c r="M82" s="178">
        <f>G82*(1+L82/100)</f>
        <v>0</v>
      </c>
      <c r="N82" s="176">
        <v>0</v>
      </c>
      <c r="O82" s="176">
        <f>ROUND(E82*N82,2)</f>
        <v>0</v>
      </c>
      <c r="P82" s="176">
        <v>0</v>
      </c>
      <c r="Q82" s="176">
        <f>ROUND(E82*P82,2)</f>
        <v>0</v>
      </c>
      <c r="R82" s="178"/>
      <c r="S82" s="178" t="s">
        <v>180</v>
      </c>
      <c r="T82" s="179" t="s">
        <v>181</v>
      </c>
      <c r="U82" s="161">
        <v>0.30199999999999999</v>
      </c>
      <c r="V82" s="161">
        <f>ROUND(E82*U82,2)</f>
        <v>5.44</v>
      </c>
      <c r="W82" s="161"/>
      <c r="X82" s="161" t="s">
        <v>182</v>
      </c>
      <c r="Y82" s="161" t="s">
        <v>183</v>
      </c>
      <c r="Z82" s="150"/>
      <c r="AA82" s="150"/>
      <c r="AB82" s="150"/>
      <c r="AC82" s="150"/>
      <c r="AD82" s="150"/>
      <c r="AE82" s="150"/>
      <c r="AF82" s="150"/>
      <c r="AG82" s="150" t="s">
        <v>184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2" x14ac:dyDescent="0.2">
      <c r="A83" s="157"/>
      <c r="B83" s="158"/>
      <c r="C83" s="190" t="s">
        <v>912</v>
      </c>
      <c r="D83" s="163"/>
      <c r="E83" s="164">
        <v>18</v>
      </c>
      <c r="F83" s="161"/>
      <c r="G83" s="161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50"/>
      <c r="AA83" s="150"/>
      <c r="AB83" s="150"/>
      <c r="AC83" s="150"/>
      <c r="AD83" s="150"/>
      <c r="AE83" s="150"/>
      <c r="AF83" s="150"/>
      <c r="AG83" s="150" t="s">
        <v>188</v>
      </c>
      <c r="AH83" s="150">
        <v>5</v>
      </c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 x14ac:dyDescent="0.2">
      <c r="A84" s="181">
        <v>26</v>
      </c>
      <c r="B84" s="182" t="s">
        <v>913</v>
      </c>
      <c r="C84" s="191" t="s">
        <v>914</v>
      </c>
      <c r="D84" s="183" t="s">
        <v>915</v>
      </c>
      <c r="E84" s="184">
        <v>1</v>
      </c>
      <c r="F84" s="185"/>
      <c r="G84" s="186">
        <f>ROUND(E84*F84,2)</f>
        <v>0</v>
      </c>
      <c r="H84" s="185"/>
      <c r="I84" s="186">
        <f>ROUND(E84*H84,2)</f>
        <v>0</v>
      </c>
      <c r="J84" s="185"/>
      <c r="K84" s="186">
        <f>ROUND(E84*J84,2)</f>
        <v>0</v>
      </c>
      <c r="L84" s="186">
        <v>21</v>
      </c>
      <c r="M84" s="186">
        <f>G84*(1+L84/100)</f>
        <v>0</v>
      </c>
      <c r="N84" s="184">
        <v>8.4999999999999995E-4</v>
      </c>
      <c r="O84" s="184">
        <f>ROUND(E84*N84,2)</f>
        <v>0</v>
      </c>
      <c r="P84" s="184">
        <v>0</v>
      </c>
      <c r="Q84" s="184">
        <f>ROUND(E84*P84,2)</f>
        <v>0</v>
      </c>
      <c r="R84" s="186" t="s">
        <v>298</v>
      </c>
      <c r="S84" s="186" t="s">
        <v>242</v>
      </c>
      <c r="T84" s="187" t="s">
        <v>243</v>
      </c>
      <c r="U84" s="161">
        <v>0</v>
      </c>
      <c r="V84" s="161">
        <f>ROUND(E84*U84,2)</f>
        <v>0</v>
      </c>
      <c r="W84" s="161"/>
      <c r="X84" s="161" t="s">
        <v>299</v>
      </c>
      <c r="Y84" s="161" t="s">
        <v>183</v>
      </c>
      <c r="Z84" s="150"/>
      <c r="AA84" s="150"/>
      <c r="AB84" s="150"/>
      <c r="AC84" s="150"/>
      <c r="AD84" s="150"/>
      <c r="AE84" s="150"/>
      <c r="AF84" s="150"/>
      <c r="AG84" s="150" t="s">
        <v>300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ht="22.5" outlineLevel="1" x14ac:dyDescent="0.2">
      <c r="A85" s="173">
        <v>27</v>
      </c>
      <c r="B85" s="174" t="s">
        <v>916</v>
      </c>
      <c r="C85" s="189" t="s">
        <v>917</v>
      </c>
      <c r="D85" s="175" t="s">
        <v>264</v>
      </c>
      <c r="E85" s="176">
        <v>18</v>
      </c>
      <c r="F85" s="177"/>
      <c r="G85" s="178">
        <f>ROUND(E85*F85,2)</f>
        <v>0</v>
      </c>
      <c r="H85" s="177"/>
      <c r="I85" s="178">
        <f>ROUND(E85*H85,2)</f>
        <v>0</v>
      </c>
      <c r="J85" s="177"/>
      <c r="K85" s="178">
        <f>ROUND(E85*J85,2)</f>
        <v>0</v>
      </c>
      <c r="L85" s="178">
        <v>21</v>
      </c>
      <c r="M85" s="178">
        <f>G85*(1+L85/100)</f>
        <v>0</v>
      </c>
      <c r="N85" s="176">
        <v>6.0000000000000002E-5</v>
      </c>
      <c r="O85" s="176">
        <f>ROUND(E85*N85,2)</f>
        <v>0</v>
      </c>
      <c r="P85" s="176">
        <v>0</v>
      </c>
      <c r="Q85" s="176">
        <f>ROUND(E85*P85,2)</f>
        <v>0</v>
      </c>
      <c r="R85" s="178" t="s">
        <v>298</v>
      </c>
      <c r="S85" s="178" t="s">
        <v>242</v>
      </c>
      <c r="T85" s="179" t="s">
        <v>243</v>
      </c>
      <c r="U85" s="161">
        <v>0</v>
      </c>
      <c r="V85" s="161">
        <f>ROUND(E85*U85,2)</f>
        <v>0</v>
      </c>
      <c r="W85" s="161"/>
      <c r="X85" s="161" t="s">
        <v>299</v>
      </c>
      <c r="Y85" s="161" t="s">
        <v>183</v>
      </c>
      <c r="Z85" s="150"/>
      <c r="AA85" s="150"/>
      <c r="AB85" s="150"/>
      <c r="AC85" s="150"/>
      <c r="AD85" s="150"/>
      <c r="AE85" s="150"/>
      <c r="AF85" s="150"/>
      <c r="AG85" s="150" t="s">
        <v>300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2" x14ac:dyDescent="0.2">
      <c r="A86" s="157"/>
      <c r="B86" s="158"/>
      <c r="C86" s="190" t="s">
        <v>918</v>
      </c>
      <c r="D86" s="163"/>
      <c r="E86" s="164">
        <v>18</v>
      </c>
      <c r="F86" s="161"/>
      <c r="G86" s="161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50"/>
      <c r="AA86" s="150"/>
      <c r="AB86" s="150"/>
      <c r="AC86" s="150"/>
      <c r="AD86" s="150"/>
      <c r="AE86" s="150"/>
      <c r="AF86" s="150"/>
      <c r="AG86" s="150" t="s">
        <v>188</v>
      </c>
      <c r="AH86" s="150">
        <v>0</v>
      </c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ht="33.75" outlineLevel="1" x14ac:dyDescent="0.2">
      <c r="A87" s="173">
        <v>28</v>
      </c>
      <c r="B87" s="174" t="s">
        <v>919</v>
      </c>
      <c r="C87" s="189" t="s">
        <v>920</v>
      </c>
      <c r="D87" s="175" t="s">
        <v>264</v>
      </c>
      <c r="E87" s="176">
        <v>107</v>
      </c>
      <c r="F87" s="177"/>
      <c r="G87" s="178">
        <f>ROUND(E87*F87,2)</f>
        <v>0</v>
      </c>
      <c r="H87" s="177"/>
      <c r="I87" s="178">
        <f>ROUND(E87*H87,2)</f>
        <v>0</v>
      </c>
      <c r="J87" s="177"/>
      <c r="K87" s="178">
        <f>ROUND(E87*J87,2)</f>
        <v>0</v>
      </c>
      <c r="L87" s="178">
        <v>21</v>
      </c>
      <c r="M87" s="178">
        <f>G87*(1+L87/100)</f>
        <v>0</v>
      </c>
      <c r="N87" s="176">
        <v>6.9999999999999994E-5</v>
      </c>
      <c r="O87" s="176">
        <f>ROUND(E87*N87,2)</f>
        <v>0.01</v>
      </c>
      <c r="P87" s="176">
        <v>0</v>
      </c>
      <c r="Q87" s="176">
        <f>ROUND(E87*P87,2)</f>
        <v>0</v>
      </c>
      <c r="R87" s="178" t="s">
        <v>298</v>
      </c>
      <c r="S87" s="178" t="s">
        <v>242</v>
      </c>
      <c r="T87" s="179" t="s">
        <v>243</v>
      </c>
      <c r="U87" s="161">
        <v>0</v>
      </c>
      <c r="V87" s="161">
        <f>ROUND(E87*U87,2)</f>
        <v>0</v>
      </c>
      <c r="W87" s="161"/>
      <c r="X87" s="161" t="s">
        <v>299</v>
      </c>
      <c r="Y87" s="161" t="s">
        <v>183</v>
      </c>
      <c r="Z87" s="150"/>
      <c r="AA87" s="150"/>
      <c r="AB87" s="150"/>
      <c r="AC87" s="150"/>
      <c r="AD87" s="150"/>
      <c r="AE87" s="150"/>
      <c r="AF87" s="150"/>
      <c r="AG87" s="150" t="s">
        <v>300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2" x14ac:dyDescent="0.2">
      <c r="A88" s="157"/>
      <c r="B88" s="158"/>
      <c r="C88" s="190" t="s">
        <v>921</v>
      </c>
      <c r="D88" s="163"/>
      <c r="E88" s="164">
        <v>107</v>
      </c>
      <c r="F88" s="161"/>
      <c r="G88" s="161"/>
      <c r="H88" s="161"/>
      <c r="I88" s="161"/>
      <c r="J88" s="161"/>
      <c r="K88" s="161"/>
      <c r="L88" s="161"/>
      <c r="M88" s="161"/>
      <c r="N88" s="160"/>
      <c r="O88" s="160"/>
      <c r="P88" s="160"/>
      <c r="Q88" s="160"/>
      <c r="R88" s="161"/>
      <c r="S88" s="161"/>
      <c r="T88" s="161"/>
      <c r="U88" s="161"/>
      <c r="V88" s="161"/>
      <c r="W88" s="161"/>
      <c r="X88" s="161"/>
      <c r="Y88" s="161"/>
      <c r="Z88" s="150"/>
      <c r="AA88" s="150"/>
      <c r="AB88" s="150"/>
      <c r="AC88" s="150"/>
      <c r="AD88" s="150"/>
      <c r="AE88" s="150"/>
      <c r="AF88" s="150"/>
      <c r="AG88" s="150" t="s">
        <v>188</v>
      </c>
      <c r="AH88" s="150">
        <v>0</v>
      </c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ht="33.75" outlineLevel="1" x14ac:dyDescent="0.2">
      <c r="A89" s="173">
        <v>29</v>
      </c>
      <c r="B89" s="174" t="s">
        <v>922</v>
      </c>
      <c r="C89" s="189" t="s">
        <v>923</v>
      </c>
      <c r="D89" s="175" t="s">
        <v>264</v>
      </c>
      <c r="E89" s="176">
        <v>54</v>
      </c>
      <c r="F89" s="177"/>
      <c r="G89" s="178">
        <f>ROUND(E89*F89,2)</f>
        <v>0</v>
      </c>
      <c r="H89" s="177"/>
      <c r="I89" s="178">
        <f>ROUND(E89*H89,2)</f>
        <v>0</v>
      </c>
      <c r="J89" s="177"/>
      <c r="K89" s="178">
        <f>ROUND(E89*J89,2)</f>
        <v>0</v>
      </c>
      <c r="L89" s="178">
        <v>21</v>
      </c>
      <c r="M89" s="178">
        <f>G89*(1+L89/100)</f>
        <v>0</v>
      </c>
      <c r="N89" s="176">
        <v>9.0000000000000006E-5</v>
      </c>
      <c r="O89" s="176">
        <f>ROUND(E89*N89,2)</f>
        <v>0</v>
      </c>
      <c r="P89" s="176">
        <v>0</v>
      </c>
      <c r="Q89" s="176">
        <f>ROUND(E89*P89,2)</f>
        <v>0</v>
      </c>
      <c r="R89" s="178" t="s">
        <v>298</v>
      </c>
      <c r="S89" s="178" t="s">
        <v>242</v>
      </c>
      <c r="T89" s="179" t="s">
        <v>243</v>
      </c>
      <c r="U89" s="161">
        <v>0</v>
      </c>
      <c r="V89" s="161">
        <f>ROUND(E89*U89,2)</f>
        <v>0</v>
      </c>
      <c r="W89" s="161"/>
      <c r="X89" s="161" t="s">
        <v>299</v>
      </c>
      <c r="Y89" s="161" t="s">
        <v>183</v>
      </c>
      <c r="Z89" s="150"/>
      <c r="AA89" s="150"/>
      <c r="AB89" s="150"/>
      <c r="AC89" s="150"/>
      <c r="AD89" s="150"/>
      <c r="AE89" s="150"/>
      <c r="AF89" s="150"/>
      <c r="AG89" s="150" t="s">
        <v>300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2" x14ac:dyDescent="0.2">
      <c r="A90" s="157"/>
      <c r="B90" s="158"/>
      <c r="C90" s="190" t="s">
        <v>840</v>
      </c>
      <c r="D90" s="163"/>
      <c r="E90" s="164">
        <v>54</v>
      </c>
      <c r="F90" s="161"/>
      <c r="G90" s="161"/>
      <c r="H90" s="161"/>
      <c r="I90" s="161"/>
      <c r="J90" s="161"/>
      <c r="K90" s="161"/>
      <c r="L90" s="161"/>
      <c r="M90" s="161"/>
      <c r="N90" s="160"/>
      <c r="O90" s="160"/>
      <c r="P90" s="160"/>
      <c r="Q90" s="160"/>
      <c r="R90" s="161"/>
      <c r="S90" s="161"/>
      <c r="T90" s="161"/>
      <c r="U90" s="161"/>
      <c r="V90" s="161"/>
      <c r="W90" s="161"/>
      <c r="X90" s="161"/>
      <c r="Y90" s="161"/>
      <c r="Z90" s="150"/>
      <c r="AA90" s="150"/>
      <c r="AB90" s="150"/>
      <c r="AC90" s="150"/>
      <c r="AD90" s="150"/>
      <c r="AE90" s="150"/>
      <c r="AF90" s="150"/>
      <c r="AG90" s="150" t="s">
        <v>188</v>
      </c>
      <c r="AH90" s="150">
        <v>5</v>
      </c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ht="33.75" outlineLevel="1" x14ac:dyDescent="0.2">
      <c r="A91" s="173">
        <v>30</v>
      </c>
      <c r="B91" s="174" t="s">
        <v>924</v>
      </c>
      <c r="C91" s="189" t="s">
        <v>925</v>
      </c>
      <c r="D91" s="175" t="s">
        <v>264</v>
      </c>
      <c r="E91" s="176">
        <v>52</v>
      </c>
      <c r="F91" s="177"/>
      <c r="G91" s="178">
        <f>ROUND(E91*F91,2)</f>
        <v>0</v>
      </c>
      <c r="H91" s="177"/>
      <c r="I91" s="178">
        <f>ROUND(E91*H91,2)</f>
        <v>0</v>
      </c>
      <c r="J91" s="177"/>
      <c r="K91" s="178">
        <f>ROUND(E91*J91,2)</f>
        <v>0</v>
      </c>
      <c r="L91" s="178">
        <v>21</v>
      </c>
      <c r="M91" s="178">
        <f>G91*(1+L91/100)</f>
        <v>0</v>
      </c>
      <c r="N91" s="176">
        <v>3.4000000000000002E-4</v>
      </c>
      <c r="O91" s="176">
        <f>ROUND(E91*N91,2)</f>
        <v>0.02</v>
      </c>
      <c r="P91" s="176">
        <v>0</v>
      </c>
      <c r="Q91" s="176">
        <f>ROUND(E91*P91,2)</f>
        <v>0</v>
      </c>
      <c r="R91" s="178" t="s">
        <v>298</v>
      </c>
      <c r="S91" s="178" t="s">
        <v>242</v>
      </c>
      <c r="T91" s="179" t="s">
        <v>243</v>
      </c>
      <c r="U91" s="161">
        <v>0</v>
      </c>
      <c r="V91" s="161">
        <f>ROUND(E91*U91,2)</f>
        <v>0</v>
      </c>
      <c r="W91" s="161"/>
      <c r="X91" s="161" t="s">
        <v>299</v>
      </c>
      <c r="Y91" s="161" t="s">
        <v>183</v>
      </c>
      <c r="Z91" s="150"/>
      <c r="AA91" s="150"/>
      <c r="AB91" s="150"/>
      <c r="AC91" s="150"/>
      <c r="AD91" s="150"/>
      <c r="AE91" s="150"/>
      <c r="AF91" s="150"/>
      <c r="AG91" s="150" t="s">
        <v>300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2" x14ac:dyDescent="0.2">
      <c r="A92" s="157"/>
      <c r="B92" s="158"/>
      <c r="C92" s="190" t="s">
        <v>839</v>
      </c>
      <c r="D92" s="163"/>
      <c r="E92" s="164">
        <v>52</v>
      </c>
      <c r="F92" s="161"/>
      <c r="G92" s="161"/>
      <c r="H92" s="161"/>
      <c r="I92" s="161"/>
      <c r="J92" s="161"/>
      <c r="K92" s="161"/>
      <c r="L92" s="161"/>
      <c r="M92" s="161"/>
      <c r="N92" s="160"/>
      <c r="O92" s="160"/>
      <c r="P92" s="160"/>
      <c r="Q92" s="160"/>
      <c r="R92" s="161"/>
      <c r="S92" s="161"/>
      <c r="T92" s="161"/>
      <c r="U92" s="161"/>
      <c r="V92" s="161"/>
      <c r="W92" s="161"/>
      <c r="X92" s="161"/>
      <c r="Y92" s="161"/>
      <c r="Z92" s="150"/>
      <c r="AA92" s="150"/>
      <c r="AB92" s="150"/>
      <c r="AC92" s="150"/>
      <c r="AD92" s="150"/>
      <c r="AE92" s="150"/>
      <c r="AF92" s="150"/>
      <c r="AG92" s="150" t="s">
        <v>188</v>
      </c>
      <c r="AH92" s="150">
        <v>5</v>
      </c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ht="33.75" outlineLevel="1" x14ac:dyDescent="0.2">
      <c r="A93" s="173">
        <v>31</v>
      </c>
      <c r="B93" s="174" t="s">
        <v>926</v>
      </c>
      <c r="C93" s="189" t="s">
        <v>927</v>
      </c>
      <c r="D93" s="175" t="s">
        <v>264</v>
      </c>
      <c r="E93" s="176">
        <v>26</v>
      </c>
      <c r="F93" s="177"/>
      <c r="G93" s="178">
        <f>ROUND(E93*F93,2)</f>
        <v>0</v>
      </c>
      <c r="H93" s="177"/>
      <c r="I93" s="178">
        <f>ROUND(E93*H93,2)</f>
        <v>0</v>
      </c>
      <c r="J93" s="177"/>
      <c r="K93" s="178">
        <f>ROUND(E93*J93,2)</f>
        <v>0</v>
      </c>
      <c r="L93" s="178">
        <v>21</v>
      </c>
      <c r="M93" s="178">
        <f>G93*(1+L93/100)</f>
        <v>0</v>
      </c>
      <c r="N93" s="176">
        <v>3.8999999999999999E-4</v>
      </c>
      <c r="O93" s="176">
        <f>ROUND(E93*N93,2)</f>
        <v>0.01</v>
      </c>
      <c r="P93" s="176">
        <v>0</v>
      </c>
      <c r="Q93" s="176">
        <f>ROUND(E93*P93,2)</f>
        <v>0</v>
      </c>
      <c r="R93" s="178" t="s">
        <v>298</v>
      </c>
      <c r="S93" s="178" t="s">
        <v>242</v>
      </c>
      <c r="T93" s="179" t="s">
        <v>243</v>
      </c>
      <c r="U93" s="161">
        <v>0</v>
      </c>
      <c r="V93" s="161">
        <f>ROUND(E93*U93,2)</f>
        <v>0</v>
      </c>
      <c r="W93" s="161"/>
      <c r="X93" s="161" t="s">
        <v>299</v>
      </c>
      <c r="Y93" s="161" t="s">
        <v>183</v>
      </c>
      <c r="Z93" s="150"/>
      <c r="AA93" s="150"/>
      <c r="AB93" s="150"/>
      <c r="AC93" s="150"/>
      <c r="AD93" s="150"/>
      <c r="AE93" s="150"/>
      <c r="AF93" s="150"/>
      <c r="AG93" s="150" t="s">
        <v>300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2" x14ac:dyDescent="0.2">
      <c r="A94" s="157"/>
      <c r="B94" s="158"/>
      <c r="C94" s="190" t="s">
        <v>838</v>
      </c>
      <c r="D94" s="163"/>
      <c r="E94" s="164">
        <v>26</v>
      </c>
      <c r="F94" s="161"/>
      <c r="G94" s="161"/>
      <c r="H94" s="161"/>
      <c r="I94" s="161"/>
      <c r="J94" s="161"/>
      <c r="K94" s="161"/>
      <c r="L94" s="161"/>
      <c r="M94" s="161"/>
      <c r="N94" s="160"/>
      <c r="O94" s="160"/>
      <c r="P94" s="160"/>
      <c r="Q94" s="160"/>
      <c r="R94" s="161"/>
      <c r="S94" s="161"/>
      <c r="T94" s="161"/>
      <c r="U94" s="161"/>
      <c r="V94" s="161"/>
      <c r="W94" s="161"/>
      <c r="X94" s="161"/>
      <c r="Y94" s="161"/>
      <c r="Z94" s="150"/>
      <c r="AA94" s="150"/>
      <c r="AB94" s="150"/>
      <c r="AC94" s="150"/>
      <c r="AD94" s="150"/>
      <c r="AE94" s="150"/>
      <c r="AF94" s="150"/>
      <c r="AG94" s="150" t="s">
        <v>188</v>
      </c>
      <c r="AH94" s="150">
        <v>5</v>
      </c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">
      <c r="A95" s="173">
        <v>32</v>
      </c>
      <c r="B95" s="174" t="s">
        <v>928</v>
      </c>
      <c r="C95" s="189" t="s">
        <v>929</v>
      </c>
      <c r="D95" s="175" t="s">
        <v>490</v>
      </c>
      <c r="E95" s="176">
        <v>8.8590000000000002E-2</v>
      </c>
      <c r="F95" s="177"/>
      <c r="G95" s="178">
        <f>ROUND(E95*F95,2)</f>
        <v>0</v>
      </c>
      <c r="H95" s="177"/>
      <c r="I95" s="178">
        <f>ROUND(E95*H95,2)</f>
        <v>0</v>
      </c>
      <c r="J95" s="177"/>
      <c r="K95" s="178">
        <f>ROUND(E95*J95,2)</f>
        <v>0</v>
      </c>
      <c r="L95" s="178">
        <v>21</v>
      </c>
      <c r="M95" s="178">
        <f>G95*(1+L95/100)</f>
        <v>0</v>
      </c>
      <c r="N95" s="176">
        <v>0</v>
      </c>
      <c r="O95" s="176">
        <f>ROUND(E95*N95,2)</f>
        <v>0</v>
      </c>
      <c r="P95" s="176">
        <v>0</v>
      </c>
      <c r="Q95" s="176">
        <f>ROUND(E95*P95,2)</f>
        <v>0</v>
      </c>
      <c r="R95" s="178" t="s">
        <v>387</v>
      </c>
      <c r="S95" s="178" t="s">
        <v>242</v>
      </c>
      <c r="T95" s="179" t="s">
        <v>243</v>
      </c>
      <c r="U95" s="161">
        <v>1.74</v>
      </c>
      <c r="V95" s="161">
        <f>ROUND(E95*U95,2)</f>
        <v>0.15</v>
      </c>
      <c r="W95" s="161"/>
      <c r="X95" s="161" t="s">
        <v>491</v>
      </c>
      <c r="Y95" s="161" t="s">
        <v>183</v>
      </c>
      <c r="Z95" s="150"/>
      <c r="AA95" s="150"/>
      <c r="AB95" s="150"/>
      <c r="AC95" s="150"/>
      <c r="AD95" s="150"/>
      <c r="AE95" s="150"/>
      <c r="AF95" s="150"/>
      <c r="AG95" s="150" t="s">
        <v>492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2" x14ac:dyDescent="0.2">
      <c r="A96" s="157"/>
      <c r="B96" s="158"/>
      <c r="C96" s="263" t="s">
        <v>560</v>
      </c>
      <c r="D96" s="264"/>
      <c r="E96" s="264"/>
      <c r="F96" s="264"/>
      <c r="G96" s="264"/>
      <c r="H96" s="161"/>
      <c r="I96" s="161"/>
      <c r="J96" s="161"/>
      <c r="K96" s="161"/>
      <c r="L96" s="161"/>
      <c r="M96" s="161"/>
      <c r="N96" s="160"/>
      <c r="O96" s="160"/>
      <c r="P96" s="160"/>
      <c r="Q96" s="160"/>
      <c r="R96" s="161"/>
      <c r="S96" s="161"/>
      <c r="T96" s="161"/>
      <c r="U96" s="161"/>
      <c r="V96" s="161"/>
      <c r="W96" s="161"/>
      <c r="X96" s="161"/>
      <c r="Y96" s="161"/>
      <c r="Z96" s="150"/>
      <c r="AA96" s="150"/>
      <c r="AB96" s="150"/>
      <c r="AC96" s="150"/>
      <c r="AD96" s="150"/>
      <c r="AE96" s="150"/>
      <c r="AF96" s="150"/>
      <c r="AG96" s="150" t="s">
        <v>245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x14ac:dyDescent="0.2">
      <c r="A97" s="166" t="s">
        <v>175</v>
      </c>
      <c r="B97" s="167" t="s">
        <v>110</v>
      </c>
      <c r="C97" s="188" t="s">
        <v>111</v>
      </c>
      <c r="D97" s="168"/>
      <c r="E97" s="169"/>
      <c r="F97" s="170"/>
      <c r="G97" s="170">
        <f>SUMIF(AG98:AG155,"&lt;&gt;NOR",G98:G155)</f>
        <v>0</v>
      </c>
      <c r="H97" s="170"/>
      <c r="I97" s="170">
        <f>SUM(I98:I155)</f>
        <v>0</v>
      </c>
      <c r="J97" s="170"/>
      <c r="K97" s="170">
        <f>SUM(K98:K155)</f>
        <v>0</v>
      </c>
      <c r="L97" s="170"/>
      <c r="M97" s="170">
        <f>SUM(M98:M155)</f>
        <v>0</v>
      </c>
      <c r="N97" s="169"/>
      <c r="O97" s="169">
        <f>SUM(O98:O155)</f>
        <v>0.08</v>
      </c>
      <c r="P97" s="169"/>
      <c r="Q97" s="169">
        <f>SUM(Q98:Q155)</f>
        <v>0</v>
      </c>
      <c r="R97" s="170"/>
      <c r="S97" s="170"/>
      <c r="T97" s="171"/>
      <c r="U97" s="165"/>
      <c r="V97" s="165">
        <f>SUM(V98:V155)</f>
        <v>122.12000000000002</v>
      </c>
      <c r="W97" s="165"/>
      <c r="X97" s="165"/>
      <c r="Y97" s="165"/>
      <c r="AG97" t="s">
        <v>176</v>
      </c>
    </row>
    <row r="98" spans="1:60" outlineLevel="1" x14ac:dyDescent="0.2">
      <c r="A98" s="181">
        <v>33</v>
      </c>
      <c r="B98" s="182" t="s">
        <v>930</v>
      </c>
      <c r="C98" s="191" t="s">
        <v>931</v>
      </c>
      <c r="D98" s="183" t="s">
        <v>240</v>
      </c>
      <c r="E98" s="184">
        <v>4</v>
      </c>
      <c r="F98" s="185"/>
      <c r="G98" s="186">
        <f>ROUND(E98*F98,2)</f>
        <v>0</v>
      </c>
      <c r="H98" s="185"/>
      <c r="I98" s="186">
        <f>ROUND(E98*H98,2)</f>
        <v>0</v>
      </c>
      <c r="J98" s="185"/>
      <c r="K98" s="186">
        <f>ROUND(E98*J98,2)</f>
        <v>0</v>
      </c>
      <c r="L98" s="186">
        <v>21</v>
      </c>
      <c r="M98" s="186">
        <f>G98*(1+L98/100)</f>
        <v>0</v>
      </c>
      <c r="N98" s="184">
        <v>0</v>
      </c>
      <c r="O98" s="184">
        <f>ROUND(E98*N98,2)</f>
        <v>0</v>
      </c>
      <c r="P98" s="184">
        <v>0</v>
      </c>
      <c r="Q98" s="184">
        <f>ROUND(E98*P98,2)</f>
        <v>0</v>
      </c>
      <c r="R98" s="186" t="s">
        <v>829</v>
      </c>
      <c r="S98" s="186" t="s">
        <v>242</v>
      </c>
      <c r="T98" s="187" t="s">
        <v>243</v>
      </c>
      <c r="U98" s="161">
        <v>0.83399999999999996</v>
      </c>
      <c r="V98" s="161">
        <f>ROUND(E98*U98,2)</f>
        <v>3.34</v>
      </c>
      <c r="W98" s="161"/>
      <c r="X98" s="161" t="s">
        <v>182</v>
      </c>
      <c r="Y98" s="161" t="s">
        <v>183</v>
      </c>
      <c r="Z98" s="150"/>
      <c r="AA98" s="150"/>
      <c r="AB98" s="150"/>
      <c r="AC98" s="150"/>
      <c r="AD98" s="150"/>
      <c r="AE98" s="150"/>
      <c r="AF98" s="150"/>
      <c r="AG98" s="150" t="s">
        <v>184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">
      <c r="A99" s="181">
        <v>34</v>
      </c>
      <c r="B99" s="182" t="s">
        <v>932</v>
      </c>
      <c r="C99" s="191" t="s">
        <v>933</v>
      </c>
      <c r="D99" s="183" t="s">
        <v>240</v>
      </c>
      <c r="E99" s="184">
        <v>10</v>
      </c>
      <c r="F99" s="185"/>
      <c r="G99" s="186">
        <f>ROUND(E99*F99,2)</f>
        <v>0</v>
      </c>
      <c r="H99" s="185"/>
      <c r="I99" s="186">
        <f>ROUND(E99*H99,2)</f>
        <v>0</v>
      </c>
      <c r="J99" s="185"/>
      <c r="K99" s="186">
        <f>ROUND(E99*J99,2)</f>
        <v>0</v>
      </c>
      <c r="L99" s="186">
        <v>21</v>
      </c>
      <c r="M99" s="186">
        <f>G99*(1+L99/100)</f>
        <v>0</v>
      </c>
      <c r="N99" s="184">
        <v>0</v>
      </c>
      <c r="O99" s="184">
        <f>ROUND(E99*N99,2)</f>
        <v>0</v>
      </c>
      <c r="P99" s="184">
        <v>0</v>
      </c>
      <c r="Q99" s="184">
        <f>ROUND(E99*P99,2)</f>
        <v>0</v>
      </c>
      <c r="R99" s="186" t="s">
        <v>829</v>
      </c>
      <c r="S99" s="186" t="s">
        <v>242</v>
      </c>
      <c r="T99" s="187" t="s">
        <v>243</v>
      </c>
      <c r="U99" s="161">
        <v>0.99199999999999999</v>
      </c>
      <c r="V99" s="161">
        <f>ROUND(E99*U99,2)</f>
        <v>9.92</v>
      </c>
      <c r="W99" s="161"/>
      <c r="X99" s="161" t="s">
        <v>182</v>
      </c>
      <c r="Y99" s="161" t="s">
        <v>183</v>
      </c>
      <c r="Z99" s="150"/>
      <c r="AA99" s="150"/>
      <c r="AB99" s="150"/>
      <c r="AC99" s="150"/>
      <c r="AD99" s="150"/>
      <c r="AE99" s="150"/>
      <c r="AF99" s="150"/>
      <c r="AG99" s="150" t="s">
        <v>184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">
      <c r="A100" s="173">
        <v>35</v>
      </c>
      <c r="B100" s="174" t="s">
        <v>934</v>
      </c>
      <c r="C100" s="189" t="s">
        <v>935</v>
      </c>
      <c r="D100" s="175" t="s">
        <v>264</v>
      </c>
      <c r="E100" s="176">
        <v>1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21</v>
      </c>
      <c r="M100" s="178">
        <f>G100*(1+L100/100)</f>
        <v>0</v>
      </c>
      <c r="N100" s="176">
        <v>3.4000000000000002E-4</v>
      </c>
      <c r="O100" s="176">
        <f>ROUND(E100*N100,2)</f>
        <v>0</v>
      </c>
      <c r="P100" s="176">
        <v>0</v>
      </c>
      <c r="Q100" s="176">
        <f>ROUND(E100*P100,2)</f>
        <v>0</v>
      </c>
      <c r="R100" s="178" t="s">
        <v>829</v>
      </c>
      <c r="S100" s="178" t="s">
        <v>242</v>
      </c>
      <c r="T100" s="179" t="s">
        <v>243</v>
      </c>
      <c r="U100" s="161">
        <v>0.32</v>
      </c>
      <c r="V100" s="161">
        <f>ROUND(E100*U100,2)</f>
        <v>0.32</v>
      </c>
      <c r="W100" s="161"/>
      <c r="X100" s="161" t="s">
        <v>182</v>
      </c>
      <c r="Y100" s="161" t="s">
        <v>183</v>
      </c>
      <c r="Z100" s="150"/>
      <c r="AA100" s="150"/>
      <c r="AB100" s="150"/>
      <c r="AC100" s="150"/>
      <c r="AD100" s="150"/>
      <c r="AE100" s="150"/>
      <c r="AF100" s="150"/>
      <c r="AG100" s="150" t="s">
        <v>184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2" x14ac:dyDescent="0.2">
      <c r="A101" s="157"/>
      <c r="B101" s="158"/>
      <c r="C101" s="263" t="s">
        <v>936</v>
      </c>
      <c r="D101" s="264"/>
      <c r="E101" s="264"/>
      <c r="F101" s="264"/>
      <c r="G101" s="264"/>
      <c r="H101" s="161"/>
      <c r="I101" s="161"/>
      <c r="J101" s="161"/>
      <c r="K101" s="161"/>
      <c r="L101" s="161"/>
      <c r="M101" s="161"/>
      <c r="N101" s="160"/>
      <c r="O101" s="160"/>
      <c r="P101" s="160"/>
      <c r="Q101" s="160"/>
      <c r="R101" s="161"/>
      <c r="S101" s="161"/>
      <c r="T101" s="161"/>
      <c r="U101" s="161"/>
      <c r="V101" s="161"/>
      <c r="W101" s="161"/>
      <c r="X101" s="161"/>
      <c r="Y101" s="161"/>
      <c r="Z101" s="150"/>
      <c r="AA101" s="150"/>
      <c r="AB101" s="150"/>
      <c r="AC101" s="150"/>
      <c r="AD101" s="150"/>
      <c r="AE101" s="150"/>
      <c r="AF101" s="150"/>
      <c r="AG101" s="150" t="s">
        <v>245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">
      <c r="A102" s="173">
        <v>36</v>
      </c>
      <c r="B102" s="174" t="s">
        <v>937</v>
      </c>
      <c r="C102" s="189" t="s">
        <v>938</v>
      </c>
      <c r="D102" s="175" t="s">
        <v>264</v>
      </c>
      <c r="E102" s="176">
        <v>11</v>
      </c>
      <c r="F102" s="177"/>
      <c r="G102" s="178">
        <f>ROUND(E102*F102,2)</f>
        <v>0</v>
      </c>
      <c r="H102" s="177"/>
      <c r="I102" s="178">
        <f>ROUND(E102*H102,2)</f>
        <v>0</v>
      </c>
      <c r="J102" s="177"/>
      <c r="K102" s="178">
        <f>ROUND(E102*J102,2)</f>
        <v>0</v>
      </c>
      <c r="L102" s="178">
        <v>21</v>
      </c>
      <c r="M102" s="178">
        <f>G102*(1+L102/100)</f>
        <v>0</v>
      </c>
      <c r="N102" s="176">
        <v>3.8000000000000002E-4</v>
      </c>
      <c r="O102" s="176">
        <f>ROUND(E102*N102,2)</f>
        <v>0</v>
      </c>
      <c r="P102" s="176">
        <v>0</v>
      </c>
      <c r="Q102" s="176">
        <f>ROUND(E102*P102,2)</f>
        <v>0</v>
      </c>
      <c r="R102" s="178" t="s">
        <v>829</v>
      </c>
      <c r="S102" s="178" t="s">
        <v>242</v>
      </c>
      <c r="T102" s="179" t="s">
        <v>243</v>
      </c>
      <c r="U102" s="161">
        <v>0.32</v>
      </c>
      <c r="V102" s="161">
        <f>ROUND(E102*U102,2)</f>
        <v>3.52</v>
      </c>
      <c r="W102" s="161"/>
      <c r="X102" s="161" t="s">
        <v>182</v>
      </c>
      <c r="Y102" s="161" t="s">
        <v>183</v>
      </c>
      <c r="Z102" s="150"/>
      <c r="AA102" s="150"/>
      <c r="AB102" s="150"/>
      <c r="AC102" s="150"/>
      <c r="AD102" s="150"/>
      <c r="AE102" s="150"/>
      <c r="AF102" s="150"/>
      <c r="AG102" s="150" t="s">
        <v>184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2" x14ac:dyDescent="0.2">
      <c r="A103" s="157"/>
      <c r="B103" s="158"/>
      <c r="C103" s="263" t="s">
        <v>936</v>
      </c>
      <c r="D103" s="264"/>
      <c r="E103" s="264"/>
      <c r="F103" s="264"/>
      <c r="G103" s="264"/>
      <c r="H103" s="161"/>
      <c r="I103" s="161"/>
      <c r="J103" s="161"/>
      <c r="K103" s="161"/>
      <c r="L103" s="161"/>
      <c r="M103" s="161"/>
      <c r="N103" s="160"/>
      <c r="O103" s="160"/>
      <c r="P103" s="160"/>
      <c r="Q103" s="160"/>
      <c r="R103" s="161"/>
      <c r="S103" s="161"/>
      <c r="T103" s="161"/>
      <c r="U103" s="161"/>
      <c r="V103" s="161"/>
      <c r="W103" s="161"/>
      <c r="X103" s="161"/>
      <c r="Y103" s="161"/>
      <c r="Z103" s="150"/>
      <c r="AA103" s="150"/>
      <c r="AB103" s="150"/>
      <c r="AC103" s="150"/>
      <c r="AD103" s="150"/>
      <c r="AE103" s="150"/>
      <c r="AF103" s="150"/>
      <c r="AG103" s="150" t="s">
        <v>245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2" x14ac:dyDescent="0.2">
      <c r="A104" s="157"/>
      <c r="B104" s="158"/>
      <c r="C104" s="190" t="s">
        <v>939</v>
      </c>
      <c r="D104" s="163"/>
      <c r="E104" s="164">
        <v>5</v>
      </c>
      <c r="F104" s="161"/>
      <c r="G104" s="161"/>
      <c r="H104" s="161"/>
      <c r="I104" s="161"/>
      <c r="J104" s="161"/>
      <c r="K104" s="161"/>
      <c r="L104" s="161"/>
      <c r="M104" s="161"/>
      <c r="N104" s="160"/>
      <c r="O104" s="160"/>
      <c r="P104" s="160"/>
      <c r="Q104" s="160"/>
      <c r="R104" s="161"/>
      <c r="S104" s="161"/>
      <c r="T104" s="161"/>
      <c r="U104" s="161"/>
      <c r="V104" s="161"/>
      <c r="W104" s="161"/>
      <c r="X104" s="161"/>
      <c r="Y104" s="161"/>
      <c r="Z104" s="150"/>
      <c r="AA104" s="150"/>
      <c r="AB104" s="150"/>
      <c r="AC104" s="150"/>
      <c r="AD104" s="150"/>
      <c r="AE104" s="150"/>
      <c r="AF104" s="150"/>
      <c r="AG104" s="150" t="s">
        <v>188</v>
      </c>
      <c r="AH104" s="150">
        <v>0</v>
      </c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3" x14ac:dyDescent="0.2">
      <c r="A105" s="157"/>
      <c r="B105" s="158"/>
      <c r="C105" s="190" t="s">
        <v>940</v>
      </c>
      <c r="D105" s="163"/>
      <c r="E105" s="164">
        <v>6</v>
      </c>
      <c r="F105" s="161"/>
      <c r="G105" s="161"/>
      <c r="H105" s="161"/>
      <c r="I105" s="161"/>
      <c r="J105" s="161"/>
      <c r="K105" s="161"/>
      <c r="L105" s="161"/>
      <c r="M105" s="161"/>
      <c r="N105" s="160"/>
      <c r="O105" s="160"/>
      <c r="P105" s="160"/>
      <c r="Q105" s="160"/>
      <c r="R105" s="161"/>
      <c r="S105" s="161"/>
      <c r="T105" s="161"/>
      <c r="U105" s="161"/>
      <c r="V105" s="161"/>
      <c r="W105" s="161"/>
      <c r="X105" s="161"/>
      <c r="Y105" s="161"/>
      <c r="Z105" s="150"/>
      <c r="AA105" s="150"/>
      <c r="AB105" s="150"/>
      <c r="AC105" s="150"/>
      <c r="AD105" s="150"/>
      <c r="AE105" s="150"/>
      <c r="AF105" s="150"/>
      <c r="AG105" s="150" t="s">
        <v>188</v>
      </c>
      <c r="AH105" s="150">
        <v>0</v>
      </c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">
      <c r="A106" s="173">
        <v>37</v>
      </c>
      <c r="B106" s="174" t="s">
        <v>941</v>
      </c>
      <c r="C106" s="189" t="s">
        <v>942</v>
      </c>
      <c r="D106" s="175" t="s">
        <v>264</v>
      </c>
      <c r="E106" s="176">
        <v>11</v>
      </c>
      <c r="F106" s="177"/>
      <c r="G106" s="178">
        <f>ROUND(E106*F106,2)</f>
        <v>0</v>
      </c>
      <c r="H106" s="177"/>
      <c r="I106" s="178">
        <f>ROUND(E106*H106,2)</f>
        <v>0</v>
      </c>
      <c r="J106" s="177"/>
      <c r="K106" s="178">
        <f>ROUND(E106*J106,2)</f>
        <v>0</v>
      </c>
      <c r="L106" s="178">
        <v>21</v>
      </c>
      <c r="M106" s="178">
        <f>G106*(1+L106/100)</f>
        <v>0</v>
      </c>
      <c r="N106" s="176">
        <v>4.6999999999999999E-4</v>
      </c>
      <c r="O106" s="176">
        <f>ROUND(E106*N106,2)</f>
        <v>0.01</v>
      </c>
      <c r="P106" s="176">
        <v>0</v>
      </c>
      <c r="Q106" s="176">
        <f>ROUND(E106*P106,2)</f>
        <v>0</v>
      </c>
      <c r="R106" s="178" t="s">
        <v>829</v>
      </c>
      <c r="S106" s="178" t="s">
        <v>242</v>
      </c>
      <c r="T106" s="179" t="s">
        <v>243</v>
      </c>
      <c r="U106" s="161">
        <v>0.35899999999999999</v>
      </c>
      <c r="V106" s="161">
        <f>ROUND(E106*U106,2)</f>
        <v>3.95</v>
      </c>
      <c r="W106" s="161"/>
      <c r="X106" s="161" t="s">
        <v>182</v>
      </c>
      <c r="Y106" s="161" t="s">
        <v>183</v>
      </c>
      <c r="Z106" s="150"/>
      <c r="AA106" s="150"/>
      <c r="AB106" s="150"/>
      <c r="AC106" s="150"/>
      <c r="AD106" s="150"/>
      <c r="AE106" s="150"/>
      <c r="AF106" s="150"/>
      <c r="AG106" s="150" t="s">
        <v>184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2" x14ac:dyDescent="0.2">
      <c r="A107" s="157"/>
      <c r="B107" s="158"/>
      <c r="C107" s="263" t="s">
        <v>936</v>
      </c>
      <c r="D107" s="264"/>
      <c r="E107" s="264"/>
      <c r="F107" s="264"/>
      <c r="G107" s="264"/>
      <c r="H107" s="161"/>
      <c r="I107" s="161"/>
      <c r="J107" s="161"/>
      <c r="K107" s="161"/>
      <c r="L107" s="161"/>
      <c r="M107" s="161"/>
      <c r="N107" s="160"/>
      <c r="O107" s="160"/>
      <c r="P107" s="160"/>
      <c r="Q107" s="160"/>
      <c r="R107" s="161"/>
      <c r="S107" s="161"/>
      <c r="T107" s="161"/>
      <c r="U107" s="161"/>
      <c r="V107" s="161"/>
      <c r="W107" s="161"/>
      <c r="X107" s="161"/>
      <c r="Y107" s="161"/>
      <c r="Z107" s="150"/>
      <c r="AA107" s="150"/>
      <c r="AB107" s="150"/>
      <c r="AC107" s="150"/>
      <c r="AD107" s="150"/>
      <c r="AE107" s="150"/>
      <c r="AF107" s="150"/>
      <c r="AG107" s="150" t="s">
        <v>245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2" x14ac:dyDescent="0.2">
      <c r="A108" s="157"/>
      <c r="B108" s="158"/>
      <c r="C108" s="190" t="s">
        <v>943</v>
      </c>
      <c r="D108" s="163"/>
      <c r="E108" s="164">
        <v>1</v>
      </c>
      <c r="F108" s="161"/>
      <c r="G108" s="161"/>
      <c r="H108" s="161"/>
      <c r="I108" s="161"/>
      <c r="J108" s="161"/>
      <c r="K108" s="161"/>
      <c r="L108" s="161"/>
      <c r="M108" s="161"/>
      <c r="N108" s="160"/>
      <c r="O108" s="160"/>
      <c r="P108" s="160"/>
      <c r="Q108" s="160"/>
      <c r="R108" s="161"/>
      <c r="S108" s="161"/>
      <c r="T108" s="161"/>
      <c r="U108" s="161"/>
      <c r="V108" s="161"/>
      <c r="W108" s="161"/>
      <c r="X108" s="161"/>
      <c r="Y108" s="161"/>
      <c r="Z108" s="150"/>
      <c r="AA108" s="150"/>
      <c r="AB108" s="150"/>
      <c r="AC108" s="150"/>
      <c r="AD108" s="150"/>
      <c r="AE108" s="150"/>
      <c r="AF108" s="150"/>
      <c r="AG108" s="150" t="s">
        <v>188</v>
      </c>
      <c r="AH108" s="150">
        <v>0</v>
      </c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3" x14ac:dyDescent="0.2">
      <c r="A109" s="157"/>
      <c r="B109" s="158"/>
      <c r="C109" s="190" t="s">
        <v>944</v>
      </c>
      <c r="D109" s="163"/>
      <c r="E109" s="164">
        <v>10</v>
      </c>
      <c r="F109" s="161"/>
      <c r="G109" s="161"/>
      <c r="H109" s="161"/>
      <c r="I109" s="161"/>
      <c r="J109" s="161"/>
      <c r="K109" s="161"/>
      <c r="L109" s="161"/>
      <c r="M109" s="161"/>
      <c r="N109" s="160"/>
      <c r="O109" s="160"/>
      <c r="P109" s="160"/>
      <c r="Q109" s="160"/>
      <c r="R109" s="161"/>
      <c r="S109" s="161"/>
      <c r="T109" s="161"/>
      <c r="U109" s="161"/>
      <c r="V109" s="161"/>
      <c r="W109" s="161"/>
      <c r="X109" s="161"/>
      <c r="Y109" s="161"/>
      <c r="Z109" s="150"/>
      <c r="AA109" s="150"/>
      <c r="AB109" s="150"/>
      <c r="AC109" s="150"/>
      <c r="AD109" s="150"/>
      <c r="AE109" s="150"/>
      <c r="AF109" s="150"/>
      <c r="AG109" s="150" t="s">
        <v>188</v>
      </c>
      <c r="AH109" s="150">
        <v>0</v>
      </c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">
      <c r="A110" s="173">
        <v>38</v>
      </c>
      <c r="B110" s="174" t="s">
        <v>945</v>
      </c>
      <c r="C110" s="189" t="s">
        <v>946</v>
      </c>
      <c r="D110" s="175" t="s">
        <v>264</v>
      </c>
      <c r="E110" s="176">
        <v>1</v>
      </c>
      <c r="F110" s="177"/>
      <c r="G110" s="178">
        <f>ROUND(E110*F110,2)</f>
        <v>0</v>
      </c>
      <c r="H110" s="177"/>
      <c r="I110" s="178">
        <f>ROUND(E110*H110,2)</f>
        <v>0</v>
      </c>
      <c r="J110" s="177"/>
      <c r="K110" s="178">
        <f>ROUND(E110*J110,2)</f>
        <v>0</v>
      </c>
      <c r="L110" s="178">
        <v>21</v>
      </c>
      <c r="M110" s="178">
        <f>G110*(1+L110/100)</f>
        <v>0</v>
      </c>
      <c r="N110" s="176">
        <v>6.9999999999999999E-4</v>
      </c>
      <c r="O110" s="176">
        <f>ROUND(E110*N110,2)</f>
        <v>0</v>
      </c>
      <c r="P110" s="176">
        <v>0</v>
      </c>
      <c r="Q110" s="176">
        <f>ROUND(E110*P110,2)</f>
        <v>0</v>
      </c>
      <c r="R110" s="178" t="s">
        <v>829</v>
      </c>
      <c r="S110" s="178" t="s">
        <v>242</v>
      </c>
      <c r="T110" s="179" t="s">
        <v>243</v>
      </c>
      <c r="U110" s="161">
        <v>0.45200000000000001</v>
      </c>
      <c r="V110" s="161">
        <f>ROUND(E110*U110,2)</f>
        <v>0.45</v>
      </c>
      <c r="W110" s="161"/>
      <c r="X110" s="161" t="s">
        <v>182</v>
      </c>
      <c r="Y110" s="161" t="s">
        <v>183</v>
      </c>
      <c r="Z110" s="150"/>
      <c r="AA110" s="150"/>
      <c r="AB110" s="150"/>
      <c r="AC110" s="150"/>
      <c r="AD110" s="150"/>
      <c r="AE110" s="150"/>
      <c r="AF110" s="150"/>
      <c r="AG110" s="150" t="s">
        <v>184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2" x14ac:dyDescent="0.2">
      <c r="A111" s="157"/>
      <c r="B111" s="158"/>
      <c r="C111" s="263" t="s">
        <v>936</v>
      </c>
      <c r="D111" s="264"/>
      <c r="E111" s="264"/>
      <c r="F111" s="264"/>
      <c r="G111" s="264"/>
      <c r="H111" s="161"/>
      <c r="I111" s="161"/>
      <c r="J111" s="161"/>
      <c r="K111" s="161"/>
      <c r="L111" s="161"/>
      <c r="M111" s="161"/>
      <c r="N111" s="160"/>
      <c r="O111" s="160"/>
      <c r="P111" s="160"/>
      <c r="Q111" s="160"/>
      <c r="R111" s="161"/>
      <c r="S111" s="161"/>
      <c r="T111" s="161"/>
      <c r="U111" s="161"/>
      <c r="V111" s="161"/>
      <c r="W111" s="161"/>
      <c r="X111" s="161"/>
      <c r="Y111" s="161"/>
      <c r="Z111" s="150"/>
      <c r="AA111" s="150"/>
      <c r="AB111" s="150"/>
      <c r="AC111" s="150"/>
      <c r="AD111" s="150"/>
      <c r="AE111" s="150"/>
      <c r="AF111" s="150"/>
      <c r="AG111" s="150" t="s">
        <v>245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2" x14ac:dyDescent="0.2">
      <c r="A112" s="157"/>
      <c r="B112" s="158"/>
      <c r="C112" s="190" t="s">
        <v>947</v>
      </c>
      <c r="D112" s="163"/>
      <c r="E112" s="164"/>
      <c r="F112" s="161"/>
      <c r="G112" s="161"/>
      <c r="H112" s="161"/>
      <c r="I112" s="161"/>
      <c r="J112" s="161"/>
      <c r="K112" s="161"/>
      <c r="L112" s="161"/>
      <c r="M112" s="161"/>
      <c r="N112" s="160"/>
      <c r="O112" s="160"/>
      <c r="P112" s="160"/>
      <c r="Q112" s="160"/>
      <c r="R112" s="161"/>
      <c r="S112" s="161"/>
      <c r="T112" s="161"/>
      <c r="U112" s="161"/>
      <c r="V112" s="161"/>
      <c r="W112" s="161"/>
      <c r="X112" s="161"/>
      <c r="Y112" s="161"/>
      <c r="Z112" s="150"/>
      <c r="AA112" s="150"/>
      <c r="AB112" s="150"/>
      <c r="AC112" s="150"/>
      <c r="AD112" s="150"/>
      <c r="AE112" s="150"/>
      <c r="AF112" s="150"/>
      <c r="AG112" s="150" t="s">
        <v>188</v>
      </c>
      <c r="AH112" s="150">
        <v>0</v>
      </c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3" x14ac:dyDescent="0.2">
      <c r="A113" s="157"/>
      <c r="B113" s="158"/>
      <c r="C113" s="190" t="s">
        <v>948</v>
      </c>
      <c r="D113" s="163"/>
      <c r="E113" s="164">
        <v>1</v>
      </c>
      <c r="F113" s="161"/>
      <c r="G113" s="161"/>
      <c r="H113" s="161"/>
      <c r="I113" s="161"/>
      <c r="J113" s="161"/>
      <c r="K113" s="161"/>
      <c r="L113" s="161"/>
      <c r="M113" s="161"/>
      <c r="N113" s="160"/>
      <c r="O113" s="160"/>
      <c r="P113" s="160"/>
      <c r="Q113" s="160"/>
      <c r="R113" s="161"/>
      <c r="S113" s="161"/>
      <c r="T113" s="161"/>
      <c r="U113" s="161"/>
      <c r="V113" s="161"/>
      <c r="W113" s="161"/>
      <c r="X113" s="161"/>
      <c r="Y113" s="161"/>
      <c r="Z113" s="150"/>
      <c r="AA113" s="150"/>
      <c r="AB113" s="150"/>
      <c r="AC113" s="150"/>
      <c r="AD113" s="150"/>
      <c r="AE113" s="150"/>
      <c r="AF113" s="150"/>
      <c r="AG113" s="150" t="s">
        <v>188</v>
      </c>
      <c r="AH113" s="150">
        <v>0</v>
      </c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 x14ac:dyDescent="0.2">
      <c r="A114" s="173">
        <v>39</v>
      </c>
      <c r="B114" s="174" t="s">
        <v>949</v>
      </c>
      <c r="C114" s="189" t="s">
        <v>950</v>
      </c>
      <c r="D114" s="175" t="s">
        <v>264</v>
      </c>
      <c r="E114" s="176">
        <v>1</v>
      </c>
      <c r="F114" s="177"/>
      <c r="G114" s="178">
        <f>ROUND(E114*F114,2)</f>
        <v>0</v>
      </c>
      <c r="H114" s="177"/>
      <c r="I114" s="178">
        <f>ROUND(E114*H114,2)</f>
        <v>0</v>
      </c>
      <c r="J114" s="177"/>
      <c r="K114" s="178">
        <f>ROUND(E114*J114,2)</f>
        <v>0</v>
      </c>
      <c r="L114" s="178">
        <v>21</v>
      </c>
      <c r="M114" s="178">
        <f>G114*(1+L114/100)</f>
        <v>0</v>
      </c>
      <c r="N114" s="176">
        <v>1.5200000000000001E-3</v>
      </c>
      <c r="O114" s="176">
        <f>ROUND(E114*N114,2)</f>
        <v>0</v>
      </c>
      <c r="P114" s="176">
        <v>0</v>
      </c>
      <c r="Q114" s="176">
        <f>ROUND(E114*P114,2)</f>
        <v>0</v>
      </c>
      <c r="R114" s="178" t="s">
        <v>829</v>
      </c>
      <c r="S114" s="178" t="s">
        <v>242</v>
      </c>
      <c r="T114" s="179" t="s">
        <v>243</v>
      </c>
      <c r="U114" s="161">
        <v>1.173</v>
      </c>
      <c r="V114" s="161">
        <f>ROUND(E114*U114,2)</f>
        <v>1.17</v>
      </c>
      <c r="W114" s="161"/>
      <c r="X114" s="161" t="s">
        <v>182</v>
      </c>
      <c r="Y114" s="161" t="s">
        <v>183</v>
      </c>
      <c r="Z114" s="150"/>
      <c r="AA114" s="150"/>
      <c r="AB114" s="150"/>
      <c r="AC114" s="150"/>
      <c r="AD114" s="150"/>
      <c r="AE114" s="150"/>
      <c r="AF114" s="150"/>
      <c r="AG114" s="150" t="s">
        <v>184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2" x14ac:dyDescent="0.2">
      <c r="A115" s="157"/>
      <c r="B115" s="158"/>
      <c r="C115" s="263" t="s">
        <v>936</v>
      </c>
      <c r="D115" s="264"/>
      <c r="E115" s="264"/>
      <c r="F115" s="264"/>
      <c r="G115" s="264"/>
      <c r="H115" s="161"/>
      <c r="I115" s="161"/>
      <c r="J115" s="161"/>
      <c r="K115" s="161"/>
      <c r="L115" s="161"/>
      <c r="M115" s="161"/>
      <c r="N115" s="160"/>
      <c r="O115" s="160"/>
      <c r="P115" s="160"/>
      <c r="Q115" s="160"/>
      <c r="R115" s="161"/>
      <c r="S115" s="161"/>
      <c r="T115" s="161"/>
      <c r="U115" s="161"/>
      <c r="V115" s="161"/>
      <c r="W115" s="161"/>
      <c r="X115" s="161"/>
      <c r="Y115" s="161"/>
      <c r="Z115" s="150"/>
      <c r="AA115" s="150"/>
      <c r="AB115" s="150"/>
      <c r="AC115" s="150"/>
      <c r="AD115" s="150"/>
      <c r="AE115" s="150"/>
      <c r="AF115" s="150"/>
      <c r="AG115" s="150" t="s">
        <v>245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1" x14ac:dyDescent="0.2">
      <c r="A116" s="173">
        <v>40</v>
      </c>
      <c r="B116" s="174" t="s">
        <v>951</v>
      </c>
      <c r="C116" s="189" t="s">
        <v>952</v>
      </c>
      <c r="D116" s="175" t="s">
        <v>264</v>
      </c>
      <c r="E116" s="176">
        <v>9</v>
      </c>
      <c r="F116" s="177"/>
      <c r="G116" s="178">
        <f>ROUND(E116*F116,2)</f>
        <v>0</v>
      </c>
      <c r="H116" s="177"/>
      <c r="I116" s="178">
        <f>ROUND(E116*H116,2)</f>
        <v>0</v>
      </c>
      <c r="J116" s="177"/>
      <c r="K116" s="178">
        <f>ROUND(E116*J116,2)</f>
        <v>0</v>
      </c>
      <c r="L116" s="178">
        <v>21</v>
      </c>
      <c r="M116" s="178">
        <f>G116*(1+L116/100)</f>
        <v>0</v>
      </c>
      <c r="N116" s="176">
        <v>8.7000000000000001E-4</v>
      </c>
      <c r="O116" s="176">
        <f>ROUND(E116*N116,2)</f>
        <v>0.01</v>
      </c>
      <c r="P116" s="176">
        <v>0</v>
      </c>
      <c r="Q116" s="176">
        <f>ROUND(E116*P116,2)</f>
        <v>0</v>
      </c>
      <c r="R116" s="178" t="s">
        <v>829</v>
      </c>
      <c r="S116" s="178" t="s">
        <v>242</v>
      </c>
      <c r="T116" s="179" t="s">
        <v>243</v>
      </c>
      <c r="U116" s="161">
        <v>0.81899999999999995</v>
      </c>
      <c r="V116" s="161">
        <f>ROUND(E116*U116,2)</f>
        <v>7.37</v>
      </c>
      <c r="W116" s="161"/>
      <c r="X116" s="161" t="s">
        <v>182</v>
      </c>
      <c r="Y116" s="161" t="s">
        <v>183</v>
      </c>
      <c r="Z116" s="150"/>
      <c r="AA116" s="150"/>
      <c r="AB116" s="150"/>
      <c r="AC116" s="150"/>
      <c r="AD116" s="150"/>
      <c r="AE116" s="150"/>
      <c r="AF116" s="150"/>
      <c r="AG116" s="150" t="s">
        <v>184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2" x14ac:dyDescent="0.2">
      <c r="A117" s="157"/>
      <c r="B117" s="158"/>
      <c r="C117" s="263" t="s">
        <v>936</v>
      </c>
      <c r="D117" s="264"/>
      <c r="E117" s="264"/>
      <c r="F117" s="264"/>
      <c r="G117" s="264"/>
      <c r="H117" s="161"/>
      <c r="I117" s="161"/>
      <c r="J117" s="161"/>
      <c r="K117" s="161"/>
      <c r="L117" s="161"/>
      <c r="M117" s="161"/>
      <c r="N117" s="160"/>
      <c r="O117" s="160"/>
      <c r="P117" s="160"/>
      <c r="Q117" s="160"/>
      <c r="R117" s="161"/>
      <c r="S117" s="161"/>
      <c r="T117" s="161"/>
      <c r="U117" s="161"/>
      <c r="V117" s="161"/>
      <c r="W117" s="161"/>
      <c r="X117" s="161"/>
      <c r="Y117" s="161"/>
      <c r="Z117" s="150"/>
      <c r="AA117" s="150"/>
      <c r="AB117" s="150"/>
      <c r="AC117" s="150"/>
      <c r="AD117" s="150"/>
      <c r="AE117" s="150"/>
      <c r="AF117" s="150"/>
      <c r="AG117" s="150" t="s">
        <v>245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2" x14ac:dyDescent="0.2">
      <c r="A118" s="157"/>
      <c r="B118" s="158"/>
      <c r="C118" s="261" t="s">
        <v>953</v>
      </c>
      <c r="D118" s="262"/>
      <c r="E118" s="262"/>
      <c r="F118" s="262"/>
      <c r="G118" s="262"/>
      <c r="H118" s="161"/>
      <c r="I118" s="161"/>
      <c r="J118" s="161"/>
      <c r="K118" s="161"/>
      <c r="L118" s="161"/>
      <c r="M118" s="161"/>
      <c r="N118" s="160"/>
      <c r="O118" s="160"/>
      <c r="P118" s="160"/>
      <c r="Q118" s="160"/>
      <c r="R118" s="161"/>
      <c r="S118" s="161"/>
      <c r="T118" s="161"/>
      <c r="U118" s="161"/>
      <c r="V118" s="161"/>
      <c r="W118" s="161"/>
      <c r="X118" s="161"/>
      <c r="Y118" s="161"/>
      <c r="Z118" s="150"/>
      <c r="AA118" s="150"/>
      <c r="AB118" s="150"/>
      <c r="AC118" s="150"/>
      <c r="AD118" s="150"/>
      <c r="AE118" s="150"/>
      <c r="AF118" s="150"/>
      <c r="AG118" s="150" t="s">
        <v>186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3" x14ac:dyDescent="0.2">
      <c r="A119" s="157"/>
      <c r="B119" s="158"/>
      <c r="C119" s="261" t="s">
        <v>954</v>
      </c>
      <c r="D119" s="262"/>
      <c r="E119" s="262"/>
      <c r="F119" s="262"/>
      <c r="G119" s="262"/>
      <c r="H119" s="161"/>
      <c r="I119" s="161"/>
      <c r="J119" s="161"/>
      <c r="K119" s="161"/>
      <c r="L119" s="161"/>
      <c r="M119" s="161"/>
      <c r="N119" s="160"/>
      <c r="O119" s="160"/>
      <c r="P119" s="160"/>
      <c r="Q119" s="160"/>
      <c r="R119" s="161"/>
      <c r="S119" s="161"/>
      <c r="T119" s="161"/>
      <c r="U119" s="161"/>
      <c r="V119" s="161"/>
      <c r="W119" s="161"/>
      <c r="X119" s="161"/>
      <c r="Y119" s="161"/>
      <c r="Z119" s="150"/>
      <c r="AA119" s="150"/>
      <c r="AB119" s="150"/>
      <c r="AC119" s="150"/>
      <c r="AD119" s="150"/>
      <c r="AE119" s="150"/>
      <c r="AF119" s="150"/>
      <c r="AG119" s="150" t="s">
        <v>186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2" x14ac:dyDescent="0.2">
      <c r="A120" s="157"/>
      <c r="B120" s="158"/>
      <c r="C120" s="190" t="s">
        <v>955</v>
      </c>
      <c r="D120" s="163"/>
      <c r="E120" s="164">
        <v>6</v>
      </c>
      <c r="F120" s="161"/>
      <c r="G120" s="161"/>
      <c r="H120" s="161"/>
      <c r="I120" s="161"/>
      <c r="J120" s="161"/>
      <c r="K120" s="161"/>
      <c r="L120" s="161"/>
      <c r="M120" s="161"/>
      <c r="N120" s="160"/>
      <c r="O120" s="160"/>
      <c r="P120" s="160"/>
      <c r="Q120" s="160"/>
      <c r="R120" s="161"/>
      <c r="S120" s="161"/>
      <c r="T120" s="161"/>
      <c r="U120" s="161"/>
      <c r="V120" s="161"/>
      <c r="W120" s="161"/>
      <c r="X120" s="161"/>
      <c r="Y120" s="161"/>
      <c r="Z120" s="150"/>
      <c r="AA120" s="150"/>
      <c r="AB120" s="150"/>
      <c r="AC120" s="150"/>
      <c r="AD120" s="150"/>
      <c r="AE120" s="150"/>
      <c r="AF120" s="150"/>
      <c r="AG120" s="150" t="s">
        <v>188</v>
      </c>
      <c r="AH120" s="150">
        <v>0</v>
      </c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3" x14ac:dyDescent="0.2">
      <c r="A121" s="157"/>
      <c r="B121" s="158"/>
      <c r="C121" s="190" t="s">
        <v>956</v>
      </c>
      <c r="D121" s="163"/>
      <c r="E121" s="164">
        <v>3</v>
      </c>
      <c r="F121" s="161"/>
      <c r="G121" s="161"/>
      <c r="H121" s="161"/>
      <c r="I121" s="161"/>
      <c r="J121" s="161"/>
      <c r="K121" s="161"/>
      <c r="L121" s="161"/>
      <c r="M121" s="161"/>
      <c r="N121" s="160"/>
      <c r="O121" s="160"/>
      <c r="P121" s="160"/>
      <c r="Q121" s="160"/>
      <c r="R121" s="161"/>
      <c r="S121" s="161"/>
      <c r="T121" s="161"/>
      <c r="U121" s="161"/>
      <c r="V121" s="161"/>
      <c r="W121" s="161"/>
      <c r="X121" s="161"/>
      <c r="Y121" s="161"/>
      <c r="Z121" s="150"/>
      <c r="AA121" s="150"/>
      <c r="AB121" s="150"/>
      <c r="AC121" s="150"/>
      <c r="AD121" s="150"/>
      <c r="AE121" s="150"/>
      <c r="AF121" s="150"/>
      <c r="AG121" s="150" t="s">
        <v>188</v>
      </c>
      <c r="AH121" s="150">
        <v>0</v>
      </c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">
      <c r="A122" s="173">
        <v>41</v>
      </c>
      <c r="B122" s="174" t="s">
        <v>957</v>
      </c>
      <c r="C122" s="189" t="s">
        <v>958</v>
      </c>
      <c r="D122" s="175" t="s">
        <v>264</v>
      </c>
      <c r="E122" s="176">
        <v>33</v>
      </c>
      <c r="F122" s="177"/>
      <c r="G122" s="178">
        <f>ROUND(E122*F122,2)</f>
        <v>0</v>
      </c>
      <c r="H122" s="177"/>
      <c r="I122" s="178">
        <f>ROUND(E122*H122,2)</f>
        <v>0</v>
      </c>
      <c r="J122" s="177"/>
      <c r="K122" s="178">
        <f>ROUND(E122*J122,2)</f>
        <v>0</v>
      </c>
      <c r="L122" s="178">
        <v>21</v>
      </c>
      <c r="M122" s="178">
        <f>G122*(1+L122/100)</f>
        <v>0</v>
      </c>
      <c r="N122" s="176">
        <v>1.4E-3</v>
      </c>
      <c r="O122" s="176">
        <f>ROUND(E122*N122,2)</f>
        <v>0.05</v>
      </c>
      <c r="P122" s="176">
        <v>0</v>
      </c>
      <c r="Q122" s="176">
        <f>ROUND(E122*P122,2)</f>
        <v>0</v>
      </c>
      <c r="R122" s="178" t="s">
        <v>829</v>
      </c>
      <c r="S122" s="178" t="s">
        <v>242</v>
      </c>
      <c r="T122" s="179" t="s">
        <v>243</v>
      </c>
      <c r="U122" s="161">
        <v>0.79700000000000004</v>
      </c>
      <c r="V122" s="161">
        <f>ROUND(E122*U122,2)</f>
        <v>26.3</v>
      </c>
      <c r="W122" s="161"/>
      <c r="X122" s="161" t="s">
        <v>182</v>
      </c>
      <c r="Y122" s="161" t="s">
        <v>183</v>
      </c>
      <c r="Z122" s="150"/>
      <c r="AA122" s="150"/>
      <c r="AB122" s="150"/>
      <c r="AC122" s="150"/>
      <c r="AD122" s="150"/>
      <c r="AE122" s="150"/>
      <c r="AF122" s="150"/>
      <c r="AG122" s="150" t="s">
        <v>184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2" x14ac:dyDescent="0.2">
      <c r="A123" s="157"/>
      <c r="B123" s="158"/>
      <c r="C123" s="263" t="s">
        <v>936</v>
      </c>
      <c r="D123" s="264"/>
      <c r="E123" s="264"/>
      <c r="F123" s="264"/>
      <c r="G123" s="264"/>
      <c r="H123" s="161"/>
      <c r="I123" s="161"/>
      <c r="J123" s="161"/>
      <c r="K123" s="161"/>
      <c r="L123" s="161"/>
      <c r="M123" s="161"/>
      <c r="N123" s="160"/>
      <c r="O123" s="160"/>
      <c r="P123" s="160"/>
      <c r="Q123" s="160"/>
      <c r="R123" s="161"/>
      <c r="S123" s="161"/>
      <c r="T123" s="161"/>
      <c r="U123" s="161"/>
      <c r="V123" s="161"/>
      <c r="W123" s="161"/>
      <c r="X123" s="161"/>
      <c r="Y123" s="161"/>
      <c r="Z123" s="150"/>
      <c r="AA123" s="150"/>
      <c r="AB123" s="150"/>
      <c r="AC123" s="150"/>
      <c r="AD123" s="150"/>
      <c r="AE123" s="150"/>
      <c r="AF123" s="150"/>
      <c r="AG123" s="150" t="s">
        <v>245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2" x14ac:dyDescent="0.2">
      <c r="A124" s="157"/>
      <c r="B124" s="158"/>
      <c r="C124" s="261" t="s">
        <v>953</v>
      </c>
      <c r="D124" s="262"/>
      <c r="E124" s="262"/>
      <c r="F124" s="262"/>
      <c r="G124" s="262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50"/>
      <c r="AA124" s="150"/>
      <c r="AB124" s="150"/>
      <c r="AC124" s="150"/>
      <c r="AD124" s="150"/>
      <c r="AE124" s="150"/>
      <c r="AF124" s="150"/>
      <c r="AG124" s="150" t="s">
        <v>186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3" x14ac:dyDescent="0.2">
      <c r="A125" s="157"/>
      <c r="B125" s="158"/>
      <c r="C125" s="261" t="s">
        <v>954</v>
      </c>
      <c r="D125" s="262"/>
      <c r="E125" s="262"/>
      <c r="F125" s="262"/>
      <c r="G125" s="262"/>
      <c r="H125" s="161"/>
      <c r="I125" s="161"/>
      <c r="J125" s="161"/>
      <c r="K125" s="161"/>
      <c r="L125" s="161"/>
      <c r="M125" s="161"/>
      <c r="N125" s="160"/>
      <c r="O125" s="160"/>
      <c r="P125" s="160"/>
      <c r="Q125" s="160"/>
      <c r="R125" s="161"/>
      <c r="S125" s="161"/>
      <c r="T125" s="161"/>
      <c r="U125" s="161"/>
      <c r="V125" s="161"/>
      <c r="W125" s="161"/>
      <c r="X125" s="161"/>
      <c r="Y125" s="161"/>
      <c r="Z125" s="150"/>
      <c r="AA125" s="150"/>
      <c r="AB125" s="150"/>
      <c r="AC125" s="150"/>
      <c r="AD125" s="150"/>
      <c r="AE125" s="150"/>
      <c r="AF125" s="150"/>
      <c r="AG125" s="150" t="s">
        <v>186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2" x14ac:dyDescent="0.2">
      <c r="A126" s="157"/>
      <c r="B126" s="158"/>
      <c r="C126" s="190" t="s">
        <v>918</v>
      </c>
      <c r="D126" s="163"/>
      <c r="E126" s="164">
        <v>18</v>
      </c>
      <c r="F126" s="161"/>
      <c r="G126" s="161"/>
      <c r="H126" s="161"/>
      <c r="I126" s="161"/>
      <c r="J126" s="161"/>
      <c r="K126" s="161"/>
      <c r="L126" s="161"/>
      <c r="M126" s="161"/>
      <c r="N126" s="160"/>
      <c r="O126" s="160"/>
      <c r="P126" s="160"/>
      <c r="Q126" s="160"/>
      <c r="R126" s="161"/>
      <c r="S126" s="161"/>
      <c r="T126" s="161"/>
      <c r="U126" s="161"/>
      <c r="V126" s="161"/>
      <c r="W126" s="161"/>
      <c r="X126" s="161"/>
      <c r="Y126" s="161"/>
      <c r="Z126" s="150"/>
      <c r="AA126" s="150"/>
      <c r="AB126" s="150"/>
      <c r="AC126" s="150"/>
      <c r="AD126" s="150"/>
      <c r="AE126" s="150"/>
      <c r="AF126" s="150"/>
      <c r="AG126" s="150" t="s">
        <v>188</v>
      </c>
      <c r="AH126" s="150">
        <v>0</v>
      </c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3" x14ac:dyDescent="0.2">
      <c r="A127" s="157"/>
      <c r="B127" s="158"/>
      <c r="C127" s="190" t="s">
        <v>959</v>
      </c>
      <c r="D127" s="163"/>
      <c r="E127" s="164">
        <v>6</v>
      </c>
      <c r="F127" s="161"/>
      <c r="G127" s="161"/>
      <c r="H127" s="161"/>
      <c r="I127" s="161"/>
      <c r="J127" s="161"/>
      <c r="K127" s="161"/>
      <c r="L127" s="161"/>
      <c r="M127" s="161"/>
      <c r="N127" s="160"/>
      <c r="O127" s="160"/>
      <c r="P127" s="160"/>
      <c r="Q127" s="160"/>
      <c r="R127" s="161"/>
      <c r="S127" s="161"/>
      <c r="T127" s="161"/>
      <c r="U127" s="161"/>
      <c r="V127" s="161"/>
      <c r="W127" s="161"/>
      <c r="X127" s="161"/>
      <c r="Y127" s="161"/>
      <c r="Z127" s="150"/>
      <c r="AA127" s="150"/>
      <c r="AB127" s="150"/>
      <c r="AC127" s="150"/>
      <c r="AD127" s="150"/>
      <c r="AE127" s="150"/>
      <c r="AF127" s="150"/>
      <c r="AG127" s="150" t="s">
        <v>188</v>
      </c>
      <c r="AH127" s="150">
        <v>0</v>
      </c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3" x14ac:dyDescent="0.2">
      <c r="A128" s="157"/>
      <c r="B128" s="158"/>
      <c r="C128" s="190" t="s">
        <v>960</v>
      </c>
      <c r="D128" s="163"/>
      <c r="E128" s="164">
        <v>6</v>
      </c>
      <c r="F128" s="161"/>
      <c r="G128" s="161"/>
      <c r="H128" s="161"/>
      <c r="I128" s="161"/>
      <c r="J128" s="161"/>
      <c r="K128" s="161"/>
      <c r="L128" s="161"/>
      <c r="M128" s="161"/>
      <c r="N128" s="160"/>
      <c r="O128" s="160"/>
      <c r="P128" s="160"/>
      <c r="Q128" s="160"/>
      <c r="R128" s="161"/>
      <c r="S128" s="161"/>
      <c r="T128" s="161"/>
      <c r="U128" s="161"/>
      <c r="V128" s="161"/>
      <c r="W128" s="161"/>
      <c r="X128" s="161"/>
      <c r="Y128" s="161"/>
      <c r="Z128" s="150"/>
      <c r="AA128" s="150"/>
      <c r="AB128" s="150"/>
      <c r="AC128" s="150"/>
      <c r="AD128" s="150"/>
      <c r="AE128" s="150"/>
      <c r="AF128" s="150"/>
      <c r="AG128" s="150" t="s">
        <v>188</v>
      </c>
      <c r="AH128" s="150">
        <v>0</v>
      </c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3" x14ac:dyDescent="0.2">
      <c r="A129" s="157"/>
      <c r="B129" s="158"/>
      <c r="C129" s="190" t="s">
        <v>961</v>
      </c>
      <c r="D129" s="163"/>
      <c r="E129" s="164">
        <v>3</v>
      </c>
      <c r="F129" s="161"/>
      <c r="G129" s="161"/>
      <c r="H129" s="161"/>
      <c r="I129" s="161"/>
      <c r="J129" s="161"/>
      <c r="K129" s="161"/>
      <c r="L129" s="161"/>
      <c r="M129" s="161"/>
      <c r="N129" s="160"/>
      <c r="O129" s="160"/>
      <c r="P129" s="160"/>
      <c r="Q129" s="160"/>
      <c r="R129" s="161"/>
      <c r="S129" s="161"/>
      <c r="T129" s="161"/>
      <c r="U129" s="161"/>
      <c r="V129" s="161"/>
      <c r="W129" s="161"/>
      <c r="X129" s="161"/>
      <c r="Y129" s="161"/>
      <c r="Z129" s="150"/>
      <c r="AA129" s="150"/>
      <c r="AB129" s="150"/>
      <c r="AC129" s="150"/>
      <c r="AD129" s="150"/>
      <c r="AE129" s="150"/>
      <c r="AF129" s="150"/>
      <c r="AG129" s="150" t="s">
        <v>188</v>
      </c>
      <c r="AH129" s="150">
        <v>0</v>
      </c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1" x14ac:dyDescent="0.2">
      <c r="A130" s="173">
        <v>42</v>
      </c>
      <c r="B130" s="174" t="s">
        <v>962</v>
      </c>
      <c r="C130" s="189" t="s">
        <v>963</v>
      </c>
      <c r="D130" s="175" t="s">
        <v>264</v>
      </c>
      <c r="E130" s="176">
        <v>16</v>
      </c>
      <c r="F130" s="177"/>
      <c r="G130" s="178">
        <f>ROUND(E130*F130,2)</f>
        <v>0</v>
      </c>
      <c r="H130" s="177"/>
      <c r="I130" s="178">
        <f>ROUND(E130*H130,2)</f>
        <v>0</v>
      </c>
      <c r="J130" s="177"/>
      <c r="K130" s="178">
        <f>ROUND(E130*J130,2)</f>
        <v>0</v>
      </c>
      <c r="L130" s="178">
        <v>21</v>
      </c>
      <c r="M130" s="178">
        <f>G130*(1+L130/100)</f>
        <v>0</v>
      </c>
      <c r="N130" s="176">
        <v>8.3000000000000001E-4</v>
      </c>
      <c r="O130" s="176">
        <f>ROUND(E130*N130,2)</f>
        <v>0.01</v>
      </c>
      <c r="P130" s="176">
        <v>0</v>
      </c>
      <c r="Q130" s="176">
        <f>ROUND(E130*P130,2)</f>
        <v>0</v>
      </c>
      <c r="R130" s="178" t="s">
        <v>829</v>
      </c>
      <c r="S130" s="178" t="s">
        <v>242</v>
      </c>
      <c r="T130" s="179" t="s">
        <v>243</v>
      </c>
      <c r="U130" s="161">
        <v>0.66820000000000002</v>
      </c>
      <c r="V130" s="161">
        <f>ROUND(E130*U130,2)</f>
        <v>10.69</v>
      </c>
      <c r="W130" s="161"/>
      <c r="X130" s="161" t="s">
        <v>182</v>
      </c>
      <c r="Y130" s="161" t="s">
        <v>183</v>
      </c>
      <c r="Z130" s="150"/>
      <c r="AA130" s="150"/>
      <c r="AB130" s="150"/>
      <c r="AC130" s="150"/>
      <c r="AD130" s="150"/>
      <c r="AE130" s="150"/>
      <c r="AF130" s="150"/>
      <c r="AG130" s="150" t="s">
        <v>184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2" x14ac:dyDescent="0.2">
      <c r="A131" s="157"/>
      <c r="B131" s="158"/>
      <c r="C131" s="263" t="s">
        <v>936</v>
      </c>
      <c r="D131" s="264"/>
      <c r="E131" s="264"/>
      <c r="F131" s="264"/>
      <c r="G131" s="264"/>
      <c r="H131" s="161"/>
      <c r="I131" s="161"/>
      <c r="J131" s="161"/>
      <c r="K131" s="161"/>
      <c r="L131" s="161"/>
      <c r="M131" s="161"/>
      <c r="N131" s="160"/>
      <c r="O131" s="160"/>
      <c r="P131" s="160"/>
      <c r="Q131" s="160"/>
      <c r="R131" s="161"/>
      <c r="S131" s="161"/>
      <c r="T131" s="161"/>
      <c r="U131" s="161"/>
      <c r="V131" s="161"/>
      <c r="W131" s="161"/>
      <c r="X131" s="161"/>
      <c r="Y131" s="161"/>
      <c r="Z131" s="150"/>
      <c r="AA131" s="150"/>
      <c r="AB131" s="150"/>
      <c r="AC131" s="150"/>
      <c r="AD131" s="150"/>
      <c r="AE131" s="150"/>
      <c r="AF131" s="150"/>
      <c r="AG131" s="150" t="s">
        <v>245</v>
      </c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2" x14ac:dyDescent="0.2">
      <c r="A132" s="157"/>
      <c r="B132" s="158"/>
      <c r="C132" s="261" t="s">
        <v>964</v>
      </c>
      <c r="D132" s="262"/>
      <c r="E132" s="262"/>
      <c r="F132" s="262"/>
      <c r="G132" s="262"/>
      <c r="H132" s="161"/>
      <c r="I132" s="161"/>
      <c r="J132" s="161"/>
      <c r="K132" s="161"/>
      <c r="L132" s="161"/>
      <c r="M132" s="161"/>
      <c r="N132" s="160"/>
      <c r="O132" s="160"/>
      <c r="P132" s="160"/>
      <c r="Q132" s="160"/>
      <c r="R132" s="161"/>
      <c r="S132" s="161"/>
      <c r="T132" s="161"/>
      <c r="U132" s="161"/>
      <c r="V132" s="161"/>
      <c r="W132" s="161"/>
      <c r="X132" s="161"/>
      <c r="Y132" s="161"/>
      <c r="Z132" s="150"/>
      <c r="AA132" s="150"/>
      <c r="AB132" s="150"/>
      <c r="AC132" s="150"/>
      <c r="AD132" s="150"/>
      <c r="AE132" s="150"/>
      <c r="AF132" s="150"/>
      <c r="AG132" s="150" t="s">
        <v>186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3" x14ac:dyDescent="0.2">
      <c r="A133" s="157"/>
      <c r="B133" s="158"/>
      <c r="C133" s="261" t="s">
        <v>954</v>
      </c>
      <c r="D133" s="262"/>
      <c r="E133" s="262"/>
      <c r="F133" s="262"/>
      <c r="G133" s="262"/>
      <c r="H133" s="161"/>
      <c r="I133" s="161"/>
      <c r="J133" s="161"/>
      <c r="K133" s="161"/>
      <c r="L133" s="161"/>
      <c r="M133" s="161"/>
      <c r="N133" s="160"/>
      <c r="O133" s="160"/>
      <c r="P133" s="160"/>
      <c r="Q133" s="160"/>
      <c r="R133" s="161"/>
      <c r="S133" s="161"/>
      <c r="T133" s="161"/>
      <c r="U133" s="161"/>
      <c r="V133" s="161"/>
      <c r="W133" s="161"/>
      <c r="X133" s="161"/>
      <c r="Y133" s="161"/>
      <c r="Z133" s="150"/>
      <c r="AA133" s="150"/>
      <c r="AB133" s="150"/>
      <c r="AC133" s="150"/>
      <c r="AD133" s="150"/>
      <c r="AE133" s="150"/>
      <c r="AF133" s="150"/>
      <c r="AG133" s="150" t="s">
        <v>186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2" x14ac:dyDescent="0.2">
      <c r="A134" s="157"/>
      <c r="B134" s="158"/>
      <c r="C134" s="190" t="s">
        <v>965</v>
      </c>
      <c r="D134" s="163"/>
      <c r="E134" s="164">
        <v>16</v>
      </c>
      <c r="F134" s="161"/>
      <c r="G134" s="161"/>
      <c r="H134" s="161"/>
      <c r="I134" s="161"/>
      <c r="J134" s="161"/>
      <c r="K134" s="161"/>
      <c r="L134" s="161"/>
      <c r="M134" s="161"/>
      <c r="N134" s="160"/>
      <c r="O134" s="160"/>
      <c r="P134" s="160"/>
      <c r="Q134" s="160"/>
      <c r="R134" s="161"/>
      <c r="S134" s="161"/>
      <c r="T134" s="161"/>
      <c r="U134" s="161"/>
      <c r="V134" s="161"/>
      <c r="W134" s="161"/>
      <c r="X134" s="161"/>
      <c r="Y134" s="161"/>
      <c r="Z134" s="150"/>
      <c r="AA134" s="150"/>
      <c r="AB134" s="150"/>
      <c r="AC134" s="150"/>
      <c r="AD134" s="150"/>
      <c r="AE134" s="150"/>
      <c r="AF134" s="150"/>
      <c r="AG134" s="150" t="s">
        <v>188</v>
      </c>
      <c r="AH134" s="150">
        <v>0</v>
      </c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1" x14ac:dyDescent="0.2">
      <c r="A135" s="173">
        <v>43</v>
      </c>
      <c r="B135" s="174" t="s">
        <v>966</v>
      </c>
      <c r="C135" s="189" t="s">
        <v>967</v>
      </c>
      <c r="D135" s="175" t="s">
        <v>240</v>
      </c>
      <c r="E135" s="176">
        <v>8</v>
      </c>
      <c r="F135" s="177"/>
      <c r="G135" s="178">
        <f>ROUND(E135*F135,2)</f>
        <v>0</v>
      </c>
      <c r="H135" s="177"/>
      <c r="I135" s="178">
        <f>ROUND(E135*H135,2)</f>
        <v>0</v>
      </c>
      <c r="J135" s="177"/>
      <c r="K135" s="178">
        <f>ROUND(E135*J135,2)</f>
        <v>0</v>
      </c>
      <c r="L135" s="178">
        <v>21</v>
      </c>
      <c r="M135" s="178">
        <f>G135*(1+L135/100)</f>
        <v>0</v>
      </c>
      <c r="N135" s="176">
        <v>0</v>
      </c>
      <c r="O135" s="176">
        <f>ROUND(E135*N135,2)</f>
        <v>0</v>
      </c>
      <c r="P135" s="176">
        <v>0</v>
      </c>
      <c r="Q135" s="176">
        <f>ROUND(E135*P135,2)</f>
        <v>0</v>
      </c>
      <c r="R135" s="178" t="s">
        <v>829</v>
      </c>
      <c r="S135" s="178" t="s">
        <v>242</v>
      </c>
      <c r="T135" s="179" t="s">
        <v>243</v>
      </c>
      <c r="U135" s="161">
        <v>0.157</v>
      </c>
      <c r="V135" s="161">
        <f>ROUND(E135*U135,2)</f>
        <v>1.26</v>
      </c>
      <c r="W135" s="161"/>
      <c r="X135" s="161" t="s">
        <v>182</v>
      </c>
      <c r="Y135" s="161" t="s">
        <v>183</v>
      </c>
      <c r="Z135" s="150"/>
      <c r="AA135" s="150"/>
      <c r="AB135" s="150"/>
      <c r="AC135" s="150"/>
      <c r="AD135" s="150"/>
      <c r="AE135" s="150"/>
      <c r="AF135" s="150"/>
      <c r="AG135" s="150" t="s">
        <v>184</v>
      </c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2" x14ac:dyDescent="0.2">
      <c r="A136" s="157"/>
      <c r="B136" s="158"/>
      <c r="C136" s="263" t="s">
        <v>968</v>
      </c>
      <c r="D136" s="264"/>
      <c r="E136" s="264"/>
      <c r="F136" s="264"/>
      <c r="G136" s="264"/>
      <c r="H136" s="161"/>
      <c r="I136" s="161"/>
      <c r="J136" s="161"/>
      <c r="K136" s="161"/>
      <c r="L136" s="161"/>
      <c r="M136" s="161"/>
      <c r="N136" s="160"/>
      <c r="O136" s="160"/>
      <c r="P136" s="160"/>
      <c r="Q136" s="160"/>
      <c r="R136" s="161"/>
      <c r="S136" s="161"/>
      <c r="T136" s="161"/>
      <c r="U136" s="161"/>
      <c r="V136" s="161"/>
      <c r="W136" s="161"/>
      <c r="X136" s="161"/>
      <c r="Y136" s="161"/>
      <c r="Z136" s="150"/>
      <c r="AA136" s="150"/>
      <c r="AB136" s="150"/>
      <c r="AC136" s="150"/>
      <c r="AD136" s="150"/>
      <c r="AE136" s="150"/>
      <c r="AF136" s="150"/>
      <c r="AG136" s="150" t="s">
        <v>245</v>
      </c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1" x14ac:dyDescent="0.2">
      <c r="A137" s="173">
        <v>44</v>
      </c>
      <c r="B137" s="174" t="s">
        <v>969</v>
      </c>
      <c r="C137" s="189" t="s">
        <v>970</v>
      </c>
      <c r="D137" s="175" t="s">
        <v>240</v>
      </c>
      <c r="E137" s="176">
        <v>5</v>
      </c>
      <c r="F137" s="177"/>
      <c r="G137" s="178">
        <f>ROUND(E137*F137,2)</f>
        <v>0</v>
      </c>
      <c r="H137" s="177"/>
      <c r="I137" s="178">
        <f>ROUND(E137*H137,2)</f>
        <v>0</v>
      </c>
      <c r="J137" s="177"/>
      <c r="K137" s="178">
        <f>ROUND(E137*J137,2)</f>
        <v>0</v>
      </c>
      <c r="L137" s="178">
        <v>21</v>
      </c>
      <c r="M137" s="178">
        <f>G137*(1+L137/100)</f>
        <v>0</v>
      </c>
      <c r="N137" s="176">
        <v>0</v>
      </c>
      <c r="O137" s="176">
        <f>ROUND(E137*N137,2)</f>
        <v>0</v>
      </c>
      <c r="P137" s="176">
        <v>0</v>
      </c>
      <c r="Q137" s="176">
        <f>ROUND(E137*P137,2)</f>
        <v>0</v>
      </c>
      <c r="R137" s="178" t="s">
        <v>829</v>
      </c>
      <c r="S137" s="178" t="s">
        <v>242</v>
      </c>
      <c r="T137" s="179" t="s">
        <v>243</v>
      </c>
      <c r="U137" s="161">
        <v>0.17399999999999999</v>
      </c>
      <c r="V137" s="161">
        <f>ROUND(E137*U137,2)</f>
        <v>0.87</v>
      </c>
      <c r="W137" s="161"/>
      <c r="X137" s="161" t="s">
        <v>182</v>
      </c>
      <c r="Y137" s="161" t="s">
        <v>183</v>
      </c>
      <c r="Z137" s="150"/>
      <c r="AA137" s="150"/>
      <c r="AB137" s="150"/>
      <c r="AC137" s="150"/>
      <c r="AD137" s="150"/>
      <c r="AE137" s="150"/>
      <c r="AF137" s="150"/>
      <c r="AG137" s="150" t="s">
        <v>184</v>
      </c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2" x14ac:dyDescent="0.2">
      <c r="A138" s="157"/>
      <c r="B138" s="158"/>
      <c r="C138" s="263" t="s">
        <v>968</v>
      </c>
      <c r="D138" s="264"/>
      <c r="E138" s="264"/>
      <c r="F138" s="264"/>
      <c r="G138" s="264"/>
      <c r="H138" s="161"/>
      <c r="I138" s="161"/>
      <c r="J138" s="161"/>
      <c r="K138" s="161"/>
      <c r="L138" s="161"/>
      <c r="M138" s="161"/>
      <c r="N138" s="160"/>
      <c r="O138" s="160"/>
      <c r="P138" s="160"/>
      <c r="Q138" s="160"/>
      <c r="R138" s="161"/>
      <c r="S138" s="161"/>
      <c r="T138" s="161"/>
      <c r="U138" s="161"/>
      <c r="V138" s="161"/>
      <c r="W138" s="161"/>
      <c r="X138" s="161"/>
      <c r="Y138" s="161"/>
      <c r="Z138" s="150"/>
      <c r="AA138" s="150"/>
      <c r="AB138" s="150"/>
      <c r="AC138" s="150"/>
      <c r="AD138" s="150"/>
      <c r="AE138" s="150"/>
      <c r="AF138" s="150"/>
      <c r="AG138" s="150" t="s">
        <v>245</v>
      </c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1" x14ac:dyDescent="0.2">
      <c r="A139" s="173">
        <v>45</v>
      </c>
      <c r="B139" s="174" t="s">
        <v>971</v>
      </c>
      <c r="C139" s="189" t="s">
        <v>972</v>
      </c>
      <c r="D139" s="175" t="s">
        <v>240</v>
      </c>
      <c r="E139" s="176">
        <v>1</v>
      </c>
      <c r="F139" s="177"/>
      <c r="G139" s="178">
        <f>ROUND(E139*F139,2)</f>
        <v>0</v>
      </c>
      <c r="H139" s="177"/>
      <c r="I139" s="178">
        <f>ROUND(E139*H139,2)</f>
        <v>0</v>
      </c>
      <c r="J139" s="177"/>
      <c r="K139" s="178">
        <f>ROUND(E139*J139,2)</f>
        <v>0</v>
      </c>
      <c r="L139" s="178">
        <v>21</v>
      </c>
      <c r="M139" s="178">
        <f>G139*(1+L139/100)</f>
        <v>0</v>
      </c>
      <c r="N139" s="176">
        <v>0</v>
      </c>
      <c r="O139" s="176">
        <f>ROUND(E139*N139,2)</f>
        <v>0</v>
      </c>
      <c r="P139" s="176">
        <v>0</v>
      </c>
      <c r="Q139" s="176">
        <f>ROUND(E139*P139,2)</f>
        <v>0</v>
      </c>
      <c r="R139" s="178" t="s">
        <v>829</v>
      </c>
      <c r="S139" s="178" t="s">
        <v>242</v>
      </c>
      <c r="T139" s="179" t="s">
        <v>243</v>
      </c>
      <c r="U139" s="161">
        <v>0.25900000000000001</v>
      </c>
      <c r="V139" s="161">
        <f>ROUND(E139*U139,2)</f>
        <v>0.26</v>
      </c>
      <c r="W139" s="161"/>
      <c r="X139" s="161" t="s">
        <v>182</v>
      </c>
      <c r="Y139" s="161" t="s">
        <v>183</v>
      </c>
      <c r="Z139" s="150"/>
      <c r="AA139" s="150"/>
      <c r="AB139" s="150"/>
      <c r="AC139" s="150"/>
      <c r="AD139" s="150"/>
      <c r="AE139" s="150"/>
      <c r="AF139" s="150"/>
      <c r="AG139" s="150" t="s">
        <v>184</v>
      </c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2" x14ac:dyDescent="0.2">
      <c r="A140" s="157"/>
      <c r="B140" s="158"/>
      <c r="C140" s="263" t="s">
        <v>968</v>
      </c>
      <c r="D140" s="264"/>
      <c r="E140" s="264"/>
      <c r="F140" s="264"/>
      <c r="G140" s="264"/>
      <c r="H140" s="161"/>
      <c r="I140" s="161"/>
      <c r="J140" s="161"/>
      <c r="K140" s="161"/>
      <c r="L140" s="161"/>
      <c r="M140" s="161"/>
      <c r="N140" s="160"/>
      <c r="O140" s="160"/>
      <c r="P140" s="160"/>
      <c r="Q140" s="160"/>
      <c r="R140" s="161"/>
      <c r="S140" s="161"/>
      <c r="T140" s="161"/>
      <c r="U140" s="161"/>
      <c r="V140" s="161"/>
      <c r="W140" s="161"/>
      <c r="X140" s="161"/>
      <c r="Y140" s="161"/>
      <c r="Z140" s="150"/>
      <c r="AA140" s="150"/>
      <c r="AB140" s="150"/>
      <c r="AC140" s="150"/>
      <c r="AD140" s="150"/>
      <c r="AE140" s="150"/>
      <c r="AF140" s="150"/>
      <c r="AG140" s="150" t="s">
        <v>245</v>
      </c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ht="22.5" outlineLevel="1" x14ac:dyDescent="0.2">
      <c r="A141" s="181">
        <v>46</v>
      </c>
      <c r="B141" s="182" t="s">
        <v>973</v>
      </c>
      <c r="C141" s="191" t="s">
        <v>974</v>
      </c>
      <c r="D141" s="183" t="s">
        <v>240</v>
      </c>
      <c r="E141" s="184">
        <v>3</v>
      </c>
      <c r="F141" s="185"/>
      <c r="G141" s="186">
        <f>ROUND(E141*F141,2)</f>
        <v>0</v>
      </c>
      <c r="H141" s="185"/>
      <c r="I141" s="186">
        <f>ROUND(E141*H141,2)</f>
        <v>0</v>
      </c>
      <c r="J141" s="185"/>
      <c r="K141" s="186">
        <f>ROUND(E141*J141,2)</f>
        <v>0</v>
      </c>
      <c r="L141" s="186">
        <v>21</v>
      </c>
      <c r="M141" s="186">
        <f>G141*(1+L141/100)</f>
        <v>0</v>
      </c>
      <c r="N141" s="184">
        <v>7.2000000000000005E-4</v>
      </c>
      <c r="O141" s="184">
        <f>ROUND(E141*N141,2)</f>
        <v>0</v>
      </c>
      <c r="P141" s="184">
        <v>0</v>
      </c>
      <c r="Q141" s="184">
        <f>ROUND(E141*P141,2)</f>
        <v>0</v>
      </c>
      <c r="R141" s="186" t="s">
        <v>829</v>
      </c>
      <c r="S141" s="186" t="s">
        <v>242</v>
      </c>
      <c r="T141" s="187" t="s">
        <v>243</v>
      </c>
      <c r="U141" s="161">
        <v>0.2</v>
      </c>
      <c r="V141" s="161">
        <f>ROUND(E141*U141,2)</f>
        <v>0.6</v>
      </c>
      <c r="W141" s="161"/>
      <c r="X141" s="161" t="s">
        <v>182</v>
      </c>
      <c r="Y141" s="161" t="s">
        <v>183</v>
      </c>
      <c r="Z141" s="150"/>
      <c r="AA141" s="150"/>
      <c r="AB141" s="150"/>
      <c r="AC141" s="150"/>
      <c r="AD141" s="150"/>
      <c r="AE141" s="150"/>
      <c r="AF141" s="150"/>
      <c r="AG141" s="150" t="s">
        <v>184</v>
      </c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1" x14ac:dyDescent="0.2">
      <c r="A142" s="173">
        <v>47</v>
      </c>
      <c r="B142" s="174" t="s">
        <v>975</v>
      </c>
      <c r="C142" s="189" t="s">
        <v>976</v>
      </c>
      <c r="D142" s="175" t="s">
        <v>264</v>
      </c>
      <c r="E142" s="176">
        <v>83</v>
      </c>
      <c r="F142" s="177"/>
      <c r="G142" s="178">
        <f>ROUND(E142*F142,2)</f>
        <v>0</v>
      </c>
      <c r="H142" s="177"/>
      <c r="I142" s="178">
        <f>ROUND(E142*H142,2)</f>
        <v>0</v>
      </c>
      <c r="J142" s="177"/>
      <c r="K142" s="178">
        <f>ROUND(E142*J142,2)</f>
        <v>0</v>
      </c>
      <c r="L142" s="178">
        <v>21</v>
      </c>
      <c r="M142" s="178">
        <f>G142*(1+L142/100)</f>
        <v>0</v>
      </c>
      <c r="N142" s="176">
        <v>0</v>
      </c>
      <c r="O142" s="176">
        <f>ROUND(E142*N142,2)</f>
        <v>0</v>
      </c>
      <c r="P142" s="176">
        <v>0</v>
      </c>
      <c r="Q142" s="176">
        <f>ROUND(E142*P142,2)</f>
        <v>0</v>
      </c>
      <c r="R142" s="178" t="s">
        <v>829</v>
      </c>
      <c r="S142" s="178" t="s">
        <v>242</v>
      </c>
      <c r="T142" s="179" t="s">
        <v>243</v>
      </c>
      <c r="U142" s="161">
        <v>4.8000000000000001E-2</v>
      </c>
      <c r="V142" s="161">
        <f>ROUND(E142*U142,2)</f>
        <v>3.98</v>
      </c>
      <c r="W142" s="161"/>
      <c r="X142" s="161" t="s">
        <v>182</v>
      </c>
      <c r="Y142" s="161" t="s">
        <v>183</v>
      </c>
      <c r="Z142" s="150"/>
      <c r="AA142" s="150"/>
      <c r="AB142" s="150"/>
      <c r="AC142" s="150"/>
      <c r="AD142" s="150"/>
      <c r="AE142" s="150"/>
      <c r="AF142" s="150"/>
      <c r="AG142" s="150" t="s">
        <v>184</v>
      </c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2" x14ac:dyDescent="0.2">
      <c r="A143" s="157"/>
      <c r="B143" s="158"/>
      <c r="C143" s="190" t="s">
        <v>833</v>
      </c>
      <c r="D143" s="163"/>
      <c r="E143" s="164">
        <v>16</v>
      </c>
      <c r="F143" s="161"/>
      <c r="G143" s="161"/>
      <c r="H143" s="161"/>
      <c r="I143" s="161"/>
      <c r="J143" s="161"/>
      <c r="K143" s="161"/>
      <c r="L143" s="161"/>
      <c r="M143" s="161"/>
      <c r="N143" s="160"/>
      <c r="O143" s="160"/>
      <c r="P143" s="160"/>
      <c r="Q143" s="160"/>
      <c r="R143" s="161"/>
      <c r="S143" s="161"/>
      <c r="T143" s="161"/>
      <c r="U143" s="161"/>
      <c r="V143" s="161"/>
      <c r="W143" s="161"/>
      <c r="X143" s="161"/>
      <c r="Y143" s="161"/>
      <c r="Z143" s="150"/>
      <c r="AA143" s="150"/>
      <c r="AB143" s="150"/>
      <c r="AC143" s="150"/>
      <c r="AD143" s="150"/>
      <c r="AE143" s="150"/>
      <c r="AF143" s="150"/>
      <c r="AG143" s="150" t="s">
        <v>188</v>
      </c>
      <c r="AH143" s="150">
        <v>5</v>
      </c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3" x14ac:dyDescent="0.2">
      <c r="A144" s="157"/>
      <c r="B144" s="158"/>
      <c r="C144" s="190" t="s">
        <v>832</v>
      </c>
      <c r="D144" s="163"/>
      <c r="E144" s="164">
        <v>33</v>
      </c>
      <c r="F144" s="161"/>
      <c r="G144" s="161"/>
      <c r="H144" s="161"/>
      <c r="I144" s="161"/>
      <c r="J144" s="161"/>
      <c r="K144" s="161"/>
      <c r="L144" s="161"/>
      <c r="M144" s="161"/>
      <c r="N144" s="160"/>
      <c r="O144" s="160"/>
      <c r="P144" s="160"/>
      <c r="Q144" s="160"/>
      <c r="R144" s="161"/>
      <c r="S144" s="161"/>
      <c r="T144" s="161"/>
      <c r="U144" s="161"/>
      <c r="V144" s="161"/>
      <c r="W144" s="161"/>
      <c r="X144" s="161"/>
      <c r="Y144" s="161"/>
      <c r="Z144" s="150"/>
      <c r="AA144" s="150"/>
      <c r="AB144" s="150"/>
      <c r="AC144" s="150"/>
      <c r="AD144" s="150"/>
      <c r="AE144" s="150"/>
      <c r="AF144" s="150"/>
      <c r="AG144" s="150" t="s">
        <v>188</v>
      </c>
      <c r="AH144" s="150">
        <v>5</v>
      </c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3" x14ac:dyDescent="0.2">
      <c r="A145" s="157"/>
      <c r="B145" s="158"/>
      <c r="C145" s="190" t="s">
        <v>831</v>
      </c>
      <c r="D145" s="163"/>
      <c r="E145" s="164">
        <v>9</v>
      </c>
      <c r="F145" s="161"/>
      <c r="G145" s="161"/>
      <c r="H145" s="161"/>
      <c r="I145" s="161"/>
      <c r="J145" s="161"/>
      <c r="K145" s="161"/>
      <c r="L145" s="161"/>
      <c r="M145" s="161"/>
      <c r="N145" s="160"/>
      <c r="O145" s="160"/>
      <c r="P145" s="160"/>
      <c r="Q145" s="160"/>
      <c r="R145" s="161"/>
      <c r="S145" s="161"/>
      <c r="T145" s="161"/>
      <c r="U145" s="161"/>
      <c r="V145" s="161"/>
      <c r="W145" s="161"/>
      <c r="X145" s="161"/>
      <c r="Y145" s="161"/>
      <c r="Z145" s="150"/>
      <c r="AA145" s="150"/>
      <c r="AB145" s="150"/>
      <c r="AC145" s="150"/>
      <c r="AD145" s="150"/>
      <c r="AE145" s="150"/>
      <c r="AF145" s="150"/>
      <c r="AG145" s="150" t="s">
        <v>188</v>
      </c>
      <c r="AH145" s="150">
        <v>5</v>
      </c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3" x14ac:dyDescent="0.2">
      <c r="A146" s="157"/>
      <c r="B146" s="158"/>
      <c r="C146" s="190" t="s">
        <v>977</v>
      </c>
      <c r="D146" s="163"/>
      <c r="E146" s="164">
        <v>1</v>
      </c>
      <c r="F146" s="161"/>
      <c r="G146" s="161"/>
      <c r="H146" s="161"/>
      <c r="I146" s="161"/>
      <c r="J146" s="161"/>
      <c r="K146" s="161"/>
      <c r="L146" s="161"/>
      <c r="M146" s="161"/>
      <c r="N146" s="160"/>
      <c r="O146" s="160"/>
      <c r="P146" s="160"/>
      <c r="Q146" s="160"/>
      <c r="R146" s="161"/>
      <c r="S146" s="161"/>
      <c r="T146" s="161"/>
      <c r="U146" s="161"/>
      <c r="V146" s="161"/>
      <c r="W146" s="161"/>
      <c r="X146" s="161"/>
      <c r="Y146" s="161"/>
      <c r="Z146" s="150"/>
      <c r="AA146" s="150"/>
      <c r="AB146" s="150"/>
      <c r="AC146" s="150"/>
      <c r="AD146" s="150"/>
      <c r="AE146" s="150"/>
      <c r="AF146" s="150"/>
      <c r="AG146" s="150" t="s">
        <v>188</v>
      </c>
      <c r="AH146" s="150">
        <v>5</v>
      </c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3" x14ac:dyDescent="0.2">
      <c r="A147" s="157"/>
      <c r="B147" s="158"/>
      <c r="C147" s="190" t="s">
        <v>978</v>
      </c>
      <c r="D147" s="163"/>
      <c r="E147" s="164">
        <v>1</v>
      </c>
      <c r="F147" s="161"/>
      <c r="G147" s="161"/>
      <c r="H147" s="161"/>
      <c r="I147" s="161"/>
      <c r="J147" s="161"/>
      <c r="K147" s="161"/>
      <c r="L147" s="161"/>
      <c r="M147" s="161"/>
      <c r="N147" s="160"/>
      <c r="O147" s="160"/>
      <c r="P147" s="160"/>
      <c r="Q147" s="160"/>
      <c r="R147" s="161"/>
      <c r="S147" s="161"/>
      <c r="T147" s="161"/>
      <c r="U147" s="161"/>
      <c r="V147" s="161"/>
      <c r="W147" s="161"/>
      <c r="X147" s="161"/>
      <c r="Y147" s="161"/>
      <c r="Z147" s="150"/>
      <c r="AA147" s="150"/>
      <c r="AB147" s="150"/>
      <c r="AC147" s="150"/>
      <c r="AD147" s="150"/>
      <c r="AE147" s="150"/>
      <c r="AF147" s="150"/>
      <c r="AG147" s="150" t="s">
        <v>188</v>
      </c>
      <c r="AH147" s="150">
        <v>5</v>
      </c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3" x14ac:dyDescent="0.2">
      <c r="A148" s="157"/>
      <c r="B148" s="158"/>
      <c r="C148" s="190" t="s">
        <v>979</v>
      </c>
      <c r="D148" s="163"/>
      <c r="E148" s="164">
        <v>11</v>
      </c>
      <c r="F148" s="161"/>
      <c r="G148" s="161"/>
      <c r="H148" s="161"/>
      <c r="I148" s="161"/>
      <c r="J148" s="161"/>
      <c r="K148" s="161"/>
      <c r="L148" s="161"/>
      <c r="M148" s="161"/>
      <c r="N148" s="160"/>
      <c r="O148" s="160"/>
      <c r="P148" s="160"/>
      <c r="Q148" s="160"/>
      <c r="R148" s="161"/>
      <c r="S148" s="161"/>
      <c r="T148" s="161"/>
      <c r="U148" s="161"/>
      <c r="V148" s="161"/>
      <c r="W148" s="161"/>
      <c r="X148" s="161"/>
      <c r="Y148" s="161"/>
      <c r="Z148" s="150"/>
      <c r="AA148" s="150"/>
      <c r="AB148" s="150"/>
      <c r="AC148" s="150"/>
      <c r="AD148" s="150"/>
      <c r="AE148" s="150"/>
      <c r="AF148" s="150"/>
      <c r="AG148" s="150" t="s">
        <v>188</v>
      </c>
      <c r="AH148" s="150">
        <v>5</v>
      </c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3" x14ac:dyDescent="0.2">
      <c r="A149" s="157"/>
      <c r="B149" s="158"/>
      <c r="C149" s="190" t="s">
        <v>980</v>
      </c>
      <c r="D149" s="163"/>
      <c r="E149" s="164">
        <v>11</v>
      </c>
      <c r="F149" s="161"/>
      <c r="G149" s="161"/>
      <c r="H149" s="161"/>
      <c r="I149" s="161"/>
      <c r="J149" s="161"/>
      <c r="K149" s="161"/>
      <c r="L149" s="161"/>
      <c r="M149" s="161"/>
      <c r="N149" s="160"/>
      <c r="O149" s="160"/>
      <c r="P149" s="160"/>
      <c r="Q149" s="160"/>
      <c r="R149" s="161"/>
      <c r="S149" s="161"/>
      <c r="T149" s="161"/>
      <c r="U149" s="161"/>
      <c r="V149" s="161"/>
      <c r="W149" s="161"/>
      <c r="X149" s="161"/>
      <c r="Y149" s="161"/>
      <c r="Z149" s="150"/>
      <c r="AA149" s="150"/>
      <c r="AB149" s="150"/>
      <c r="AC149" s="150"/>
      <c r="AD149" s="150"/>
      <c r="AE149" s="150"/>
      <c r="AF149" s="150"/>
      <c r="AG149" s="150" t="s">
        <v>188</v>
      </c>
      <c r="AH149" s="150">
        <v>5</v>
      </c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outlineLevel="3" x14ac:dyDescent="0.2">
      <c r="A150" s="157"/>
      <c r="B150" s="158"/>
      <c r="C150" s="190" t="s">
        <v>981</v>
      </c>
      <c r="D150" s="163"/>
      <c r="E150" s="164">
        <v>1</v>
      </c>
      <c r="F150" s="161"/>
      <c r="G150" s="161"/>
      <c r="H150" s="161"/>
      <c r="I150" s="161"/>
      <c r="J150" s="161"/>
      <c r="K150" s="161"/>
      <c r="L150" s="161"/>
      <c r="M150" s="161"/>
      <c r="N150" s="160"/>
      <c r="O150" s="160"/>
      <c r="P150" s="160"/>
      <c r="Q150" s="160"/>
      <c r="R150" s="161"/>
      <c r="S150" s="161"/>
      <c r="T150" s="161"/>
      <c r="U150" s="161"/>
      <c r="V150" s="161"/>
      <c r="W150" s="161"/>
      <c r="X150" s="161"/>
      <c r="Y150" s="161"/>
      <c r="Z150" s="150"/>
      <c r="AA150" s="150"/>
      <c r="AB150" s="150"/>
      <c r="AC150" s="150"/>
      <c r="AD150" s="150"/>
      <c r="AE150" s="150"/>
      <c r="AF150" s="150"/>
      <c r="AG150" s="150" t="s">
        <v>188</v>
      </c>
      <c r="AH150" s="150">
        <v>5</v>
      </c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1" x14ac:dyDescent="0.2">
      <c r="A151" s="181">
        <v>48</v>
      </c>
      <c r="B151" s="182" t="s">
        <v>982</v>
      </c>
      <c r="C151" s="191" t="s">
        <v>983</v>
      </c>
      <c r="D151" s="183" t="s">
        <v>884</v>
      </c>
      <c r="E151" s="184">
        <v>48</v>
      </c>
      <c r="F151" s="185"/>
      <c r="G151" s="186">
        <f>ROUND(E151*F151,2)</f>
        <v>0</v>
      </c>
      <c r="H151" s="185"/>
      <c r="I151" s="186">
        <f>ROUND(E151*H151,2)</f>
        <v>0</v>
      </c>
      <c r="J151" s="185"/>
      <c r="K151" s="186">
        <f>ROUND(E151*J151,2)</f>
        <v>0</v>
      </c>
      <c r="L151" s="186">
        <v>21</v>
      </c>
      <c r="M151" s="186">
        <f>G151*(1+L151/100)</f>
        <v>0</v>
      </c>
      <c r="N151" s="184">
        <v>0</v>
      </c>
      <c r="O151" s="184">
        <f>ROUND(E151*N151,2)</f>
        <v>0</v>
      </c>
      <c r="P151" s="184">
        <v>0</v>
      </c>
      <c r="Q151" s="184">
        <f>ROUND(E151*P151,2)</f>
        <v>0</v>
      </c>
      <c r="R151" s="186"/>
      <c r="S151" s="186" t="s">
        <v>180</v>
      </c>
      <c r="T151" s="187" t="s">
        <v>181</v>
      </c>
      <c r="U151" s="161">
        <v>1</v>
      </c>
      <c r="V151" s="161">
        <f>ROUND(E151*U151,2)</f>
        <v>48</v>
      </c>
      <c r="W151" s="161"/>
      <c r="X151" s="161" t="s">
        <v>182</v>
      </c>
      <c r="Y151" s="161" t="s">
        <v>183</v>
      </c>
      <c r="Z151" s="150"/>
      <c r="AA151" s="150"/>
      <c r="AB151" s="150"/>
      <c r="AC151" s="150"/>
      <c r="AD151" s="150"/>
      <c r="AE151" s="150"/>
      <c r="AF151" s="150"/>
      <c r="AG151" s="150" t="s">
        <v>184</v>
      </c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ht="22.5" outlineLevel="1" x14ac:dyDescent="0.2">
      <c r="A152" s="181">
        <v>49</v>
      </c>
      <c r="B152" s="182" t="s">
        <v>984</v>
      </c>
      <c r="C152" s="191" t="s">
        <v>985</v>
      </c>
      <c r="D152" s="183" t="s">
        <v>240</v>
      </c>
      <c r="E152" s="184">
        <v>2</v>
      </c>
      <c r="F152" s="185"/>
      <c r="G152" s="186">
        <f>ROUND(E152*F152,2)</f>
        <v>0</v>
      </c>
      <c r="H152" s="185"/>
      <c r="I152" s="186">
        <f>ROUND(E152*H152,2)</f>
        <v>0</v>
      </c>
      <c r="J152" s="185"/>
      <c r="K152" s="186">
        <f>ROUND(E152*J152,2)</f>
        <v>0</v>
      </c>
      <c r="L152" s="186">
        <v>21</v>
      </c>
      <c r="M152" s="186">
        <f>G152*(1+L152/100)</f>
        <v>0</v>
      </c>
      <c r="N152" s="184">
        <v>2.0000000000000001E-4</v>
      </c>
      <c r="O152" s="184">
        <f>ROUND(E152*N152,2)</f>
        <v>0</v>
      </c>
      <c r="P152" s="184">
        <v>0</v>
      </c>
      <c r="Q152" s="184">
        <f>ROUND(E152*P152,2)</f>
        <v>0</v>
      </c>
      <c r="R152" s="186" t="s">
        <v>298</v>
      </c>
      <c r="S152" s="186" t="s">
        <v>242</v>
      </c>
      <c r="T152" s="187" t="s">
        <v>243</v>
      </c>
      <c r="U152" s="161">
        <v>0</v>
      </c>
      <c r="V152" s="161">
        <f>ROUND(E152*U152,2)</f>
        <v>0</v>
      </c>
      <c r="W152" s="161"/>
      <c r="X152" s="161" t="s">
        <v>299</v>
      </c>
      <c r="Y152" s="161" t="s">
        <v>183</v>
      </c>
      <c r="Z152" s="150"/>
      <c r="AA152" s="150"/>
      <c r="AB152" s="150"/>
      <c r="AC152" s="150"/>
      <c r="AD152" s="150"/>
      <c r="AE152" s="150"/>
      <c r="AF152" s="150"/>
      <c r="AG152" s="150" t="s">
        <v>300</v>
      </c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ht="22.5" outlineLevel="1" x14ac:dyDescent="0.2">
      <c r="A153" s="181">
        <v>50</v>
      </c>
      <c r="B153" s="182" t="s">
        <v>986</v>
      </c>
      <c r="C153" s="191" t="s">
        <v>987</v>
      </c>
      <c r="D153" s="183" t="s">
        <v>240</v>
      </c>
      <c r="E153" s="184">
        <v>5</v>
      </c>
      <c r="F153" s="185"/>
      <c r="G153" s="186">
        <f>ROUND(E153*F153,2)</f>
        <v>0</v>
      </c>
      <c r="H153" s="185"/>
      <c r="I153" s="186">
        <f>ROUND(E153*H153,2)</f>
        <v>0</v>
      </c>
      <c r="J153" s="185"/>
      <c r="K153" s="186">
        <f>ROUND(E153*J153,2)</f>
        <v>0</v>
      </c>
      <c r="L153" s="186">
        <v>21</v>
      </c>
      <c r="M153" s="186">
        <f>G153*(1+L153/100)</f>
        <v>0</v>
      </c>
      <c r="N153" s="184">
        <v>3.8000000000000002E-4</v>
      </c>
      <c r="O153" s="184">
        <f>ROUND(E153*N153,2)</f>
        <v>0</v>
      </c>
      <c r="P153" s="184">
        <v>0</v>
      </c>
      <c r="Q153" s="184">
        <f>ROUND(E153*P153,2)</f>
        <v>0</v>
      </c>
      <c r="R153" s="186" t="s">
        <v>298</v>
      </c>
      <c r="S153" s="186" t="s">
        <v>242</v>
      </c>
      <c r="T153" s="187" t="s">
        <v>243</v>
      </c>
      <c r="U153" s="161">
        <v>0</v>
      </c>
      <c r="V153" s="161">
        <f>ROUND(E153*U153,2)</f>
        <v>0</v>
      </c>
      <c r="W153" s="161"/>
      <c r="X153" s="161" t="s">
        <v>299</v>
      </c>
      <c r="Y153" s="161" t="s">
        <v>183</v>
      </c>
      <c r="Z153" s="150"/>
      <c r="AA153" s="150"/>
      <c r="AB153" s="150"/>
      <c r="AC153" s="150"/>
      <c r="AD153" s="150"/>
      <c r="AE153" s="150"/>
      <c r="AF153" s="150"/>
      <c r="AG153" s="150" t="s">
        <v>300</v>
      </c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1" x14ac:dyDescent="0.2">
      <c r="A154" s="173">
        <v>51</v>
      </c>
      <c r="B154" s="174" t="s">
        <v>988</v>
      </c>
      <c r="C154" s="189" t="s">
        <v>989</v>
      </c>
      <c r="D154" s="175" t="s">
        <v>490</v>
      </c>
      <c r="E154" s="176">
        <v>8.3680000000000004E-2</v>
      </c>
      <c r="F154" s="177"/>
      <c r="G154" s="178">
        <f>ROUND(E154*F154,2)</f>
        <v>0</v>
      </c>
      <c r="H154" s="177"/>
      <c r="I154" s="178">
        <f>ROUND(E154*H154,2)</f>
        <v>0</v>
      </c>
      <c r="J154" s="177"/>
      <c r="K154" s="178">
        <f>ROUND(E154*J154,2)</f>
        <v>0</v>
      </c>
      <c r="L154" s="178">
        <v>21</v>
      </c>
      <c r="M154" s="178">
        <f>G154*(1+L154/100)</f>
        <v>0</v>
      </c>
      <c r="N154" s="176">
        <v>0</v>
      </c>
      <c r="O154" s="176">
        <f>ROUND(E154*N154,2)</f>
        <v>0</v>
      </c>
      <c r="P154" s="176">
        <v>0</v>
      </c>
      <c r="Q154" s="176">
        <f>ROUND(E154*P154,2)</f>
        <v>0</v>
      </c>
      <c r="R154" s="178" t="s">
        <v>829</v>
      </c>
      <c r="S154" s="178" t="s">
        <v>242</v>
      </c>
      <c r="T154" s="179" t="s">
        <v>243</v>
      </c>
      <c r="U154" s="161">
        <v>1.47</v>
      </c>
      <c r="V154" s="161">
        <f>ROUND(E154*U154,2)</f>
        <v>0.12</v>
      </c>
      <c r="W154" s="161"/>
      <c r="X154" s="161" t="s">
        <v>491</v>
      </c>
      <c r="Y154" s="161" t="s">
        <v>183</v>
      </c>
      <c r="Z154" s="150"/>
      <c r="AA154" s="150"/>
      <c r="AB154" s="150"/>
      <c r="AC154" s="150"/>
      <c r="AD154" s="150"/>
      <c r="AE154" s="150"/>
      <c r="AF154" s="150"/>
      <c r="AG154" s="150" t="s">
        <v>492</v>
      </c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2" x14ac:dyDescent="0.2">
      <c r="A155" s="157"/>
      <c r="B155" s="158"/>
      <c r="C155" s="263" t="s">
        <v>990</v>
      </c>
      <c r="D155" s="264"/>
      <c r="E155" s="264"/>
      <c r="F155" s="264"/>
      <c r="G155" s="264"/>
      <c r="H155" s="161"/>
      <c r="I155" s="161"/>
      <c r="J155" s="161"/>
      <c r="K155" s="161"/>
      <c r="L155" s="161"/>
      <c r="M155" s="161"/>
      <c r="N155" s="160"/>
      <c r="O155" s="160"/>
      <c r="P155" s="160"/>
      <c r="Q155" s="160"/>
      <c r="R155" s="161"/>
      <c r="S155" s="161"/>
      <c r="T155" s="161"/>
      <c r="U155" s="161"/>
      <c r="V155" s="161"/>
      <c r="W155" s="161"/>
      <c r="X155" s="161"/>
      <c r="Y155" s="161"/>
      <c r="Z155" s="150"/>
      <c r="AA155" s="150"/>
      <c r="AB155" s="150"/>
      <c r="AC155" s="150"/>
      <c r="AD155" s="150"/>
      <c r="AE155" s="150"/>
      <c r="AF155" s="150"/>
      <c r="AG155" s="150" t="s">
        <v>245</v>
      </c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x14ac:dyDescent="0.2">
      <c r="A156" s="166" t="s">
        <v>175</v>
      </c>
      <c r="B156" s="167" t="s">
        <v>112</v>
      </c>
      <c r="C156" s="188" t="s">
        <v>113</v>
      </c>
      <c r="D156" s="168"/>
      <c r="E156" s="169"/>
      <c r="F156" s="170"/>
      <c r="G156" s="170">
        <f>SUMIF(AG157:AG249,"&lt;&gt;NOR",G157:G249)</f>
        <v>0</v>
      </c>
      <c r="H156" s="170"/>
      <c r="I156" s="170">
        <f>SUM(I157:I249)</f>
        <v>0</v>
      </c>
      <c r="J156" s="170"/>
      <c r="K156" s="170">
        <f>SUM(K157:K249)</f>
        <v>0</v>
      </c>
      <c r="L156" s="170"/>
      <c r="M156" s="170">
        <f>SUM(M157:M249)</f>
        <v>0</v>
      </c>
      <c r="N156" s="169"/>
      <c r="O156" s="169">
        <f>SUM(O157:O249)</f>
        <v>0.3</v>
      </c>
      <c r="P156" s="169"/>
      <c r="Q156" s="169">
        <f>SUM(Q157:Q249)</f>
        <v>0</v>
      </c>
      <c r="R156" s="170"/>
      <c r="S156" s="170"/>
      <c r="T156" s="171"/>
      <c r="U156" s="165"/>
      <c r="V156" s="165">
        <f>SUM(V157:V249)</f>
        <v>234.40999999999997</v>
      </c>
      <c r="W156" s="165"/>
      <c r="X156" s="165"/>
      <c r="Y156" s="165"/>
      <c r="AG156" t="s">
        <v>176</v>
      </c>
    </row>
    <row r="157" spans="1:60" outlineLevel="1" x14ac:dyDescent="0.2">
      <c r="A157" s="181">
        <v>52</v>
      </c>
      <c r="B157" s="182" t="s">
        <v>991</v>
      </c>
      <c r="C157" s="191" t="s">
        <v>992</v>
      </c>
      <c r="D157" s="183" t="s">
        <v>240</v>
      </c>
      <c r="E157" s="184">
        <v>3</v>
      </c>
      <c r="F157" s="185"/>
      <c r="G157" s="186">
        <f>ROUND(E157*F157,2)</f>
        <v>0</v>
      </c>
      <c r="H157" s="185"/>
      <c r="I157" s="186">
        <f>ROUND(E157*H157,2)</f>
        <v>0</v>
      </c>
      <c r="J157" s="185"/>
      <c r="K157" s="186">
        <f>ROUND(E157*J157,2)</f>
        <v>0</v>
      </c>
      <c r="L157" s="186">
        <v>21</v>
      </c>
      <c r="M157" s="186">
        <f>G157*(1+L157/100)</f>
        <v>0</v>
      </c>
      <c r="N157" s="184">
        <v>9.8999999999999999E-4</v>
      </c>
      <c r="O157" s="184">
        <f>ROUND(E157*N157,2)</f>
        <v>0</v>
      </c>
      <c r="P157" s="184">
        <v>0</v>
      </c>
      <c r="Q157" s="184">
        <f>ROUND(E157*P157,2)</f>
        <v>0</v>
      </c>
      <c r="R157" s="186" t="s">
        <v>829</v>
      </c>
      <c r="S157" s="186" t="s">
        <v>242</v>
      </c>
      <c r="T157" s="187" t="s">
        <v>243</v>
      </c>
      <c r="U157" s="161">
        <v>0.66900000000000004</v>
      </c>
      <c r="V157" s="161">
        <f>ROUND(E157*U157,2)</f>
        <v>2.0099999999999998</v>
      </c>
      <c r="W157" s="161"/>
      <c r="X157" s="161" t="s">
        <v>182</v>
      </c>
      <c r="Y157" s="161" t="s">
        <v>183</v>
      </c>
      <c r="Z157" s="150"/>
      <c r="AA157" s="150"/>
      <c r="AB157" s="150"/>
      <c r="AC157" s="150"/>
      <c r="AD157" s="150"/>
      <c r="AE157" s="150"/>
      <c r="AF157" s="150"/>
      <c r="AG157" s="150" t="s">
        <v>184</v>
      </c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1" x14ac:dyDescent="0.2">
      <c r="A158" s="181">
        <v>53</v>
      </c>
      <c r="B158" s="182" t="s">
        <v>993</v>
      </c>
      <c r="C158" s="191" t="s">
        <v>994</v>
      </c>
      <c r="D158" s="183" t="s">
        <v>240</v>
      </c>
      <c r="E158" s="184">
        <v>3</v>
      </c>
      <c r="F158" s="185"/>
      <c r="G158" s="186">
        <f>ROUND(E158*F158,2)</f>
        <v>0</v>
      </c>
      <c r="H158" s="185"/>
      <c r="I158" s="186">
        <f>ROUND(E158*H158,2)</f>
        <v>0</v>
      </c>
      <c r="J158" s="185"/>
      <c r="K158" s="186">
        <f>ROUND(E158*J158,2)</f>
        <v>0</v>
      </c>
      <c r="L158" s="186">
        <v>21</v>
      </c>
      <c r="M158" s="186">
        <f>G158*(1+L158/100)</f>
        <v>0</v>
      </c>
      <c r="N158" s="184">
        <v>2.2100000000000002E-3</v>
      </c>
      <c r="O158" s="184">
        <f>ROUND(E158*N158,2)</f>
        <v>0.01</v>
      </c>
      <c r="P158" s="184">
        <v>0</v>
      </c>
      <c r="Q158" s="184">
        <f>ROUND(E158*P158,2)</f>
        <v>0</v>
      </c>
      <c r="R158" s="186" t="s">
        <v>829</v>
      </c>
      <c r="S158" s="186" t="s">
        <v>242</v>
      </c>
      <c r="T158" s="187" t="s">
        <v>243</v>
      </c>
      <c r="U158" s="161">
        <v>1.157</v>
      </c>
      <c r="V158" s="161">
        <f>ROUND(E158*U158,2)</f>
        <v>3.47</v>
      </c>
      <c r="W158" s="161"/>
      <c r="X158" s="161" t="s">
        <v>182</v>
      </c>
      <c r="Y158" s="161" t="s">
        <v>183</v>
      </c>
      <c r="Z158" s="150"/>
      <c r="AA158" s="150"/>
      <c r="AB158" s="150"/>
      <c r="AC158" s="150"/>
      <c r="AD158" s="150"/>
      <c r="AE158" s="150"/>
      <c r="AF158" s="150"/>
      <c r="AG158" s="150" t="s">
        <v>184</v>
      </c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ht="22.5" outlineLevel="1" x14ac:dyDescent="0.2">
      <c r="A159" s="173">
        <v>54</v>
      </c>
      <c r="B159" s="174" t="s">
        <v>995</v>
      </c>
      <c r="C159" s="189" t="s">
        <v>996</v>
      </c>
      <c r="D159" s="175" t="s">
        <v>264</v>
      </c>
      <c r="E159" s="176">
        <v>11</v>
      </c>
      <c r="F159" s="177"/>
      <c r="G159" s="178">
        <f>ROUND(E159*F159,2)</f>
        <v>0</v>
      </c>
      <c r="H159" s="177"/>
      <c r="I159" s="178">
        <f>ROUND(E159*H159,2)</f>
        <v>0</v>
      </c>
      <c r="J159" s="177"/>
      <c r="K159" s="178">
        <f>ROUND(E159*J159,2)</f>
        <v>0</v>
      </c>
      <c r="L159" s="178">
        <v>21</v>
      </c>
      <c r="M159" s="178">
        <f>G159*(1+L159/100)</f>
        <v>0</v>
      </c>
      <c r="N159" s="176">
        <v>1.08E-3</v>
      </c>
      <c r="O159" s="176">
        <f>ROUND(E159*N159,2)</f>
        <v>0.01</v>
      </c>
      <c r="P159" s="176">
        <v>0</v>
      </c>
      <c r="Q159" s="176">
        <f>ROUND(E159*P159,2)</f>
        <v>0</v>
      </c>
      <c r="R159" s="178" t="s">
        <v>829</v>
      </c>
      <c r="S159" s="178" t="s">
        <v>242</v>
      </c>
      <c r="T159" s="179" t="s">
        <v>243</v>
      </c>
      <c r="U159" s="161">
        <v>0.39</v>
      </c>
      <c r="V159" s="161">
        <f>ROUND(E159*U159,2)</f>
        <v>4.29</v>
      </c>
      <c r="W159" s="161"/>
      <c r="X159" s="161" t="s">
        <v>182</v>
      </c>
      <c r="Y159" s="161" t="s">
        <v>183</v>
      </c>
      <c r="Z159" s="150"/>
      <c r="AA159" s="150"/>
      <c r="AB159" s="150"/>
      <c r="AC159" s="150"/>
      <c r="AD159" s="150"/>
      <c r="AE159" s="150"/>
      <c r="AF159" s="150"/>
      <c r="AG159" s="150" t="s">
        <v>184</v>
      </c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2" x14ac:dyDescent="0.2">
      <c r="A160" s="157"/>
      <c r="B160" s="158"/>
      <c r="C160" s="263" t="s">
        <v>997</v>
      </c>
      <c r="D160" s="264"/>
      <c r="E160" s="264"/>
      <c r="F160" s="264"/>
      <c r="G160" s="264"/>
      <c r="H160" s="161"/>
      <c r="I160" s="161"/>
      <c r="J160" s="161"/>
      <c r="K160" s="161"/>
      <c r="L160" s="161"/>
      <c r="M160" s="161"/>
      <c r="N160" s="160"/>
      <c r="O160" s="160"/>
      <c r="P160" s="160"/>
      <c r="Q160" s="160"/>
      <c r="R160" s="161"/>
      <c r="S160" s="161"/>
      <c r="T160" s="161"/>
      <c r="U160" s="161"/>
      <c r="V160" s="161"/>
      <c r="W160" s="161"/>
      <c r="X160" s="161"/>
      <c r="Y160" s="161"/>
      <c r="Z160" s="150"/>
      <c r="AA160" s="150"/>
      <c r="AB160" s="150"/>
      <c r="AC160" s="150"/>
      <c r="AD160" s="150"/>
      <c r="AE160" s="150"/>
      <c r="AF160" s="150"/>
      <c r="AG160" s="150" t="s">
        <v>245</v>
      </c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2" x14ac:dyDescent="0.2">
      <c r="A161" s="157"/>
      <c r="B161" s="158"/>
      <c r="C161" s="190" t="s">
        <v>998</v>
      </c>
      <c r="D161" s="163"/>
      <c r="E161" s="164">
        <v>11</v>
      </c>
      <c r="F161" s="161"/>
      <c r="G161" s="161"/>
      <c r="H161" s="161"/>
      <c r="I161" s="161"/>
      <c r="J161" s="161"/>
      <c r="K161" s="161"/>
      <c r="L161" s="161"/>
      <c r="M161" s="161"/>
      <c r="N161" s="160"/>
      <c r="O161" s="160"/>
      <c r="P161" s="160"/>
      <c r="Q161" s="160"/>
      <c r="R161" s="161"/>
      <c r="S161" s="161"/>
      <c r="T161" s="161"/>
      <c r="U161" s="161"/>
      <c r="V161" s="161"/>
      <c r="W161" s="161"/>
      <c r="X161" s="161"/>
      <c r="Y161" s="161"/>
      <c r="Z161" s="150"/>
      <c r="AA161" s="150"/>
      <c r="AB161" s="150"/>
      <c r="AC161" s="150"/>
      <c r="AD161" s="150"/>
      <c r="AE161" s="150"/>
      <c r="AF161" s="150"/>
      <c r="AG161" s="150" t="s">
        <v>188</v>
      </c>
      <c r="AH161" s="150">
        <v>0</v>
      </c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ht="22.5" outlineLevel="1" x14ac:dyDescent="0.2">
      <c r="A162" s="173">
        <v>55</v>
      </c>
      <c r="B162" s="174" t="s">
        <v>999</v>
      </c>
      <c r="C162" s="189" t="s">
        <v>1000</v>
      </c>
      <c r="D162" s="175" t="s">
        <v>264</v>
      </c>
      <c r="E162" s="176">
        <v>22</v>
      </c>
      <c r="F162" s="177"/>
      <c r="G162" s="178">
        <f>ROUND(E162*F162,2)</f>
        <v>0</v>
      </c>
      <c r="H162" s="177"/>
      <c r="I162" s="178">
        <f>ROUND(E162*H162,2)</f>
        <v>0</v>
      </c>
      <c r="J162" s="177"/>
      <c r="K162" s="178">
        <f>ROUND(E162*J162,2)</f>
        <v>0</v>
      </c>
      <c r="L162" s="178">
        <v>21</v>
      </c>
      <c r="M162" s="178">
        <f>G162*(1+L162/100)</f>
        <v>0</v>
      </c>
      <c r="N162" s="176">
        <v>1.32E-3</v>
      </c>
      <c r="O162" s="176">
        <f>ROUND(E162*N162,2)</f>
        <v>0.03</v>
      </c>
      <c r="P162" s="176">
        <v>0</v>
      </c>
      <c r="Q162" s="176">
        <f>ROUND(E162*P162,2)</f>
        <v>0</v>
      </c>
      <c r="R162" s="178" t="s">
        <v>829</v>
      </c>
      <c r="S162" s="178" t="s">
        <v>242</v>
      </c>
      <c r="T162" s="179" t="s">
        <v>243</v>
      </c>
      <c r="U162" s="161">
        <v>0.41299999999999998</v>
      </c>
      <c r="V162" s="161">
        <f>ROUND(E162*U162,2)</f>
        <v>9.09</v>
      </c>
      <c r="W162" s="161"/>
      <c r="X162" s="161" t="s">
        <v>182</v>
      </c>
      <c r="Y162" s="161" t="s">
        <v>183</v>
      </c>
      <c r="Z162" s="150"/>
      <c r="AA162" s="150"/>
      <c r="AB162" s="150"/>
      <c r="AC162" s="150"/>
      <c r="AD162" s="150"/>
      <c r="AE162" s="150"/>
      <c r="AF162" s="150"/>
      <c r="AG162" s="150" t="s">
        <v>184</v>
      </c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outlineLevel="2" x14ac:dyDescent="0.2">
      <c r="A163" s="157"/>
      <c r="B163" s="158"/>
      <c r="C163" s="263" t="s">
        <v>997</v>
      </c>
      <c r="D163" s="264"/>
      <c r="E163" s="264"/>
      <c r="F163" s="264"/>
      <c r="G163" s="264"/>
      <c r="H163" s="161"/>
      <c r="I163" s="161"/>
      <c r="J163" s="161"/>
      <c r="K163" s="161"/>
      <c r="L163" s="161"/>
      <c r="M163" s="161"/>
      <c r="N163" s="160"/>
      <c r="O163" s="160"/>
      <c r="P163" s="160"/>
      <c r="Q163" s="160"/>
      <c r="R163" s="161"/>
      <c r="S163" s="161"/>
      <c r="T163" s="161"/>
      <c r="U163" s="161"/>
      <c r="V163" s="161"/>
      <c r="W163" s="161"/>
      <c r="X163" s="161"/>
      <c r="Y163" s="161"/>
      <c r="Z163" s="150"/>
      <c r="AA163" s="150"/>
      <c r="AB163" s="150"/>
      <c r="AC163" s="150"/>
      <c r="AD163" s="150"/>
      <c r="AE163" s="150"/>
      <c r="AF163" s="150"/>
      <c r="AG163" s="150" t="s">
        <v>245</v>
      </c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2" x14ac:dyDescent="0.2">
      <c r="A164" s="157"/>
      <c r="B164" s="158"/>
      <c r="C164" s="261" t="s">
        <v>890</v>
      </c>
      <c r="D164" s="262"/>
      <c r="E164" s="262"/>
      <c r="F164" s="262"/>
      <c r="G164" s="262"/>
      <c r="H164" s="161"/>
      <c r="I164" s="161"/>
      <c r="J164" s="161"/>
      <c r="K164" s="161"/>
      <c r="L164" s="161"/>
      <c r="M164" s="161"/>
      <c r="N164" s="160"/>
      <c r="O164" s="160"/>
      <c r="P164" s="160"/>
      <c r="Q164" s="160"/>
      <c r="R164" s="161"/>
      <c r="S164" s="161"/>
      <c r="T164" s="161"/>
      <c r="U164" s="161"/>
      <c r="V164" s="161"/>
      <c r="W164" s="161"/>
      <c r="X164" s="161"/>
      <c r="Y164" s="161"/>
      <c r="Z164" s="150"/>
      <c r="AA164" s="150"/>
      <c r="AB164" s="150"/>
      <c r="AC164" s="150"/>
      <c r="AD164" s="150"/>
      <c r="AE164" s="150"/>
      <c r="AF164" s="150"/>
      <c r="AG164" s="150" t="s">
        <v>186</v>
      </c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ht="22.5" outlineLevel="1" x14ac:dyDescent="0.2">
      <c r="A165" s="173">
        <v>56</v>
      </c>
      <c r="B165" s="174" t="s">
        <v>1001</v>
      </c>
      <c r="C165" s="189" t="s">
        <v>1002</v>
      </c>
      <c r="D165" s="175" t="s">
        <v>264</v>
      </c>
      <c r="E165" s="176">
        <v>16</v>
      </c>
      <c r="F165" s="177"/>
      <c r="G165" s="178">
        <f>ROUND(E165*F165,2)</f>
        <v>0</v>
      </c>
      <c r="H165" s="177"/>
      <c r="I165" s="178">
        <f>ROUND(E165*H165,2)</f>
        <v>0</v>
      </c>
      <c r="J165" s="177"/>
      <c r="K165" s="178">
        <f>ROUND(E165*J165,2)</f>
        <v>0</v>
      </c>
      <c r="L165" s="178">
        <v>21</v>
      </c>
      <c r="M165" s="178">
        <f>G165*(1+L165/100)</f>
        <v>0</v>
      </c>
      <c r="N165" s="176">
        <v>2.0600000000000002E-3</v>
      </c>
      <c r="O165" s="176">
        <f>ROUND(E165*N165,2)</f>
        <v>0.03</v>
      </c>
      <c r="P165" s="176">
        <v>0</v>
      </c>
      <c r="Q165" s="176">
        <f>ROUND(E165*P165,2)</f>
        <v>0</v>
      </c>
      <c r="R165" s="178" t="s">
        <v>829</v>
      </c>
      <c r="S165" s="178" t="s">
        <v>242</v>
      </c>
      <c r="T165" s="179" t="s">
        <v>243</v>
      </c>
      <c r="U165" s="161">
        <v>0.47699999999999998</v>
      </c>
      <c r="V165" s="161">
        <f>ROUND(E165*U165,2)</f>
        <v>7.63</v>
      </c>
      <c r="W165" s="161"/>
      <c r="X165" s="161" t="s">
        <v>182</v>
      </c>
      <c r="Y165" s="161" t="s">
        <v>183</v>
      </c>
      <c r="Z165" s="150"/>
      <c r="AA165" s="150"/>
      <c r="AB165" s="150"/>
      <c r="AC165" s="150"/>
      <c r="AD165" s="150"/>
      <c r="AE165" s="150"/>
      <c r="AF165" s="150"/>
      <c r="AG165" s="150" t="s">
        <v>184</v>
      </c>
      <c r="AH165" s="150"/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2" x14ac:dyDescent="0.2">
      <c r="A166" s="157"/>
      <c r="B166" s="158"/>
      <c r="C166" s="263" t="s">
        <v>997</v>
      </c>
      <c r="D166" s="264"/>
      <c r="E166" s="264"/>
      <c r="F166" s="264"/>
      <c r="G166" s="264"/>
      <c r="H166" s="161"/>
      <c r="I166" s="161"/>
      <c r="J166" s="161"/>
      <c r="K166" s="161"/>
      <c r="L166" s="161"/>
      <c r="M166" s="161"/>
      <c r="N166" s="160"/>
      <c r="O166" s="160"/>
      <c r="P166" s="160"/>
      <c r="Q166" s="160"/>
      <c r="R166" s="161"/>
      <c r="S166" s="161"/>
      <c r="T166" s="161"/>
      <c r="U166" s="161"/>
      <c r="V166" s="161"/>
      <c r="W166" s="161"/>
      <c r="X166" s="161"/>
      <c r="Y166" s="161"/>
      <c r="Z166" s="150"/>
      <c r="AA166" s="150"/>
      <c r="AB166" s="150"/>
      <c r="AC166" s="150"/>
      <c r="AD166" s="150"/>
      <c r="AE166" s="150"/>
      <c r="AF166" s="150"/>
      <c r="AG166" s="150" t="s">
        <v>245</v>
      </c>
      <c r="AH166" s="150"/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outlineLevel="2" x14ac:dyDescent="0.2">
      <c r="A167" s="157"/>
      <c r="B167" s="158"/>
      <c r="C167" s="261" t="s">
        <v>890</v>
      </c>
      <c r="D167" s="262"/>
      <c r="E167" s="262"/>
      <c r="F167" s="262"/>
      <c r="G167" s="262"/>
      <c r="H167" s="161"/>
      <c r="I167" s="161"/>
      <c r="J167" s="161"/>
      <c r="K167" s="161"/>
      <c r="L167" s="161"/>
      <c r="M167" s="161"/>
      <c r="N167" s="160"/>
      <c r="O167" s="160"/>
      <c r="P167" s="160"/>
      <c r="Q167" s="160"/>
      <c r="R167" s="161"/>
      <c r="S167" s="161"/>
      <c r="T167" s="161"/>
      <c r="U167" s="161"/>
      <c r="V167" s="161"/>
      <c r="W167" s="161"/>
      <c r="X167" s="161"/>
      <c r="Y167" s="161"/>
      <c r="Z167" s="150"/>
      <c r="AA167" s="150"/>
      <c r="AB167" s="150"/>
      <c r="AC167" s="150"/>
      <c r="AD167" s="150"/>
      <c r="AE167" s="150"/>
      <c r="AF167" s="150"/>
      <c r="AG167" s="150" t="s">
        <v>186</v>
      </c>
      <c r="AH167" s="150"/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outlineLevel="2" x14ac:dyDescent="0.2">
      <c r="A168" s="157"/>
      <c r="B168" s="158"/>
      <c r="C168" s="190" t="s">
        <v>1003</v>
      </c>
      <c r="D168" s="163"/>
      <c r="E168" s="164">
        <v>16</v>
      </c>
      <c r="F168" s="161"/>
      <c r="G168" s="161"/>
      <c r="H168" s="161"/>
      <c r="I168" s="161"/>
      <c r="J168" s="161"/>
      <c r="K168" s="161"/>
      <c r="L168" s="161"/>
      <c r="M168" s="161"/>
      <c r="N168" s="160"/>
      <c r="O168" s="160"/>
      <c r="P168" s="160"/>
      <c r="Q168" s="160"/>
      <c r="R168" s="161"/>
      <c r="S168" s="161"/>
      <c r="T168" s="161"/>
      <c r="U168" s="161"/>
      <c r="V168" s="161"/>
      <c r="W168" s="161"/>
      <c r="X168" s="161"/>
      <c r="Y168" s="161"/>
      <c r="Z168" s="150"/>
      <c r="AA168" s="150"/>
      <c r="AB168" s="150"/>
      <c r="AC168" s="150"/>
      <c r="AD168" s="150"/>
      <c r="AE168" s="150"/>
      <c r="AF168" s="150"/>
      <c r="AG168" s="150" t="s">
        <v>188</v>
      </c>
      <c r="AH168" s="150">
        <v>0</v>
      </c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ht="22.5" outlineLevel="1" x14ac:dyDescent="0.2">
      <c r="A169" s="181">
        <v>57</v>
      </c>
      <c r="B169" s="182" t="s">
        <v>1004</v>
      </c>
      <c r="C169" s="191" t="s">
        <v>1005</v>
      </c>
      <c r="D169" s="183" t="s">
        <v>240</v>
      </c>
      <c r="E169" s="184">
        <v>1</v>
      </c>
      <c r="F169" s="185"/>
      <c r="G169" s="186">
        <f>ROUND(E169*F169,2)</f>
        <v>0</v>
      </c>
      <c r="H169" s="185"/>
      <c r="I169" s="186">
        <f>ROUND(E169*H169,2)</f>
        <v>0</v>
      </c>
      <c r="J169" s="185"/>
      <c r="K169" s="186">
        <f>ROUND(E169*J169,2)</f>
        <v>0</v>
      </c>
      <c r="L169" s="186">
        <v>21</v>
      </c>
      <c r="M169" s="186">
        <f>G169*(1+L169/100)</f>
        <v>0</v>
      </c>
      <c r="N169" s="184">
        <v>0</v>
      </c>
      <c r="O169" s="184">
        <f>ROUND(E169*N169,2)</f>
        <v>0</v>
      </c>
      <c r="P169" s="184">
        <v>0</v>
      </c>
      <c r="Q169" s="184">
        <f>ROUND(E169*P169,2)</f>
        <v>0</v>
      </c>
      <c r="R169" s="186" t="s">
        <v>829</v>
      </c>
      <c r="S169" s="186" t="s">
        <v>242</v>
      </c>
      <c r="T169" s="187" t="s">
        <v>243</v>
      </c>
      <c r="U169" s="161">
        <v>0.21593999999999999</v>
      </c>
      <c r="V169" s="161">
        <f>ROUND(E169*U169,2)</f>
        <v>0.22</v>
      </c>
      <c r="W169" s="161"/>
      <c r="X169" s="161" t="s">
        <v>182</v>
      </c>
      <c r="Y169" s="161" t="s">
        <v>183</v>
      </c>
      <c r="Z169" s="150"/>
      <c r="AA169" s="150"/>
      <c r="AB169" s="150"/>
      <c r="AC169" s="150"/>
      <c r="AD169" s="150"/>
      <c r="AE169" s="150"/>
      <c r="AF169" s="150"/>
      <c r="AG169" s="150" t="s">
        <v>184</v>
      </c>
      <c r="AH169" s="150"/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ht="22.5" outlineLevel="1" x14ac:dyDescent="0.2">
      <c r="A170" s="181">
        <v>58</v>
      </c>
      <c r="B170" s="182" t="s">
        <v>1006</v>
      </c>
      <c r="C170" s="191" t="s">
        <v>1007</v>
      </c>
      <c r="D170" s="183" t="s">
        <v>240</v>
      </c>
      <c r="E170" s="184">
        <v>2</v>
      </c>
      <c r="F170" s="185"/>
      <c r="G170" s="186">
        <f>ROUND(E170*F170,2)</f>
        <v>0</v>
      </c>
      <c r="H170" s="185"/>
      <c r="I170" s="186">
        <f>ROUND(E170*H170,2)</f>
        <v>0</v>
      </c>
      <c r="J170" s="185"/>
      <c r="K170" s="186">
        <f>ROUND(E170*J170,2)</f>
        <v>0</v>
      </c>
      <c r="L170" s="186">
        <v>21</v>
      </c>
      <c r="M170" s="186">
        <f>G170*(1+L170/100)</f>
        <v>0</v>
      </c>
      <c r="N170" s="184">
        <v>0</v>
      </c>
      <c r="O170" s="184">
        <f>ROUND(E170*N170,2)</f>
        <v>0</v>
      </c>
      <c r="P170" s="184">
        <v>0</v>
      </c>
      <c r="Q170" s="184">
        <f>ROUND(E170*P170,2)</f>
        <v>0</v>
      </c>
      <c r="R170" s="186" t="s">
        <v>829</v>
      </c>
      <c r="S170" s="186" t="s">
        <v>242</v>
      </c>
      <c r="T170" s="187" t="s">
        <v>243</v>
      </c>
      <c r="U170" s="161">
        <v>0.34131</v>
      </c>
      <c r="V170" s="161">
        <f>ROUND(E170*U170,2)</f>
        <v>0.68</v>
      </c>
      <c r="W170" s="161"/>
      <c r="X170" s="161" t="s">
        <v>182</v>
      </c>
      <c r="Y170" s="161" t="s">
        <v>183</v>
      </c>
      <c r="Z170" s="150"/>
      <c r="AA170" s="150"/>
      <c r="AB170" s="150"/>
      <c r="AC170" s="150"/>
      <c r="AD170" s="150"/>
      <c r="AE170" s="150"/>
      <c r="AF170" s="150"/>
      <c r="AG170" s="150" t="s">
        <v>184</v>
      </c>
      <c r="AH170" s="150"/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ht="22.5" outlineLevel="1" x14ac:dyDescent="0.2">
      <c r="A171" s="173">
        <v>59</v>
      </c>
      <c r="B171" s="174" t="s">
        <v>1008</v>
      </c>
      <c r="C171" s="189" t="s">
        <v>1009</v>
      </c>
      <c r="D171" s="175" t="s">
        <v>264</v>
      </c>
      <c r="E171" s="176">
        <v>187</v>
      </c>
      <c r="F171" s="177"/>
      <c r="G171" s="178">
        <f>ROUND(E171*F171,2)</f>
        <v>0</v>
      </c>
      <c r="H171" s="177"/>
      <c r="I171" s="178">
        <f>ROUND(E171*H171,2)</f>
        <v>0</v>
      </c>
      <c r="J171" s="177"/>
      <c r="K171" s="178">
        <f>ROUND(E171*J171,2)</f>
        <v>0</v>
      </c>
      <c r="L171" s="178">
        <v>21</v>
      </c>
      <c r="M171" s="178">
        <f>G171*(1+L171/100)</f>
        <v>0</v>
      </c>
      <c r="N171" s="176">
        <v>2.0000000000000001E-4</v>
      </c>
      <c r="O171" s="176">
        <f>ROUND(E171*N171,2)</f>
        <v>0.04</v>
      </c>
      <c r="P171" s="176">
        <v>0</v>
      </c>
      <c r="Q171" s="176">
        <f>ROUND(E171*P171,2)</f>
        <v>0</v>
      </c>
      <c r="R171" s="178" t="s">
        <v>829</v>
      </c>
      <c r="S171" s="178" t="s">
        <v>242</v>
      </c>
      <c r="T171" s="179" t="s">
        <v>243</v>
      </c>
      <c r="U171" s="161">
        <v>0.28999999999999998</v>
      </c>
      <c r="V171" s="161">
        <f>ROUND(E171*U171,2)</f>
        <v>54.23</v>
      </c>
      <c r="W171" s="161"/>
      <c r="X171" s="161" t="s">
        <v>182</v>
      </c>
      <c r="Y171" s="161" t="s">
        <v>183</v>
      </c>
      <c r="Z171" s="150"/>
      <c r="AA171" s="150"/>
      <c r="AB171" s="150"/>
      <c r="AC171" s="150"/>
      <c r="AD171" s="150"/>
      <c r="AE171" s="150"/>
      <c r="AF171" s="150"/>
      <c r="AG171" s="150" t="s">
        <v>184</v>
      </c>
      <c r="AH171" s="150"/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2" x14ac:dyDescent="0.2">
      <c r="A172" s="157"/>
      <c r="B172" s="158"/>
      <c r="C172" s="263" t="s">
        <v>1010</v>
      </c>
      <c r="D172" s="264"/>
      <c r="E172" s="264"/>
      <c r="F172" s="264"/>
      <c r="G172" s="264"/>
      <c r="H172" s="161"/>
      <c r="I172" s="161"/>
      <c r="J172" s="161"/>
      <c r="K172" s="161"/>
      <c r="L172" s="161"/>
      <c r="M172" s="161"/>
      <c r="N172" s="160"/>
      <c r="O172" s="160"/>
      <c r="P172" s="160"/>
      <c r="Q172" s="160"/>
      <c r="R172" s="161"/>
      <c r="S172" s="161"/>
      <c r="T172" s="161"/>
      <c r="U172" s="161"/>
      <c r="V172" s="161"/>
      <c r="W172" s="161"/>
      <c r="X172" s="161"/>
      <c r="Y172" s="161"/>
      <c r="Z172" s="150"/>
      <c r="AA172" s="150"/>
      <c r="AB172" s="150"/>
      <c r="AC172" s="150"/>
      <c r="AD172" s="150"/>
      <c r="AE172" s="150"/>
      <c r="AF172" s="150"/>
      <c r="AG172" s="150" t="s">
        <v>245</v>
      </c>
      <c r="AH172" s="150"/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2" x14ac:dyDescent="0.2">
      <c r="A173" s="157"/>
      <c r="B173" s="158"/>
      <c r="C173" s="261" t="s">
        <v>890</v>
      </c>
      <c r="D173" s="262"/>
      <c r="E173" s="262"/>
      <c r="F173" s="262"/>
      <c r="G173" s="262"/>
      <c r="H173" s="161"/>
      <c r="I173" s="161"/>
      <c r="J173" s="161"/>
      <c r="K173" s="161"/>
      <c r="L173" s="161"/>
      <c r="M173" s="161"/>
      <c r="N173" s="160"/>
      <c r="O173" s="160"/>
      <c r="P173" s="160"/>
      <c r="Q173" s="160"/>
      <c r="R173" s="161"/>
      <c r="S173" s="161"/>
      <c r="T173" s="161"/>
      <c r="U173" s="161"/>
      <c r="V173" s="161"/>
      <c r="W173" s="161"/>
      <c r="X173" s="161"/>
      <c r="Y173" s="161"/>
      <c r="Z173" s="150"/>
      <c r="AA173" s="150"/>
      <c r="AB173" s="150"/>
      <c r="AC173" s="150"/>
      <c r="AD173" s="150"/>
      <c r="AE173" s="150"/>
      <c r="AF173" s="150"/>
      <c r="AG173" s="150" t="s">
        <v>186</v>
      </c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3" x14ac:dyDescent="0.2">
      <c r="A174" s="157"/>
      <c r="B174" s="158"/>
      <c r="C174" s="261" t="s">
        <v>1011</v>
      </c>
      <c r="D174" s="262"/>
      <c r="E174" s="262"/>
      <c r="F174" s="262"/>
      <c r="G174" s="262"/>
      <c r="H174" s="161"/>
      <c r="I174" s="161"/>
      <c r="J174" s="161"/>
      <c r="K174" s="161"/>
      <c r="L174" s="161"/>
      <c r="M174" s="161"/>
      <c r="N174" s="160"/>
      <c r="O174" s="160"/>
      <c r="P174" s="160"/>
      <c r="Q174" s="160"/>
      <c r="R174" s="161"/>
      <c r="S174" s="161"/>
      <c r="T174" s="161"/>
      <c r="U174" s="161"/>
      <c r="V174" s="161"/>
      <c r="W174" s="161"/>
      <c r="X174" s="161"/>
      <c r="Y174" s="161"/>
      <c r="Z174" s="150"/>
      <c r="AA174" s="150"/>
      <c r="AB174" s="150"/>
      <c r="AC174" s="150"/>
      <c r="AD174" s="150"/>
      <c r="AE174" s="150"/>
      <c r="AF174" s="150"/>
      <c r="AG174" s="150" t="s">
        <v>186</v>
      </c>
      <c r="AH174" s="150"/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2" x14ac:dyDescent="0.2">
      <c r="A175" s="157"/>
      <c r="B175" s="158"/>
      <c r="C175" s="190" t="s">
        <v>422</v>
      </c>
      <c r="D175" s="163"/>
      <c r="E175" s="164"/>
      <c r="F175" s="161"/>
      <c r="G175" s="161"/>
      <c r="H175" s="161"/>
      <c r="I175" s="161"/>
      <c r="J175" s="161"/>
      <c r="K175" s="161"/>
      <c r="L175" s="161"/>
      <c r="M175" s="161"/>
      <c r="N175" s="160"/>
      <c r="O175" s="160"/>
      <c r="P175" s="160"/>
      <c r="Q175" s="160"/>
      <c r="R175" s="161"/>
      <c r="S175" s="161"/>
      <c r="T175" s="161"/>
      <c r="U175" s="161"/>
      <c r="V175" s="161"/>
      <c r="W175" s="161"/>
      <c r="X175" s="161"/>
      <c r="Y175" s="161"/>
      <c r="Z175" s="150"/>
      <c r="AA175" s="150"/>
      <c r="AB175" s="150"/>
      <c r="AC175" s="150"/>
      <c r="AD175" s="150"/>
      <c r="AE175" s="150"/>
      <c r="AF175" s="150"/>
      <c r="AG175" s="150" t="s">
        <v>188</v>
      </c>
      <c r="AH175" s="150">
        <v>0</v>
      </c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3" x14ac:dyDescent="0.2">
      <c r="A176" s="157"/>
      <c r="B176" s="158"/>
      <c r="C176" s="190" t="s">
        <v>1012</v>
      </c>
      <c r="D176" s="163"/>
      <c r="E176" s="164">
        <v>50</v>
      </c>
      <c r="F176" s="161"/>
      <c r="G176" s="161"/>
      <c r="H176" s="161"/>
      <c r="I176" s="161"/>
      <c r="J176" s="161"/>
      <c r="K176" s="161"/>
      <c r="L176" s="161"/>
      <c r="M176" s="161"/>
      <c r="N176" s="160"/>
      <c r="O176" s="160"/>
      <c r="P176" s="160"/>
      <c r="Q176" s="160"/>
      <c r="R176" s="161"/>
      <c r="S176" s="161"/>
      <c r="T176" s="161"/>
      <c r="U176" s="161"/>
      <c r="V176" s="161"/>
      <c r="W176" s="161"/>
      <c r="X176" s="161"/>
      <c r="Y176" s="161"/>
      <c r="Z176" s="150"/>
      <c r="AA176" s="150"/>
      <c r="AB176" s="150"/>
      <c r="AC176" s="150"/>
      <c r="AD176" s="150"/>
      <c r="AE176" s="150"/>
      <c r="AF176" s="150"/>
      <c r="AG176" s="150" t="s">
        <v>188</v>
      </c>
      <c r="AH176" s="150">
        <v>0</v>
      </c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3" x14ac:dyDescent="0.2">
      <c r="A177" s="157"/>
      <c r="B177" s="158"/>
      <c r="C177" s="190" t="s">
        <v>1013</v>
      </c>
      <c r="D177" s="163"/>
      <c r="E177" s="164">
        <v>50</v>
      </c>
      <c r="F177" s="161"/>
      <c r="G177" s="161"/>
      <c r="H177" s="161"/>
      <c r="I177" s="161"/>
      <c r="J177" s="161"/>
      <c r="K177" s="161"/>
      <c r="L177" s="161"/>
      <c r="M177" s="161"/>
      <c r="N177" s="160"/>
      <c r="O177" s="160"/>
      <c r="P177" s="160"/>
      <c r="Q177" s="160"/>
      <c r="R177" s="161"/>
      <c r="S177" s="161"/>
      <c r="T177" s="161"/>
      <c r="U177" s="161"/>
      <c r="V177" s="161"/>
      <c r="W177" s="161"/>
      <c r="X177" s="161"/>
      <c r="Y177" s="161"/>
      <c r="Z177" s="150"/>
      <c r="AA177" s="150"/>
      <c r="AB177" s="150"/>
      <c r="AC177" s="150"/>
      <c r="AD177" s="150"/>
      <c r="AE177" s="150"/>
      <c r="AF177" s="150"/>
      <c r="AG177" s="150" t="s">
        <v>188</v>
      </c>
      <c r="AH177" s="150">
        <v>0</v>
      </c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outlineLevel="3" x14ac:dyDescent="0.2">
      <c r="A178" s="157"/>
      <c r="B178" s="158"/>
      <c r="C178" s="190" t="s">
        <v>1014</v>
      </c>
      <c r="D178" s="163"/>
      <c r="E178" s="164">
        <v>42</v>
      </c>
      <c r="F178" s="161"/>
      <c r="G178" s="161"/>
      <c r="H178" s="161"/>
      <c r="I178" s="161"/>
      <c r="J178" s="161"/>
      <c r="K178" s="161"/>
      <c r="L178" s="161"/>
      <c r="M178" s="161"/>
      <c r="N178" s="160"/>
      <c r="O178" s="160"/>
      <c r="P178" s="160"/>
      <c r="Q178" s="160"/>
      <c r="R178" s="161"/>
      <c r="S178" s="161"/>
      <c r="T178" s="161"/>
      <c r="U178" s="161"/>
      <c r="V178" s="161"/>
      <c r="W178" s="161"/>
      <c r="X178" s="161"/>
      <c r="Y178" s="161"/>
      <c r="Z178" s="150"/>
      <c r="AA178" s="150"/>
      <c r="AB178" s="150"/>
      <c r="AC178" s="150"/>
      <c r="AD178" s="150"/>
      <c r="AE178" s="150"/>
      <c r="AF178" s="150"/>
      <c r="AG178" s="150" t="s">
        <v>188</v>
      </c>
      <c r="AH178" s="150">
        <v>0</v>
      </c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3" x14ac:dyDescent="0.2">
      <c r="A179" s="157"/>
      <c r="B179" s="158"/>
      <c r="C179" s="190" t="s">
        <v>425</v>
      </c>
      <c r="D179" s="163"/>
      <c r="E179" s="164"/>
      <c r="F179" s="161"/>
      <c r="G179" s="161"/>
      <c r="H179" s="161"/>
      <c r="I179" s="161"/>
      <c r="J179" s="161"/>
      <c r="K179" s="161"/>
      <c r="L179" s="161"/>
      <c r="M179" s="161"/>
      <c r="N179" s="160"/>
      <c r="O179" s="160"/>
      <c r="P179" s="160"/>
      <c r="Q179" s="160"/>
      <c r="R179" s="161"/>
      <c r="S179" s="161"/>
      <c r="T179" s="161"/>
      <c r="U179" s="161"/>
      <c r="V179" s="161"/>
      <c r="W179" s="161"/>
      <c r="X179" s="161"/>
      <c r="Y179" s="161"/>
      <c r="Z179" s="150"/>
      <c r="AA179" s="150"/>
      <c r="AB179" s="150"/>
      <c r="AC179" s="150"/>
      <c r="AD179" s="150"/>
      <c r="AE179" s="150"/>
      <c r="AF179" s="150"/>
      <c r="AG179" s="150" t="s">
        <v>188</v>
      </c>
      <c r="AH179" s="150">
        <v>0</v>
      </c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3" x14ac:dyDescent="0.2">
      <c r="A180" s="157"/>
      <c r="B180" s="158"/>
      <c r="C180" s="190" t="s">
        <v>1015</v>
      </c>
      <c r="D180" s="163"/>
      <c r="E180" s="164">
        <v>23</v>
      </c>
      <c r="F180" s="161"/>
      <c r="G180" s="161"/>
      <c r="H180" s="161"/>
      <c r="I180" s="161"/>
      <c r="J180" s="161"/>
      <c r="K180" s="161"/>
      <c r="L180" s="161"/>
      <c r="M180" s="161"/>
      <c r="N180" s="160"/>
      <c r="O180" s="160"/>
      <c r="P180" s="160"/>
      <c r="Q180" s="160"/>
      <c r="R180" s="161"/>
      <c r="S180" s="161"/>
      <c r="T180" s="161"/>
      <c r="U180" s="161"/>
      <c r="V180" s="161"/>
      <c r="W180" s="161"/>
      <c r="X180" s="161"/>
      <c r="Y180" s="161"/>
      <c r="Z180" s="150"/>
      <c r="AA180" s="150"/>
      <c r="AB180" s="150"/>
      <c r="AC180" s="150"/>
      <c r="AD180" s="150"/>
      <c r="AE180" s="150"/>
      <c r="AF180" s="150"/>
      <c r="AG180" s="150" t="s">
        <v>188</v>
      </c>
      <c r="AH180" s="150">
        <v>0</v>
      </c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outlineLevel="3" x14ac:dyDescent="0.2">
      <c r="A181" s="157"/>
      <c r="B181" s="158"/>
      <c r="C181" s="190" t="s">
        <v>1016</v>
      </c>
      <c r="D181" s="163"/>
      <c r="E181" s="164">
        <v>22</v>
      </c>
      <c r="F181" s="161"/>
      <c r="G181" s="161"/>
      <c r="H181" s="161"/>
      <c r="I181" s="161"/>
      <c r="J181" s="161"/>
      <c r="K181" s="161"/>
      <c r="L181" s="161"/>
      <c r="M181" s="161"/>
      <c r="N181" s="160"/>
      <c r="O181" s="160"/>
      <c r="P181" s="160"/>
      <c r="Q181" s="160"/>
      <c r="R181" s="161"/>
      <c r="S181" s="161"/>
      <c r="T181" s="161"/>
      <c r="U181" s="161"/>
      <c r="V181" s="161"/>
      <c r="W181" s="161"/>
      <c r="X181" s="161"/>
      <c r="Y181" s="161"/>
      <c r="Z181" s="150"/>
      <c r="AA181" s="150"/>
      <c r="AB181" s="150"/>
      <c r="AC181" s="150"/>
      <c r="AD181" s="150"/>
      <c r="AE181" s="150"/>
      <c r="AF181" s="150"/>
      <c r="AG181" s="150" t="s">
        <v>188</v>
      </c>
      <c r="AH181" s="150">
        <v>0</v>
      </c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ht="22.5" outlineLevel="1" x14ac:dyDescent="0.2">
      <c r="A182" s="173">
        <v>60</v>
      </c>
      <c r="B182" s="174" t="s">
        <v>1017</v>
      </c>
      <c r="C182" s="189" t="s">
        <v>1018</v>
      </c>
      <c r="D182" s="175" t="s">
        <v>264</v>
      </c>
      <c r="E182" s="176">
        <v>54</v>
      </c>
      <c r="F182" s="177"/>
      <c r="G182" s="178">
        <f>ROUND(E182*F182,2)</f>
        <v>0</v>
      </c>
      <c r="H182" s="177"/>
      <c r="I182" s="178">
        <f>ROUND(E182*H182,2)</f>
        <v>0</v>
      </c>
      <c r="J182" s="177"/>
      <c r="K182" s="178">
        <f>ROUND(E182*J182,2)</f>
        <v>0</v>
      </c>
      <c r="L182" s="178">
        <v>21</v>
      </c>
      <c r="M182" s="178">
        <f>G182*(1+L182/100)</f>
        <v>0</v>
      </c>
      <c r="N182" s="176">
        <v>3.1E-4</v>
      </c>
      <c r="O182" s="176">
        <f>ROUND(E182*N182,2)</f>
        <v>0.02</v>
      </c>
      <c r="P182" s="176">
        <v>0</v>
      </c>
      <c r="Q182" s="176">
        <f>ROUND(E182*P182,2)</f>
        <v>0</v>
      </c>
      <c r="R182" s="178" t="s">
        <v>829</v>
      </c>
      <c r="S182" s="178" t="s">
        <v>242</v>
      </c>
      <c r="T182" s="179" t="s">
        <v>243</v>
      </c>
      <c r="U182" s="161">
        <v>0.29099999999999998</v>
      </c>
      <c r="V182" s="161">
        <f>ROUND(E182*U182,2)</f>
        <v>15.71</v>
      </c>
      <c r="W182" s="161"/>
      <c r="X182" s="161" t="s">
        <v>182</v>
      </c>
      <c r="Y182" s="161" t="s">
        <v>183</v>
      </c>
      <c r="Z182" s="150"/>
      <c r="AA182" s="150"/>
      <c r="AB182" s="150"/>
      <c r="AC182" s="150"/>
      <c r="AD182" s="150"/>
      <c r="AE182" s="150"/>
      <c r="AF182" s="150"/>
      <c r="AG182" s="150" t="s">
        <v>184</v>
      </c>
      <c r="AH182" s="150"/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2" x14ac:dyDescent="0.2">
      <c r="A183" s="157"/>
      <c r="B183" s="158"/>
      <c r="C183" s="263" t="s">
        <v>1010</v>
      </c>
      <c r="D183" s="264"/>
      <c r="E183" s="264"/>
      <c r="F183" s="264"/>
      <c r="G183" s="264"/>
      <c r="H183" s="161"/>
      <c r="I183" s="161"/>
      <c r="J183" s="161"/>
      <c r="K183" s="161"/>
      <c r="L183" s="161"/>
      <c r="M183" s="161"/>
      <c r="N183" s="160"/>
      <c r="O183" s="160"/>
      <c r="P183" s="160"/>
      <c r="Q183" s="160"/>
      <c r="R183" s="161"/>
      <c r="S183" s="161"/>
      <c r="T183" s="161"/>
      <c r="U183" s="161"/>
      <c r="V183" s="161"/>
      <c r="W183" s="161"/>
      <c r="X183" s="161"/>
      <c r="Y183" s="161"/>
      <c r="Z183" s="150"/>
      <c r="AA183" s="150"/>
      <c r="AB183" s="150"/>
      <c r="AC183" s="150"/>
      <c r="AD183" s="150"/>
      <c r="AE183" s="150"/>
      <c r="AF183" s="150"/>
      <c r="AG183" s="150" t="s">
        <v>245</v>
      </c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outlineLevel="2" x14ac:dyDescent="0.2">
      <c r="A184" s="157"/>
      <c r="B184" s="158"/>
      <c r="C184" s="261" t="s">
        <v>890</v>
      </c>
      <c r="D184" s="262"/>
      <c r="E184" s="262"/>
      <c r="F184" s="262"/>
      <c r="G184" s="262"/>
      <c r="H184" s="161"/>
      <c r="I184" s="161"/>
      <c r="J184" s="161"/>
      <c r="K184" s="161"/>
      <c r="L184" s="161"/>
      <c r="M184" s="161"/>
      <c r="N184" s="160"/>
      <c r="O184" s="160"/>
      <c r="P184" s="160"/>
      <c r="Q184" s="160"/>
      <c r="R184" s="161"/>
      <c r="S184" s="161"/>
      <c r="T184" s="161"/>
      <c r="U184" s="161"/>
      <c r="V184" s="161"/>
      <c r="W184" s="161"/>
      <c r="X184" s="161"/>
      <c r="Y184" s="161"/>
      <c r="Z184" s="150"/>
      <c r="AA184" s="150"/>
      <c r="AB184" s="150"/>
      <c r="AC184" s="150"/>
      <c r="AD184" s="150"/>
      <c r="AE184" s="150"/>
      <c r="AF184" s="150"/>
      <c r="AG184" s="150" t="s">
        <v>186</v>
      </c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outlineLevel="3" x14ac:dyDescent="0.2">
      <c r="A185" s="157"/>
      <c r="B185" s="158"/>
      <c r="C185" s="261" t="s">
        <v>1011</v>
      </c>
      <c r="D185" s="262"/>
      <c r="E185" s="262"/>
      <c r="F185" s="262"/>
      <c r="G185" s="262"/>
      <c r="H185" s="161"/>
      <c r="I185" s="161"/>
      <c r="J185" s="161"/>
      <c r="K185" s="161"/>
      <c r="L185" s="161"/>
      <c r="M185" s="161"/>
      <c r="N185" s="160"/>
      <c r="O185" s="160"/>
      <c r="P185" s="160"/>
      <c r="Q185" s="160"/>
      <c r="R185" s="161"/>
      <c r="S185" s="161"/>
      <c r="T185" s="161"/>
      <c r="U185" s="161"/>
      <c r="V185" s="161"/>
      <c r="W185" s="161"/>
      <c r="X185" s="161"/>
      <c r="Y185" s="161"/>
      <c r="Z185" s="150"/>
      <c r="AA185" s="150"/>
      <c r="AB185" s="150"/>
      <c r="AC185" s="150"/>
      <c r="AD185" s="150"/>
      <c r="AE185" s="150"/>
      <c r="AF185" s="150"/>
      <c r="AG185" s="150" t="s">
        <v>186</v>
      </c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2" x14ac:dyDescent="0.2">
      <c r="A186" s="157"/>
      <c r="B186" s="158"/>
      <c r="C186" s="190" t="s">
        <v>1019</v>
      </c>
      <c r="D186" s="163"/>
      <c r="E186" s="164">
        <v>20</v>
      </c>
      <c r="F186" s="161"/>
      <c r="G186" s="161"/>
      <c r="H186" s="161"/>
      <c r="I186" s="161"/>
      <c r="J186" s="161"/>
      <c r="K186" s="161"/>
      <c r="L186" s="161"/>
      <c r="M186" s="161"/>
      <c r="N186" s="160"/>
      <c r="O186" s="160"/>
      <c r="P186" s="160"/>
      <c r="Q186" s="160"/>
      <c r="R186" s="161"/>
      <c r="S186" s="161"/>
      <c r="T186" s="161"/>
      <c r="U186" s="161"/>
      <c r="V186" s="161"/>
      <c r="W186" s="161"/>
      <c r="X186" s="161"/>
      <c r="Y186" s="161"/>
      <c r="Z186" s="150"/>
      <c r="AA186" s="150"/>
      <c r="AB186" s="150"/>
      <c r="AC186" s="150"/>
      <c r="AD186" s="150"/>
      <c r="AE186" s="150"/>
      <c r="AF186" s="150"/>
      <c r="AG186" s="150" t="s">
        <v>188</v>
      </c>
      <c r="AH186" s="150">
        <v>0</v>
      </c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3" x14ac:dyDescent="0.2">
      <c r="A187" s="157"/>
      <c r="B187" s="158"/>
      <c r="C187" s="190" t="s">
        <v>1020</v>
      </c>
      <c r="D187" s="163"/>
      <c r="E187" s="164">
        <v>20</v>
      </c>
      <c r="F187" s="161"/>
      <c r="G187" s="161"/>
      <c r="H187" s="161"/>
      <c r="I187" s="161"/>
      <c r="J187" s="161"/>
      <c r="K187" s="161"/>
      <c r="L187" s="161"/>
      <c r="M187" s="161"/>
      <c r="N187" s="160"/>
      <c r="O187" s="160"/>
      <c r="P187" s="160"/>
      <c r="Q187" s="160"/>
      <c r="R187" s="161"/>
      <c r="S187" s="161"/>
      <c r="T187" s="161"/>
      <c r="U187" s="161"/>
      <c r="V187" s="161"/>
      <c r="W187" s="161"/>
      <c r="X187" s="161"/>
      <c r="Y187" s="161"/>
      <c r="Z187" s="150"/>
      <c r="AA187" s="150"/>
      <c r="AB187" s="150"/>
      <c r="AC187" s="150"/>
      <c r="AD187" s="150"/>
      <c r="AE187" s="150"/>
      <c r="AF187" s="150"/>
      <c r="AG187" s="150" t="s">
        <v>188</v>
      </c>
      <c r="AH187" s="150">
        <v>0</v>
      </c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3" x14ac:dyDescent="0.2">
      <c r="A188" s="157"/>
      <c r="B188" s="158"/>
      <c r="C188" s="190" t="s">
        <v>1021</v>
      </c>
      <c r="D188" s="163"/>
      <c r="E188" s="164">
        <v>14</v>
      </c>
      <c r="F188" s="161"/>
      <c r="G188" s="161"/>
      <c r="H188" s="161"/>
      <c r="I188" s="161"/>
      <c r="J188" s="161"/>
      <c r="K188" s="161"/>
      <c r="L188" s="161"/>
      <c r="M188" s="161"/>
      <c r="N188" s="160"/>
      <c r="O188" s="160"/>
      <c r="P188" s="160"/>
      <c r="Q188" s="160"/>
      <c r="R188" s="161"/>
      <c r="S188" s="161"/>
      <c r="T188" s="161"/>
      <c r="U188" s="161"/>
      <c r="V188" s="161"/>
      <c r="W188" s="161"/>
      <c r="X188" s="161"/>
      <c r="Y188" s="161"/>
      <c r="Z188" s="150"/>
      <c r="AA188" s="150"/>
      <c r="AB188" s="150"/>
      <c r="AC188" s="150"/>
      <c r="AD188" s="150"/>
      <c r="AE188" s="150"/>
      <c r="AF188" s="150"/>
      <c r="AG188" s="150" t="s">
        <v>188</v>
      </c>
      <c r="AH188" s="150">
        <v>0</v>
      </c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ht="22.5" outlineLevel="1" x14ac:dyDescent="0.2">
      <c r="A189" s="173">
        <v>61</v>
      </c>
      <c r="B189" s="174" t="s">
        <v>1022</v>
      </c>
      <c r="C189" s="189" t="s">
        <v>1023</v>
      </c>
      <c r="D189" s="175" t="s">
        <v>264</v>
      </c>
      <c r="E189" s="176">
        <v>52</v>
      </c>
      <c r="F189" s="177"/>
      <c r="G189" s="178">
        <f>ROUND(E189*F189,2)</f>
        <v>0</v>
      </c>
      <c r="H189" s="177"/>
      <c r="I189" s="178">
        <f>ROUND(E189*H189,2)</f>
        <v>0</v>
      </c>
      <c r="J189" s="177"/>
      <c r="K189" s="178">
        <f>ROUND(E189*J189,2)</f>
        <v>0</v>
      </c>
      <c r="L189" s="178">
        <v>21</v>
      </c>
      <c r="M189" s="178">
        <f>G189*(1+L189/100)</f>
        <v>0</v>
      </c>
      <c r="N189" s="176">
        <v>4.6000000000000001E-4</v>
      </c>
      <c r="O189" s="176">
        <f>ROUND(E189*N189,2)</f>
        <v>0.02</v>
      </c>
      <c r="P189" s="176">
        <v>0</v>
      </c>
      <c r="Q189" s="176">
        <f>ROUND(E189*P189,2)</f>
        <v>0</v>
      </c>
      <c r="R189" s="178" t="s">
        <v>829</v>
      </c>
      <c r="S189" s="178" t="s">
        <v>242</v>
      </c>
      <c r="T189" s="179" t="s">
        <v>243</v>
      </c>
      <c r="U189" s="161">
        <v>0.29699999999999999</v>
      </c>
      <c r="V189" s="161">
        <f>ROUND(E189*U189,2)</f>
        <v>15.44</v>
      </c>
      <c r="W189" s="161"/>
      <c r="X189" s="161" t="s">
        <v>182</v>
      </c>
      <c r="Y189" s="161" t="s">
        <v>183</v>
      </c>
      <c r="Z189" s="150"/>
      <c r="AA189" s="150"/>
      <c r="AB189" s="150"/>
      <c r="AC189" s="150"/>
      <c r="AD189" s="150"/>
      <c r="AE189" s="150"/>
      <c r="AF189" s="150"/>
      <c r="AG189" s="150" t="s">
        <v>184</v>
      </c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2" x14ac:dyDescent="0.2">
      <c r="A190" s="157"/>
      <c r="B190" s="158"/>
      <c r="C190" s="263" t="s">
        <v>1010</v>
      </c>
      <c r="D190" s="264"/>
      <c r="E190" s="264"/>
      <c r="F190" s="264"/>
      <c r="G190" s="264"/>
      <c r="H190" s="161"/>
      <c r="I190" s="161"/>
      <c r="J190" s="161"/>
      <c r="K190" s="161"/>
      <c r="L190" s="161"/>
      <c r="M190" s="161"/>
      <c r="N190" s="160"/>
      <c r="O190" s="160"/>
      <c r="P190" s="160"/>
      <c r="Q190" s="160"/>
      <c r="R190" s="161"/>
      <c r="S190" s="161"/>
      <c r="T190" s="161"/>
      <c r="U190" s="161"/>
      <c r="V190" s="161"/>
      <c r="W190" s="161"/>
      <c r="X190" s="161"/>
      <c r="Y190" s="161"/>
      <c r="Z190" s="150"/>
      <c r="AA190" s="150"/>
      <c r="AB190" s="150"/>
      <c r="AC190" s="150"/>
      <c r="AD190" s="150"/>
      <c r="AE190" s="150"/>
      <c r="AF190" s="150"/>
      <c r="AG190" s="150" t="s">
        <v>245</v>
      </c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outlineLevel="2" x14ac:dyDescent="0.2">
      <c r="A191" s="157"/>
      <c r="B191" s="158"/>
      <c r="C191" s="261" t="s">
        <v>890</v>
      </c>
      <c r="D191" s="262"/>
      <c r="E191" s="262"/>
      <c r="F191" s="262"/>
      <c r="G191" s="262"/>
      <c r="H191" s="161"/>
      <c r="I191" s="161"/>
      <c r="J191" s="161"/>
      <c r="K191" s="161"/>
      <c r="L191" s="161"/>
      <c r="M191" s="161"/>
      <c r="N191" s="160"/>
      <c r="O191" s="160"/>
      <c r="P191" s="160"/>
      <c r="Q191" s="160"/>
      <c r="R191" s="161"/>
      <c r="S191" s="161"/>
      <c r="T191" s="161"/>
      <c r="U191" s="161"/>
      <c r="V191" s="161"/>
      <c r="W191" s="161"/>
      <c r="X191" s="161"/>
      <c r="Y191" s="161"/>
      <c r="Z191" s="150"/>
      <c r="AA191" s="150"/>
      <c r="AB191" s="150"/>
      <c r="AC191" s="150"/>
      <c r="AD191" s="150"/>
      <c r="AE191" s="150"/>
      <c r="AF191" s="150"/>
      <c r="AG191" s="150" t="s">
        <v>186</v>
      </c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3" x14ac:dyDescent="0.2">
      <c r="A192" s="157"/>
      <c r="B192" s="158"/>
      <c r="C192" s="261" t="s">
        <v>1011</v>
      </c>
      <c r="D192" s="262"/>
      <c r="E192" s="262"/>
      <c r="F192" s="262"/>
      <c r="G192" s="262"/>
      <c r="H192" s="161"/>
      <c r="I192" s="161"/>
      <c r="J192" s="161"/>
      <c r="K192" s="161"/>
      <c r="L192" s="161"/>
      <c r="M192" s="161"/>
      <c r="N192" s="160"/>
      <c r="O192" s="160"/>
      <c r="P192" s="160"/>
      <c r="Q192" s="160"/>
      <c r="R192" s="161"/>
      <c r="S192" s="161"/>
      <c r="T192" s="161"/>
      <c r="U192" s="161"/>
      <c r="V192" s="161"/>
      <c r="W192" s="161"/>
      <c r="X192" s="161"/>
      <c r="Y192" s="161"/>
      <c r="Z192" s="150"/>
      <c r="AA192" s="150"/>
      <c r="AB192" s="150"/>
      <c r="AC192" s="150"/>
      <c r="AD192" s="150"/>
      <c r="AE192" s="150"/>
      <c r="AF192" s="150"/>
      <c r="AG192" s="150" t="s">
        <v>186</v>
      </c>
      <c r="AH192" s="150"/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60" outlineLevel="2" x14ac:dyDescent="0.2">
      <c r="A193" s="157"/>
      <c r="B193" s="158"/>
      <c r="C193" s="190" t="s">
        <v>1024</v>
      </c>
      <c r="D193" s="163"/>
      <c r="E193" s="164">
        <v>26</v>
      </c>
      <c r="F193" s="161"/>
      <c r="G193" s="161"/>
      <c r="H193" s="161"/>
      <c r="I193" s="161"/>
      <c r="J193" s="161"/>
      <c r="K193" s="161"/>
      <c r="L193" s="161"/>
      <c r="M193" s="161"/>
      <c r="N193" s="160"/>
      <c r="O193" s="160"/>
      <c r="P193" s="160"/>
      <c r="Q193" s="160"/>
      <c r="R193" s="161"/>
      <c r="S193" s="161"/>
      <c r="T193" s="161"/>
      <c r="U193" s="161"/>
      <c r="V193" s="161"/>
      <c r="W193" s="161"/>
      <c r="X193" s="161"/>
      <c r="Y193" s="161"/>
      <c r="Z193" s="150"/>
      <c r="AA193" s="150"/>
      <c r="AB193" s="150"/>
      <c r="AC193" s="150"/>
      <c r="AD193" s="150"/>
      <c r="AE193" s="150"/>
      <c r="AF193" s="150"/>
      <c r="AG193" s="150" t="s">
        <v>188</v>
      </c>
      <c r="AH193" s="150">
        <v>0</v>
      </c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outlineLevel="3" x14ac:dyDescent="0.2">
      <c r="A194" s="157"/>
      <c r="B194" s="158"/>
      <c r="C194" s="190" t="s">
        <v>1025</v>
      </c>
      <c r="D194" s="163"/>
      <c r="E194" s="164">
        <v>26</v>
      </c>
      <c r="F194" s="161"/>
      <c r="G194" s="161"/>
      <c r="H194" s="161"/>
      <c r="I194" s="161"/>
      <c r="J194" s="161"/>
      <c r="K194" s="161"/>
      <c r="L194" s="161"/>
      <c r="M194" s="161"/>
      <c r="N194" s="160"/>
      <c r="O194" s="160"/>
      <c r="P194" s="160"/>
      <c r="Q194" s="160"/>
      <c r="R194" s="161"/>
      <c r="S194" s="161"/>
      <c r="T194" s="161"/>
      <c r="U194" s="161"/>
      <c r="V194" s="161"/>
      <c r="W194" s="161"/>
      <c r="X194" s="161"/>
      <c r="Y194" s="161"/>
      <c r="Z194" s="150"/>
      <c r="AA194" s="150"/>
      <c r="AB194" s="150"/>
      <c r="AC194" s="150"/>
      <c r="AD194" s="150"/>
      <c r="AE194" s="150"/>
      <c r="AF194" s="150"/>
      <c r="AG194" s="150" t="s">
        <v>188</v>
      </c>
      <c r="AH194" s="150">
        <v>0</v>
      </c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ht="22.5" outlineLevel="1" x14ac:dyDescent="0.2">
      <c r="A195" s="173">
        <v>62</v>
      </c>
      <c r="B195" s="174" t="s">
        <v>1026</v>
      </c>
      <c r="C195" s="189" t="s">
        <v>1027</v>
      </c>
      <c r="D195" s="175" t="s">
        <v>264</v>
      </c>
      <c r="E195" s="176">
        <v>26</v>
      </c>
      <c r="F195" s="177"/>
      <c r="G195" s="178">
        <f>ROUND(E195*F195,2)</f>
        <v>0</v>
      </c>
      <c r="H195" s="177"/>
      <c r="I195" s="178">
        <f>ROUND(E195*H195,2)</f>
        <v>0</v>
      </c>
      <c r="J195" s="177"/>
      <c r="K195" s="178">
        <f>ROUND(E195*J195,2)</f>
        <v>0</v>
      </c>
      <c r="L195" s="178">
        <v>21</v>
      </c>
      <c r="M195" s="178">
        <f>G195*(1+L195/100)</f>
        <v>0</v>
      </c>
      <c r="N195" s="176">
        <v>6.8999999999999997E-4</v>
      </c>
      <c r="O195" s="176">
        <f>ROUND(E195*N195,2)</f>
        <v>0.02</v>
      </c>
      <c r="P195" s="176">
        <v>0</v>
      </c>
      <c r="Q195" s="176">
        <f>ROUND(E195*P195,2)</f>
        <v>0</v>
      </c>
      <c r="R195" s="178" t="s">
        <v>829</v>
      </c>
      <c r="S195" s="178" t="s">
        <v>242</v>
      </c>
      <c r="T195" s="179" t="s">
        <v>243</v>
      </c>
      <c r="U195" s="161">
        <v>0.32800000000000001</v>
      </c>
      <c r="V195" s="161">
        <f>ROUND(E195*U195,2)</f>
        <v>8.5299999999999994</v>
      </c>
      <c r="W195" s="161"/>
      <c r="X195" s="161" t="s">
        <v>182</v>
      </c>
      <c r="Y195" s="161" t="s">
        <v>183</v>
      </c>
      <c r="Z195" s="150"/>
      <c r="AA195" s="150"/>
      <c r="AB195" s="150"/>
      <c r="AC195" s="150"/>
      <c r="AD195" s="150"/>
      <c r="AE195" s="150"/>
      <c r="AF195" s="150"/>
      <c r="AG195" s="150" t="s">
        <v>184</v>
      </c>
      <c r="AH195" s="150"/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outlineLevel="2" x14ac:dyDescent="0.2">
      <c r="A196" s="157"/>
      <c r="B196" s="158"/>
      <c r="C196" s="263" t="s">
        <v>1010</v>
      </c>
      <c r="D196" s="264"/>
      <c r="E196" s="264"/>
      <c r="F196" s="264"/>
      <c r="G196" s="264"/>
      <c r="H196" s="161"/>
      <c r="I196" s="161"/>
      <c r="J196" s="161"/>
      <c r="K196" s="161"/>
      <c r="L196" s="161"/>
      <c r="M196" s="161"/>
      <c r="N196" s="160"/>
      <c r="O196" s="160"/>
      <c r="P196" s="160"/>
      <c r="Q196" s="160"/>
      <c r="R196" s="161"/>
      <c r="S196" s="161"/>
      <c r="T196" s="161"/>
      <c r="U196" s="161"/>
      <c r="V196" s="161"/>
      <c r="W196" s="161"/>
      <c r="X196" s="161"/>
      <c r="Y196" s="161"/>
      <c r="Z196" s="150"/>
      <c r="AA196" s="150"/>
      <c r="AB196" s="150"/>
      <c r="AC196" s="150"/>
      <c r="AD196" s="150"/>
      <c r="AE196" s="150"/>
      <c r="AF196" s="150"/>
      <c r="AG196" s="150" t="s">
        <v>245</v>
      </c>
      <c r="AH196" s="150"/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outlineLevel="2" x14ac:dyDescent="0.2">
      <c r="A197" s="157"/>
      <c r="B197" s="158"/>
      <c r="C197" s="261" t="s">
        <v>890</v>
      </c>
      <c r="D197" s="262"/>
      <c r="E197" s="262"/>
      <c r="F197" s="262"/>
      <c r="G197" s="262"/>
      <c r="H197" s="161"/>
      <c r="I197" s="161"/>
      <c r="J197" s="161"/>
      <c r="K197" s="161"/>
      <c r="L197" s="161"/>
      <c r="M197" s="161"/>
      <c r="N197" s="160"/>
      <c r="O197" s="160"/>
      <c r="P197" s="160"/>
      <c r="Q197" s="160"/>
      <c r="R197" s="161"/>
      <c r="S197" s="161"/>
      <c r="T197" s="161"/>
      <c r="U197" s="161"/>
      <c r="V197" s="161"/>
      <c r="W197" s="161"/>
      <c r="X197" s="161"/>
      <c r="Y197" s="161"/>
      <c r="Z197" s="150"/>
      <c r="AA197" s="150"/>
      <c r="AB197" s="150"/>
      <c r="AC197" s="150"/>
      <c r="AD197" s="150"/>
      <c r="AE197" s="150"/>
      <c r="AF197" s="150"/>
      <c r="AG197" s="150" t="s">
        <v>186</v>
      </c>
      <c r="AH197" s="150"/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outlineLevel="3" x14ac:dyDescent="0.2">
      <c r="A198" s="157"/>
      <c r="B198" s="158"/>
      <c r="C198" s="261" t="s">
        <v>1011</v>
      </c>
      <c r="D198" s="262"/>
      <c r="E198" s="262"/>
      <c r="F198" s="262"/>
      <c r="G198" s="262"/>
      <c r="H198" s="161"/>
      <c r="I198" s="161"/>
      <c r="J198" s="161"/>
      <c r="K198" s="161"/>
      <c r="L198" s="161"/>
      <c r="M198" s="161"/>
      <c r="N198" s="160"/>
      <c r="O198" s="160"/>
      <c r="P198" s="160"/>
      <c r="Q198" s="160"/>
      <c r="R198" s="161"/>
      <c r="S198" s="161"/>
      <c r="T198" s="161"/>
      <c r="U198" s="161"/>
      <c r="V198" s="161"/>
      <c r="W198" s="161"/>
      <c r="X198" s="161"/>
      <c r="Y198" s="161"/>
      <c r="Z198" s="150"/>
      <c r="AA198" s="150"/>
      <c r="AB198" s="150"/>
      <c r="AC198" s="150"/>
      <c r="AD198" s="150"/>
      <c r="AE198" s="150"/>
      <c r="AF198" s="150"/>
      <c r="AG198" s="150" t="s">
        <v>186</v>
      </c>
      <c r="AH198" s="150"/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outlineLevel="2" x14ac:dyDescent="0.2">
      <c r="A199" s="157"/>
      <c r="B199" s="158"/>
      <c r="C199" s="190" t="s">
        <v>1028</v>
      </c>
      <c r="D199" s="163"/>
      <c r="E199" s="164">
        <v>13</v>
      </c>
      <c r="F199" s="161"/>
      <c r="G199" s="161"/>
      <c r="H199" s="161"/>
      <c r="I199" s="161"/>
      <c r="J199" s="161"/>
      <c r="K199" s="161"/>
      <c r="L199" s="161"/>
      <c r="M199" s="161"/>
      <c r="N199" s="160"/>
      <c r="O199" s="160"/>
      <c r="P199" s="160"/>
      <c r="Q199" s="160"/>
      <c r="R199" s="161"/>
      <c r="S199" s="161"/>
      <c r="T199" s="161"/>
      <c r="U199" s="161"/>
      <c r="V199" s="161"/>
      <c r="W199" s="161"/>
      <c r="X199" s="161"/>
      <c r="Y199" s="161"/>
      <c r="Z199" s="150"/>
      <c r="AA199" s="150"/>
      <c r="AB199" s="150"/>
      <c r="AC199" s="150"/>
      <c r="AD199" s="150"/>
      <c r="AE199" s="150"/>
      <c r="AF199" s="150"/>
      <c r="AG199" s="150" t="s">
        <v>188</v>
      </c>
      <c r="AH199" s="150">
        <v>0</v>
      </c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3" x14ac:dyDescent="0.2">
      <c r="A200" s="157"/>
      <c r="B200" s="158"/>
      <c r="C200" s="190" t="s">
        <v>1029</v>
      </c>
      <c r="D200" s="163"/>
      <c r="E200" s="164">
        <v>13</v>
      </c>
      <c r="F200" s="161"/>
      <c r="G200" s="161"/>
      <c r="H200" s="161"/>
      <c r="I200" s="161"/>
      <c r="J200" s="161"/>
      <c r="K200" s="161"/>
      <c r="L200" s="161"/>
      <c r="M200" s="161"/>
      <c r="N200" s="160"/>
      <c r="O200" s="160"/>
      <c r="P200" s="160"/>
      <c r="Q200" s="160"/>
      <c r="R200" s="161"/>
      <c r="S200" s="161"/>
      <c r="T200" s="161"/>
      <c r="U200" s="161"/>
      <c r="V200" s="161"/>
      <c r="W200" s="161"/>
      <c r="X200" s="161"/>
      <c r="Y200" s="161"/>
      <c r="Z200" s="150"/>
      <c r="AA200" s="150"/>
      <c r="AB200" s="150"/>
      <c r="AC200" s="150"/>
      <c r="AD200" s="150"/>
      <c r="AE200" s="150"/>
      <c r="AF200" s="150"/>
      <c r="AG200" s="150" t="s">
        <v>188</v>
      </c>
      <c r="AH200" s="150">
        <v>0</v>
      </c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outlineLevel="1" x14ac:dyDescent="0.2">
      <c r="A201" s="173">
        <v>63</v>
      </c>
      <c r="B201" s="174" t="s">
        <v>1030</v>
      </c>
      <c r="C201" s="189" t="s">
        <v>1031</v>
      </c>
      <c r="D201" s="175" t="s">
        <v>240</v>
      </c>
      <c r="E201" s="176">
        <v>30</v>
      </c>
      <c r="F201" s="177"/>
      <c r="G201" s="178">
        <f>ROUND(E201*F201,2)</f>
        <v>0</v>
      </c>
      <c r="H201" s="177"/>
      <c r="I201" s="178">
        <f>ROUND(E201*H201,2)</f>
        <v>0</v>
      </c>
      <c r="J201" s="177"/>
      <c r="K201" s="178">
        <f>ROUND(E201*J201,2)</f>
        <v>0</v>
      </c>
      <c r="L201" s="178">
        <v>21</v>
      </c>
      <c r="M201" s="178">
        <f>G201*(1+L201/100)</f>
        <v>0</v>
      </c>
      <c r="N201" s="176">
        <v>0</v>
      </c>
      <c r="O201" s="176">
        <f>ROUND(E201*N201,2)</f>
        <v>0</v>
      </c>
      <c r="P201" s="176">
        <v>0</v>
      </c>
      <c r="Q201" s="176">
        <f>ROUND(E201*P201,2)</f>
        <v>0</v>
      </c>
      <c r="R201" s="178" t="s">
        <v>829</v>
      </c>
      <c r="S201" s="178" t="s">
        <v>242</v>
      </c>
      <c r="T201" s="179" t="s">
        <v>243</v>
      </c>
      <c r="U201" s="161">
        <v>0.42499999999999999</v>
      </c>
      <c r="V201" s="161">
        <f>ROUND(E201*U201,2)</f>
        <v>12.75</v>
      </c>
      <c r="W201" s="161"/>
      <c r="X201" s="161" t="s">
        <v>182</v>
      </c>
      <c r="Y201" s="161" t="s">
        <v>183</v>
      </c>
      <c r="Z201" s="150"/>
      <c r="AA201" s="150"/>
      <c r="AB201" s="150"/>
      <c r="AC201" s="150"/>
      <c r="AD201" s="150"/>
      <c r="AE201" s="150"/>
      <c r="AF201" s="150"/>
      <c r="AG201" s="150" t="s">
        <v>184</v>
      </c>
      <c r="AH201" s="150"/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outlineLevel="2" x14ac:dyDescent="0.2">
      <c r="A202" s="157"/>
      <c r="B202" s="158"/>
      <c r="C202" s="190" t="s">
        <v>1032</v>
      </c>
      <c r="D202" s="163"/>
      <c r="E202" s="164">
        <v>30</v>
      </c>
      <c r="F202" s="161"/>
      <c r="G202" s="161"/>
      <c r="H202" s="161"/>
      <c r="I202" s="161"/>
      <c r="J202" s="161"/>
      <c r="K202" s="161"/>
      <c r="L202" s="161"/>
      <c r="M202" s="161"/>
      <c r="N202" s="160"/>
      <c r="O202" s="160"/>
      <c r="P202" s="160"/>
      <c r="Q202" s="160"/>
      <c r="R202" s="161"/>
      <c r="S202" s="161"/>
      <c r="T202" s="161"/>
      <c r="U202" s="161"/>
      <c r="V202" s="161"/>
      <c r="W202" s="161"/>
      <c r="X202" s="161"/>
      <c r="Y202" s="161"/>
      <c r="Z202" s="150"/>
      <c r="AA202" s="150"/>
      <c r="AB202" s="150"/>
      <c r="AC202" s="150"/>
      <c r="AD202" s="150"/>
      <c r="AE202" s="150"/>
      <c r="AF202" s="150"/>
      <c r="AG202" s="150" t="s">
        <v>188</v>
      </c>
      <c r="AH202" s="150">
        <v>0</v>
      </c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outlineLevel="1" x14ac:dyDescent="0.2">
      <c r="A203" s="173">
        <v>64</v>
      </c>
      <c r="B203" s="174" t="s">
        <v>1033</v>
      </c>
      <c r="C203" s="189" t="s">
        <v>1034</v>
      </c>
      <c r="D203" s="175" t="s">
        <v>240</v>
      </c>
      <c r="E203" s="176">
        <v>4</v>
      </c>
      <c r="F203" s="177"/>
      <c r="G203" s="178">
        <f>ROUND(E203*F203,2)</f>
        <v>0</v>
      </c>
      <c r="H203" s="177"/>
      <c r="I203" s="178">
        <f>ROUND(E203*H203,2)</f>
        <v>0</v>
      </c>
      <c r="J203" s="177"/>
      <c r="K203" s="178">
        <f>ROUND(E203*J203,2)</f>
        <v>0</v>
      </c>
      <c r="L203" s="178">
        <v>21</v>
      </c>
      <c r="M203" s="178">
        <f>G203*(1+L203/100)</f>
        <v>0</v>
      </c>
      <c r="N203" s="176">
        <v>0</v>
      </c>
      <c r="O203" s="176">
        <f>ROUND(E203*N203,2)</f>
        <v>0</v>
      </c>
      <c r="P203" s="176">
        <v>0</v>
      </c>
      <c r="Q203" s="176">
        <f>ROUND(E203*P203,2)</f>
        <v>0</v>
      </c>
      <c r="R203" s="178" t="s">
        <v>829</v>
      </c>
      <c r="S203" s="178" t="s">
        <v>242</v>
      </c>
      <c r="T203" s="179" t="s">
        <v>243</v>
      </c>
      <c r="U203" s="161">
        <v>0.16500000000000001</v>
      </c>
      <c r="V203" s="161">
        <f>ROUND(E203*U203,2)</f>
        <v>0.66</v>
      </c>
      <c r="W203" s="161"/>
      <c r="X203" s="161" t="s">
        <v>182</v>
      </c>
      <c r="Y203" s="161" t="s">
        <v>183</v>
      </c>
      <c r="Z203" s="150"/>
      <c r="AA203" s="150"/>
      <c r="AB203" s="150"/>
      <c r="AC203" s="150"/>
      <c r="AD203" s="150"/>
      <c r="AE203" s="150"/>
      <c r="AF203" s="150"/>
      <c r="AG203" s="150" t="s">
        <v>184</v>
      </c>
      <c r="AH203" s="150"/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outlineLevel="2" x14ac:dyDescent="0.2">
      <c r="A204" s="157"/>
      <c r="B204" s="158"/>
      <c r="C204" s="263" t="s">
        <v>1035</v>
      </c>
      <c r="D204" s="264"/>
      <c r="E204" s="264"/>
      <c r="F204" s="264"/>
      <c r="G204" s="264"/>
      <c r="H204" s="161"/>
      <c r="I204" s="161"/>
      <c r="J204" s="161"/>
      <c r="K204" s="161"/>
      <c r="L204" s="161"/>
      <c r="M204" s="161"/>
      <c r="N204" s="160"/>
      <c r="O204" s="160"/>
      <c r="P204" s="160"/>
      <c r="Q204" s="160"/>
      <c r="R204" s="161"/>
      <c r="S204" s="161"/>
      <c r="T204" s="161"/>
      <c r="U204" s="161"/>
      <c r="V204" s="161"/>
      <c r="W204" s="161"/>
      <c r="X204" s="161"/>
      <c r="Y204" s="161"/>
      <c r="Z204" s="150"/>
      <c r="AA204" s="150"/>
      <c r="AB204" s="150"/>
      <c r="AC204" s="150"/>
      <c r="AD204" s="150"/>
      <c r="AE204" s="150"/>
      <c r="AF204" s="150"/>
      <c r="AG204" s="150" t="s">
        <v>245</v>
      </c>
      <c r="AH204" s="150"/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</row>
    <row r="205" spans="1:60" outlineLevel="1" x14ac:dyDescent="0.2">
      <c r="A205" s="181">
        <v>65</v>
      </c>
      <c r="B205" s="182" t="s">
        <v>1036</v>
      </c>
      <c r="C205" s="191" t="s">
        <v>1037</v>
      </c>
      <c r="D205" s="183" t="s">
        <v>240</v>
      </c>
      <c r="E205" s="184">
        <v>20</v>
      </c>
      <c r="F205" s="185"/>
      <c r="G205" s="186">
        <f t="shared" ref="G205:G212" si="0">ROUND(E205*F205,2)</f>
        <v>0</v>
      </c>
      <c r="H205" s="185"/>
      <c r="I205" s="186">
        <f t="shared" ref="I205:I212" si="1">ROUND(E205*H205,2)</f>
        <v>0</v>
      </c>
      <c r="J205" s="185"/>
      <c r="K205" s="186">
        <f t="shared" ref="K205:K212" si="2">ROUND(E205*J205,2)</f>
        <v>0</v>
      </c>
      <c r="L205" s="186">
        <v>21</v>
      </c>
      <c r="M205" s="186">
        <f t="shared" ref="M205:M212" si="3">G205*(1+L205/100)</f>
        <v>0</v>
      </c>
      <c r="N205" s="184">
        <v>2.5000000000000001E-4</v>
      </c>
      <c r="O205" s="184">
        <f t="shared" ref="O205:O212" si="4">ROUND(E205*N205,2)</f>
        <v>0.01</v>
      </c>
      <c r="P205" s="184">
        <v>0</v>
      </c>
      <c r="Q205" s="184">
        <f t="shared" ref="Q205:Q212" si="5">ROUND(E205*P205,2)</f>
        <v>0</v>
      </c>
      <c r="R205" s="186" t="s">
        <v>829</v>
      </c>
      <c r="S205" s="186" t="s">
        <v>242</v>
      </c>
      <c r="T205" s="187" t="s">
        <v>243</v>
      </c>
      <c r="U205" s="161">
        <v>0.16500000000000001</v>
      </c>
      <c r="V205" s="161">
        <f t="shared" ref="V205:V212" si="6">ROUND(E205*U205,2)</f>
        <v>3.3</v>
      </c>
      <c r="W205" s="161"/>
      <c r="X205" s="161" t="s">
        <v>182</v>
      </c>
      <c r="Y205" s="161" t="s">
        <v>183</v>
      </c>
      <c r="Z205" s="150"/>
      <c r="AA205" s="150"/>
      <c r="AB205" s="150"/>
      <c r="AC205" s="150"/>
      <c r="AD205" s="150"/>
      <c r="AE205" s="150"/>
      <c r="AF205" s="150"/>
      <c r="AG205" s="150" t="s">
        <v>184</v>
      </c>
      <c r="AH205" s="150"/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1" x14ac:dyDescent="0.2">
      <c r="A206" s="181">
        <v>66</v>
      </c>
      <c r="B206" s="182" t="s">
        <v>1038</v>
      </c>
      <c r="C206" s="191" t="s">
        <v>1037</v>
      </c>
      <c r="D206" s="183" t="s">
        <v>240</v>
      </c>
      <c r="E206" s="184">
        <v>8</v>
      </c>
      <c r="F206" s="185"/>
      <c r="G206" s="186">
        <f t="shared" si="0"/>
        <v>0</v>
      </c>
      <c r="H206" s="185"/>
      <c r="I206" s="186">
        <f t="shared" si="1"/>
        <v>0</v>
      </c>
      <c r="J206" s="185"/>
      <c r="K206" s="186">
        <f t="shared" si="2"/>
        <v>0</v>
      </c>
      <c r="L206" s="186">
        <v>21</v>
      </c>
      <c r="M206" s="186">
        <f t="shared" si="3"/>
        <v>0</v>
      </c>
      <c r="N206" s="184">
        <v>3.8000000000000002E-4</v>
      </c>
      <c r="O206" s="184">
        <f t="shared" si="4"/>
        <v>0</v>
      </c>
      <c r="P206" s="184">
        <v>0</v>
      </c>
      <c r="Q206" s="184">
        <f t="shared" si="5"/>
        <v>0</v>
      </c>
      <c r="R206" s="186" t="s">
        <v>829</v>
      </c>
      <c r="S206" s="186" t="s">
        <v>242</v>
      </c>
      <c r="T206" s="187" t="s">
        <v>243</v>
      </c>
      <c r="U206" s="161">
        <v>0.20699999999999999</v>
      </c>
      <c r="V206" s="161">
        <f t="shared" si="6"/>
        <v>1.66</v>
      </c>
      <c r="W206" s="161"/>
      <c r="X206" s="161" t="s">
        <v>182</v>
      </c>
      <c r="Y206" s="161" t="s">
        <v>183</v>
      </c>
      <c r="Z206" s="150"/>
      <c r="AA206" s="150"/>
      <c r="AB206" s="150"/>
      <c r="AC206" s="150"/>
      <c r="AD206" s="150"/>
      <c r="AE206" s="150"/>
      <c r="AF206" s="150"/>
      <c r="AG206" s="150" t="s">
        <v>184</v>
      </c>
      <c r="AH206" s="150"/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outlineLevel="1" x14ac:dyDescent="0.2">
      <c r="A207" s="181">
        <v>67</v>
      </c>
      <c r="B207" s="182" t="s">
        <v>1039</v>
      </c>
      <c r="C207" s="191" t="s">
        <v>1037</v>
      </c>
      <c r="D207" s="183" t="s">
        <v>240</v>
      </c>
      <c r="E207" s="184">
        <v>1</v>
      </c>
      <c r="F207" s="185"/>
      <c r="G207" s="186">
        <f t="shared" si="0"/>
        <v>0</v>
      </c>
      <c r="H207" s="185"/>
      <c r="I207" s="186">
        <f t="shared" si="1"/>
        <v>0</v>
      </c>
      <c r="J207" s="185"/>
      <c r="K207" s="186">
        <f t="shared" si="2"/>
        <v>0</v>
      </c>
      <c r="L207" s="186">
        <v>21</v>
      </c>
      <c r="M207" s="186">
        <f t="shared" si="3"/>
        <v>0</v>
      </c>
      <c r="N207" s="184">
        <v>2.16E-3</v>
      </c>
      <c r="O207" s="184">
        <f t="shared" si="4"/>
        <v>0</v>
      </c>
      <c r="P207" s="184">
        <v>0</v>
      </c>
      <c r="Q207" s="184">
        <f t="shared" si="5"/>
        <v>0</v>
      </c>
      <c r="R207" s="186" t="s">
        <v>829</v>
      </c>
      <c r="S207" s="186" t="s">
        <v>242</v>
      </c>
      <c r="T207" s="187" t="s">
        <v>243</v>
      </c>
      <c r="U207" s="161">
        <v>0.42399999999999999</v>
      </c>
      <c r="V207" s="161">
        <f t="shared" si="6"/>
        <v>0.42</v>
      </c>
      <c r="W207" s="161"/>
      <c r="X207" s="161" t="s">
        <v>182</v>
      </c>
      <c r="Y207" s="161" t="s">
        <v>183</v>
      </c>
      <c r="Z207" s="150"/>
      <c r="AA207" s="150"/>
      <c r="AB207" s="150"/>
      <c r="AC207" s="150"/>
      <c r="AD207" s="150"/>
      <c r="AE207" s="150"/>
      <c r="AF207" s="150"/>
      <c r="AG207" s="150" t="s">
        <v>184</v>
      </c>
      <c r="AH207" s="150"/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outlineLevel="1" x14ac:dyDescent="0.2">
      <c r="A208" s="181">
        <v>68</v>
      </c>
      <c r="B208" s="182" t="s">
        <v>1040</v>
      </c>
      <c r="C208" s="191" t="s">
        <v>1037</v>
      </c>
      <c r="D208" s="183" t="s">
        <v>240</v>
      </c>
      <c r="E208" s="184">
        <v>1</v>
      </c>
      <c r="F208" s="185"/>
      <c r="G208" s="186">
        <f t="shared" si="0"/>
        <v>0</v>
      </c>
      <c r="H208" s="185"/>
      <c r="I208" s="186">
        <f t="shared" si="1"/>
        <v>0</v>
      </c>
      <c r="J208" s="185"/>
      <c r="K208" s="186">
        <f t="shared" si="2"/>
        <v>0</v>
      </c>
      <c r="L208" s="186">
        <v>21</v>
      </c>
      <c r="M208" s="186">
        <f t="shared" si="3"/>
        <v>0</v>
      </c>
      <c r="N208" s="184">
        <v>2.9999999999999997E-4</v>
      </c>
      <c r="O208" s="184">
        <f t="shared" si="4"/>
        <v>0</v>
      </c>
      <c r="P208" s="184">
        <v>0</v>
      </c>
      <c r="Q208" s="184">
        <f t="shared" si="5"/>
        <v>0</v>
      </c>
      <c r="R208" s="186" t="s">
        <v>829</v>
      </c>
      <c r="S208" s="186" t="s">
        <v>242</v>
      </c>
      <c r="T208" s="187" t="s">
        <v>243</v>
      </c>
      <c r="U208" s="161">
        <v>0.16500000000000001</v>
      </c>
      <c r="V208" s="161">
        <f t="shared" si="6"/>
        <v>0.17</v>
      </c>
      <c r="W208" s="161"/>
      <c r="X208" s="161" t="s">
        <v>182</v>
      </c>
      <c r="Y208" s="161" t="s">
        <v>183</v>
      </c>
      <c r="Z208" s="150"/>
      <c r="AA208" s="150"/>
      <c r="AB208" s="150"/>
      <c r="AC208" s="150"/>
      <c r="AD208" s="150"/>
      <c r="AE208" s="150"/>
      <c r="AF208" s="150"/>
      <c r="AG208" s="150" t="s">
        <v>184</v>
      </c>
      <c r="AH208" s="150"/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outlineLevel="1" x14ac:dyDescent="0.2">
      <c r="A209" s="181">
        <v>69</v>
      </c>
      <c r="B209" s="182" t="s">
        <v>1041</v>
      </c>
      <c r="C209" s="191" t="s">
        <v>1037</v>
      </c>
      <c r="D209" s="183" t="s">
        <v>240</v>
      </c>
      <c r="E209" s="184">
        <v>4</v>
      </c>
      <c r="F209" s="185"/>
      <c r="G209" s="186">
        <f t="shared" si="0"/>
        <v>0</v>
      </c>
      <c r="H209" s="185"/>
      <c r="I209" s="186">
        <f t="shared" si="1"/>
        <v>0</v>
      </c>
      <c r="J209" s="185"/>
      <c r="K209" s="186">
        <f t="shared" si="2"/>
        <v>0</v>
      </c>
      <c r="L209" s="186">
        <v>21</v>
      </c>
      <c r="M209" s="186">
        <f t="shared" si="3"/>
        <v>0</v>
      </c>
      <c r="N209" s="184">
        <v>6.7000000000000002E-4</v>
      </c>
      <c r="O209" s="184">
        <f t="shared" si="4"/>
        <v>0</v>
      </c>
      <c r="P209" s="184">
        <v>0</v>
      </c>
      <c r="Q209" s="184">
        <f t="shared" si="5"/>
        <v>0</v>
      </c>
      <c r="R209" s="186" t="s">
        <v>829</v>
      </c>
      <c r="S209" s="186" t="s">
        <v>242</v>
      </c>
      <c r="T209" s="187" t="s">
        <v>243</v>
      </c>
      <c r="U209" s="161">
        <v>0.22700000000000001</v>
      </c>
      <c r="V209" s="161">
        <f t="shared" si="6"/>
        <v>0.91</v>
      </c>
      <c r="W209" s="161"/>
      <c r="X209" s="161" t="s">
        <v>182</v>
      </c>
      <c r="Y209" s="161" t="s">
        <v>183</v>
      </c>
      <c r="Z209" s="150"/>
      <c r="AA209" s="150"/>
      <c r="AB209" s="150"/>
      <c r="AC209" s="150"/>
      <c r="AD209" s="150"/>
      <c r="AE209" s="150"/>
      <c r="AF209" s="150"/>
      <c r="AG209" s="150" t="s">
        <v>184</v>
      </c>
      <c r="AH209" s="150"/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outlineLevel="1" x14ac:dyDescent="0.2">
      <c r="A210" s="181">
        <v>70</v>
      </c>
      <c r="B210" s="182" t="s">
        <v>1042</v>
      </c>
      <c r="C210" s="191" t="s">
        <v>1043</v>
      </c>
      <c r="D210" s="183" t="s">
        <v>240</v>
      </c>
      <c r="E210" s="184">
        <v>2</v>
      </c>
      <c r="F210" s="185"/>
      <c r="G210" s="186">
        <f t="shared" si="0"/>
        <v>0</v>
      </c>
      <c r="H210" s="185"/>
      <c r="I210" s="186">
        <f t="shared" si="1"/>
        <v>0</v>
      </c>
      <c r="J210" s="185"/>
      <c r="K210" s="186">
        <f t="shared" si="2"/>
        <v>0</v>
      </c>
      <c r="L210" s="186">
        <v>21</v>
      </c>
      <c r="M210" s="186">
        <f t="shared" si="3"/>
        <v>0</v>
      </c>
      <c r="N210" s="184">
        <v>3.1E-4</v>
      </c>
      <c r="O210" s="184">
        <f t="shared" si="4"/>
        <v>0</v>
      </c>
      <c r="P210" s="184">
        <v>0</v>
      </c>
      <c r="Q210" s="184">
        <f t="shared" si="5"/>
        <v>0</v>
      </c>
      <c r="R210" s="186" t="s">
        <v>829</v>
      </c>
      <c r="S210" s="186" t="s">
        <v>242</v>
      </c>
      <c r="T210" s="187" t="s">
        <v>243</v>
      </c>
      <c r="U210" s="161">
        <v>0.20699999999999999</v>
      </c>
      <c r="V210" s="161">
        <f t="shared" si="6"/>
        <v>0.41</v>
      </c>
      <c r="W210" s="161"/>
      <c r="X210" s="161" t="s">
        <v>182</v>
      </c>
      <c r="Y210" s="161" t="s">
        <v>183</v>
      </c>
      <c r="Z210" s="150"/>
      <c r="AA210" s="150"/>
      <c r="AB210" s="150"/>
      <c r="AC210" s="150"/>
      <c r="AD210" s="150"/>
      <c r="AE210" s="150"/>
      <c r="AF210" s="150"/>
      <c r="AG210" s="150" t="s">
        <v>184</v>
      </c>
      <c r="AH210" s="150"/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outlineLevel="1" x14ac:dyDescent="0.2">
      <c r="A211" s="181">
        <v>71</v>
      </c>
      <c r="B211" s="182" t="s">
        <v>1044</v>
      </c>
      <c r="C211" s="191" t="s">
        <v>1045</v>
      </c>
      <c r="D211" s="183" t="s">
        <v>240</v>
      </c>
      <c r="E211" s="184">
        <v>2</v>
      </c>
      <c r="F211" s="185"/>
      <c r="G211" s="186">
        <f t="shared" si="0"/>
        <v>0</v>
      </c>
      <c r="H211" s="185"/>
      <c r="I211" s="186">
        <f t="shared" si="1"/>
        <v>0</v>
      </c>
      <c r="J211" s="185"/>
      <c r="K211" s="186">
        <f t="shared" si="2"/>
        <v>0</v>
      </c>
      <c r="L211" s="186">
        <v>21</v>
      </c>
      <c r="M211" s="186">
        <f t="shared" si="3"/>
        <v>0</v>
      </c>
      <c r="N211" s="184">
        <v>2.3000000000000001E-4</v>
      </c>
      <c r="O211" s="184">
        <f t="shared" si="4"/>
        <v>0</v>
      </c>
      <c r="P211" s="184">
        <v>0</v>
      </c>
      <c r="Q211" s="184">
        <f t="shared" si="5"/>
        <v>0</v>
      </c>
      <c r="R211" s="186" t="s">
        <v>829</v>
      </c>
      <c r="S211" s="186" t="s">
        <v>242</v>
      </c>
      <c r="T211" s="187" t="s">
        <v>243</v>
      </c>
      <c r="U211" s="161">
        <v>0.20699999999999999</v>
      </c>
      <c r="V211" s="161">
        <f t="shared" si="6"/>
        <v>0.41</v>
      </c>
      <c r="W211" s="161"/>
      <c r="X211" s="161" t="s">
        <v>182</v>
      </c>
      <c r="Y211" s="161" t="s">
        <v>183</v>
      </c>
      <c r="Z211" s="150"/>
      <c r="AA211" s="150"/>
      <c r="AB211" s="150"/>
      <c r="AC211" s="150"/>
      <c r="AD211" s="150"/>
      <c r="AE211" s="150"/>
      <c r="AF211" s="150"/>
      <c r="AG211" s="150" t="s">
        <v>184</v>
      </c>
      <c r="AH211" s="150"/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1" x14ac:dyDescent="0.2">
      <c r="A212" s="173">
        <v>72</v>
      </c>
      <c r="B212" s="174" t="s">
        <v>1046</v>
      </c>
      <c r="C212" s="189" t="s">
        <v>1047</v>
      </c>
      <c r="D212" s="175" t="s">
        <v>240</v>
      </c>
      <c r="E212" s="176">
        <v>1</v>
      </c>
      <c r="F212" s="177"/>
      <c r="G212" s="178">
        <f t="shared" si="0"/>
        <v>0</v>
      </c>
      <c r="H212" s="177"/>
      <c r="I212" s="178">
        <f t="shared" si="1"/>
        <v>0</v>
      </c>
      <c r="J212" s="177"/>
      <c r="K212" s="178">
        <f t="shared" si="2"/>
        <v>0</v>
      </c>
      <c r="L212" s="178">
        <v>21</v>
      </c>
      <c r="M212" s="178">
        <f t="shared" si="3"/>
        <v>0</v>
      </c>
      <c r="N212" s="176">
        <v>0</v>
      </c>
      <c r="O212" s="176">
        <f t="shared" si="4"/>
        <v>0</v>
      </c>
      <c r="P212" s="176">
        <v>0</v>
      </c>
      <c r="Q212" s="176">
        <f t="shared" si="5"/>
        <v>0</v>
      </c>
      <c r="R212" s="178" t="s">
        <v>829</v>
      </c>
      <c r="S212" s="178" t="s">
        <v>242</v>
      </c>
      <c r="T212" s="179" t="s">
        <v>243</v>
      </c>
      <c r="U212" s="161">
        <v>0.16500000000000001</v>
      </c>
      <c r="V212" s="161">
        <f t="shared" si="6"/>
        <v>0.17</v>
      </c>
      <c r="W212" s="161"/>
      <c r="X212" s="161" t="s">
        <v>182</v>
      </c>
      <c r="Y212" s="161" t="s">
        <v>183</v>
      </c>
      <c r="Z212" s="150"/>
      <c r="AA212" s="150"/>
      <c r="AB212" s="150"/>
      <c r="AC212" s="150"/>
      <c r="AD212" s="150"/>
      <c r="AE212" s="150"/>
      <c r="AF212" s="150"/>
      <c r="AG212" s="150" t="s">
        <v>184</v>
      </c>
      <c r="AH212" s="150"/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2" x14ac:dyDescent="0.2">
      <c r="A213" s="157"/>
      <c r="B213" s="158"/>
      <c r="C213" s="190" t="s">
        <v>1048</v>
      </c>
      <c r="D213" s="163"/>
      <c r="E213" s="164">
        <v>1</v>
      </c>
      <c r="F213" s="161"/>
      <c r="G213" s="161"/>
      <c r="H213" s="161"/>
      <c r="I213" s="161"/>
      <c r="J213" s="161"/>
      <c r="K213" s="161"/>
      <c r="L213" s="161"/>
      <c r="M213" s="161"/>
      <c r="N213" s="160"/>
      <c r="O213" s="160"/>
      <c r="P213" s="160"/>
      <c r="Q213" s="160"/>
      <c r="R213" s="161"/>
      <c r="S213" s="161"/>
      <c r="T213" s="161"/>
      <c r="U213" s="161"/>
      <c r="V213" s="161"/>
      <c r="W213" s="161"/>
      <c r="X213" s="161"/>
      <c r="Y213" s="161"/>
      <c r="Z213" s="150"/>
      <c r="AA213" s="150"/>
      <c r="AB213" s="150"/>
      <c r="AC213" s="150"/>
      <c r="AD213" s="150"/>
      <c r="AE213" s="150"/>
      <c r="AF213" s="150"/>
      <c r="AG213" s="150" t="s">
        <v>188</v>
      </c>
      <c r="AH213" s="150">
        <v>5</v>
      </c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ht="22.5" outlineLevel="1" x14ac:dyDescent="0.2">
      <c r="A214" s="181">
        <v>73</v>
      </c>
      <c r="B214" s="182" t="s">
        <v>1049</v>
      </c>
      <c r="C214" s="191" t="s">
        <v>1050</v>
      </c>
      <c r="D214" s="183" t="s">
        <v>240</v>
      </c>
      <c r="E214" s="184">
        <v>3</v>
      </c>
      <c r="F214" s="185"/>
      <c r="G214" s="186">
        <f t="shared" ref="G214:G219" si="7">ROUND(E214*F214,2)</f>
        <v>0</v>
      </c>
      <c r="H214" s="185"/>
      <c r="I214" s="186">
        <f t="shared" ref="I214:I219" si="8">ROUND(E214*H214,2)</f>
        <v>0</v>
      </c>
      <c r="J214" s="185"/>
      <c r="K214" s="186">
        <f t="shared" ref="K214:K219" si="9">ROUND(E214*J214,2)</f>
        <v>0</v>
      </c>
      <c r="L214" s="186">
        <v>21</v>
      </c>
      <c r="M214" s="186">
        <f t="shared" ref="M214:M219" si="10">G214*(1+L214/100)</f>
        <v>0</v>
      </c>
      <c r="N214" s="184">
        <v>0.03</v>
      </c>
      <c r="O214" s="184">
        <f t="shared" ref="O214:O219" si="11">ROUND(E214*N214,2)</f>
        <v>0.09</v>
      </c>
      <c r="P214" s="184">
        <v>0</v>
      </c>
      <c r="Q214" s="184">
        <f t="shared" ref="Q214:Q219" si="12">ROUND(E214*P214,2)</f>
        <v>0</v>
      </c>
      <c r="R214" s="186" t="s">
        <v>829</v>
      </c>
      <c r="S214" s="186" t="s">
        <v>242</v>
      </c>
      <c r="T214" s="187" t="s">
        <v>243</v>
      </c>
      <c r="U214" s="161">
        <v>1.6439999999999999</v>
      </c>
      <c r="V214" s="161">
        <f t="shared" ref="V214:V219" si="13">ROUND(E214*U214,2)</f>
        <v>4.93</v>
      </c>
      <c r="W214" s="161"/>
      <c r="X214" s="161" t="s">
        <v>182</v>
      </c>
      <c r="Y214" s="161" t="s">
        <v>183</v>
      </c>
      <c r="Z214" s="150"/>
      <c r="AA214" s="150"/>
      <c r="AB214" s="150"/>
      <c r="AC214" s="150"/>
      <c r="AD214" s="150"/>
      <c r="AE214" s="150"/>
      <c r="AF214" s="150"/>
      <c r="AG214" s="150" t="s">
        <v>184</v>
      </c>
      <c r="AH214" s="150"/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ht="33.75" outlineLevel="1" x14ac:dyDescent="0.2">
      <c r="A215" s="181">
        <v>74</v>
      </c>
      <c r="B215" s="182" t="s">
        <v>1051</v>
      </c>
      <c r="C215" s="191" t="s">
        <v>1052</v>
      </c>
      <c r="D215" s="183" t="s">
        <v>240</v>
      </c>
      <c r="E215" s="184">
        <v>5</v>
      </c>
      <c r="F215" s="185"/>
      <c r="G215" s="186">
        <f t="shared" si="7"/>
        <v>0</v>
      </c>
      <c r="H215" s="185"/>
      <c r="I215" s="186">
        <f t="shared" si="8"/>
        <v>0</v>
      </c>
      <c r="J215" s="185"/>
      <c r="K215" s="186">
        <f t="shared" si="9"/>
        <v>0</v>
      </c>
      <c r="L215" s="186">
        <v>21</v>
      </c>
      <c r="M215" s="186">
        <f t="shared" si="10"/>
        <v>0</v>
      </c>
      <c r="N215" s="184">
        <v>2.15E-3</v>
      </c>
      <c r="O215" s="184">
        <f t="shared" si="11"/>
        <v>0.01</v>
      </c>
      <c r="P215" s="184">
        <v>0</v>
      </c>
      <c r="Q215" s="184">
        <f t="shared" si="12"/>
        <v>0</v>
      </c>
      <c r="R215" s="186" t="s">
        <v>829</v>
      </c>
      <c r="S215" s="186" t="s">
        <v>242</v>
      </c>
      <c r="T215" s="187" t="s">
        <v>243</v>
      </c>
      <c r="U215" s="161">
        <v>0.372</v>
      </c>
      <c r="V215" s="161">
        <f t="shared" si="13"/>
        <v>1.86</v>
      </c>
      <c r="W215" s="161"/>
      <c r="X215" s="161" t="s">
        <v>182</v>
      </c>
      <c r="Y215" s="161" t="s">
        <v>183</v>
      </c>
      <c r="Z215" s="150"/>
      <c r="AA215" s="150"/>
      <c r="AB215" s="150"/>
      <c r="AC215" s="150"/>
      <c r="AD215" s="150"/>
      <c r="AE215" s="150"/>
      <c r="AF215" s="150"/>
      <c r="AG215" s="150" t="s">
        <v>184</v>
      </c>
      <c r="AH215" s="150"/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ht="33.75" outlineLevel="1" x14ac:dyDescent="0.2">
      <c r="A216" s="181">
        <v>75</v>
      </c>
      <c r="B216" s="182" t="s">
        <v>1053</v>
      </c>
      <c r="C216" s="191" t="s">
        <v>1054</v>
      </c>
      <c r="D216" s="183" t="s">
        <v>240</v>
      </c>
      <c r="E216" s="184">
        <v>5</v>
      </c>
      <c r="F216" s="185"/>
      <c r="G216" s="186">
        <f t="shared" si="7"/>
        <v>0</v>
      </c>
      <c r="H216" s="185"/>
      <c r="I216" s="186">
        <f t="shared" si="8"/>
        <v>0</v>
      </c>
      <c r="J216" s="185"/>
      <c r="K216" s="186">
        <f t="shared" si="9"/>
        <v>0</v>
      </c>
      <c r="L216" s="186">
        <v>21</v>
      </c>
      <c r="M216" s="186">
        <f t="shared" si="10"/>
        <v>0</v>
      </c>
      <c r="N216" s="184">
        <v>2.15E-3</v>
      </c>
      <c r="O216" s="184">
        <f t="shared" si="11"/>
        <v>0.01</v>
      </c>
      <c r="P216" s="184">
        <v>0</v>
      </c>
      <c r="Q216" s="184">
        <f t="shared" si="12"/>
        <v>0</v>
      </c>
      <c r="R216" s="186" t="s">
        <v>829</v>
      </c>
      <c r="S216" s="186" t="s">
        <v>242</v>
      </c>
      <c r="T216" s="187" t="s">
        <v>243</v>
      </c>
      <c r="U216" s="161">
        <v>0.372</v>
      </c>
      <c r="V216" s="161">
        <f t="shared" si="13"/>
        <v>1.86</v>
      </c>
      <c r="W216" s="161"/>
      <c r="X216" s="161" t="s">
        <v>182</v>
      </c>
      <c r="Y216" s="161" t="s">
        <v>183</v>
      </c>
      <c r="Z216" s="150"/>
      <c r="AA216" s="150"/>
      <c r="AB216" s="150"/>
      <c r="AC216" s="150"/>
      <c r="AD216" s="150"/>
      <c r="AE216" s="150"/>
      <c r="AF216" s="150"/>
      <c r="AG216" s="150" t="s">
        <v>184</v>
      </c>
      <c r="AH216" s="150"/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</row>
    <row r="217" spans="1:60" ht="33.75" outlineLevel="1" x14ac:dyDescent="0.2">
      <c r="A217" s="181">
        <v>76</v>
      </c>
      <c r="B217" s="182" t="s">
        <v>1055</v>
      </c>
      <c r="C217" s="191" t="s">
        <v>1056</v>
      </c>
      <c r="D217" s="183" t="s">
        <v>240</v>
      </c>
      <c r="E217" s="184">
        <v>2</v>
      </c>
      <c r="F217" s="185"/>
      <c r="G217" s="186">
        <f t="shared" si="7"/>
        <v>0</v>
      </c>
      <c r="H217" s="185"/>
      <c r="I217" s="186">
        <f t="shared" si="8"/>
        <v>0</v>
      </c>
      <c r="J217" s="185"/>
      <c r="K217" s="186">
        <f t="shared" si="9"/>
        <v>0</v>
      </c>
      <c r="L217" s="186">
        <v>21</v>
      </c>
      <c r="M217" s="186">
        <f t="shared" si="10"/>
        <v>0</v>
      </c>
      <c r="N217" s="184">
        <v>2.14E-3</v>
      </c>
      <c r="O217" s="184">
        <f t="shared" si="11"/>
        <v>0</v>
      </c>
      <c r="P217" s="184">
        <v>0</v>
      </c>
      <c r="Q217" s="184">
        <f t="shared" si="12"/>
        <v>0</v>
      </c>
      <c r="R217" s="186" t="s">
        <v>829</v>
      </c>
      <c r="S217" s="186" t="s">
        <v>242</v>
      </c>
      <c r="T217" s="187" t="s">
        <v>243</v>
      </c>
      <c r="U217" s="161">
        <v>0.372</v>
      </c>
      <c r="V217" s="161">
        <f t="shared" si="13"/>
        <v>0.74</v>
      </c>
      <c r="W217" s="161"/>
      <c r="X217" s="161" t="s">
        <v>182</v>
      </c>
      <c r="Y217" s="161" t="s">
        <v>183</v>
      </c>
      <c r="Z217" s="150"/>
      <c r="AA217" s="150"/>
      <c r="AB217" s="150"/>
      <c r="AC217" s="150"/>
      <c r="AD217" s="150"/>
      <c r="AE217" s="150"/>
      <c r="AF217" s="150"/>
      <c r="AG217" s="150" t="s">
        <v>184</v>
      </c>
      <c r="AH217" s="150"/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</row>
    <row r="218" spans="1:60" ht="33.75" outlineLevel="1" x14ac:dyDescent="0.2">
      <c r="A218" s="181">
        <v>77</v>
      </c>
      <c r="B218" s="182" t="s">
        <v>1057</v>
      </c>
      <c r="C218" s="191" t="s">
        <v>1058</v>
      </c>
      <c r="D218" s="183" t="s">
        <v>240</v>
      </c>
      <c r="E218" s="184">
        <v>2</v>
      </c>
      <c r="F218" s="185"/>
      <c r="G218" s="186">
        <f t="shared" si="7"/>
        <v>0</v>
      </c>
      <c r="H218" s="185"/>
      <c r="I218" s="186">
        <f t="shared" si="8"/>
        <v>0</v>
      </c>
      <c r="J218" s="185"/>
      <c r="K218" s="186">
        <f t="shared" si="9"/>
        <v>0</v>
      </c>
      <c r="L218" s="186">
        <v>21</v>
      </c>
      <c r="M218" s="186">
        <f t="shared" si="10"/>
        <v>0</v>
      </c>
      <c r="N218" s="184">
        <v>2.14E-3</v>
      </c>
      <c r="O218" s="184">
        <f t="shared" si="11"/>
        <v>0</v>
      </c>
      <c r="P218" s="184">
        <v>0</v>
      </c>
      <c r="Q218" s="184">
        <f t="shared" si="12"/>
        <v>0</v>
      </c>
      <c r="R218" s="186" t="s">
        <v>829</v>
      </c>
      <c r="S218" s="186" t="s">
        <v>242</v>
      </c>
      <c r="T218" s="187" t="s">
        <v>243</v>
      </c>
      <c r="U218" s="161">
        <v>0.372</v>
      </c>
      <c r="V218" s="161">
        <f t="shared" si="13"/>
        <v>0.74</v>
      </c>
      <c r="W218" s="161"/>
      <c r="X218" s="161" t="s">
        <v>182</v>
      </c>
      <c r="Y218" s="161" t="s">
        <v>183</v>
      </c>
      <c r="Z218" s="150"/>
      <c r="AA218" s="150"/>
      <c r="AB218" s="150"/>
      <c r="AC218" s="150"/>
      <c r="AD218" s="150"/>
      <c r="AE218" s="150"/>
      <c r="AF218" s="150"/>
      <c r="AG218" s="150" t="s">
        <v>184</v>
      </c>
      <c r="AH218" s="150"/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outlineLevel="1" x14ac:dyDescent="0.2">
      <c r="A219" s="173">
        <v>78</v>
      </c>
      <c r="B219" s="174" t="s">
        <v>1059</v>
      </c>
      <c r="C219" s="189" t="s">
        <v>1060</v>
      </c>
      <c r="D219" s="175" t="s">
        <v>264</v>
      </c>
      <c r="E219" s="176">
        <v>352</v>
      </c>
      <c r="F219" s="177"/>
      <c r="G219" s="178">
        <f t="shared" si="7"/>
        <v>0</v>
      </c>
      <c r="H219" s="177"/>
      <c r="I219" s="178">
        <f t="shared" si="8"/>
        <v>0</v>
      </c>
      <c r="J219" s="177"/>
      <c r="K219" s="178">
        <f t="shared" si="9"/>
        <v>0</v>
      </c>
      <c r="L219" s="178">
        <v>21</v>
      </c>
      <c r="M219" s="178">
        <f t="shared" si="10"/>
        <v>0</v>
      </c>
      <c r="N219" s="176">
        <v>0</v>
      </c>
      <c r="O219" s="176">
        <f t="shared" si="11"/>
        <v>0</v>
      </c>
      <c r="P219" s="176">
        <v>0</v>
      </c>
      <c r="Q219" s="176">
        <f t="shared" si="12"/>
        <v>0</v>
      </c>
      <c r="R219" s="178" t="s">
        <v>829</v>
      </c>
      <c r="S219" s="178" t="s">
        <v>242</v>
      </c>
      <c r="T219" s="179" t="s">
        <v>243</v>
      </c>
      <c r="U219" s="161">
        <v>2.9000000000000001E-2</v>
      </c>
      <c r="V219" s="161">
        <f t="shared" si="13"/>
        <v>10.210000000000001</v>
      </c>
      <c r="W219" s="161"/>
      <c r="X219" s="161" t="s">
        <v>182</v>
      </c>
      <c r="Y219" s="161" t="s">
        <v>183</v>
      </c>
      <c r="Z219" s="150"/>
      <c r="AA219" s="150"/>
      <c r="AB219" s="150"/>
      <c r="AC219" s="150"/>
      <c r="AD219" s="150"/>
      <c r="AE219" s="150"/>
      <c r="AF219" s="150"/>
      <c r="AG219" s="150" t="s">
        <v>184</v>
      </c>
      <c r="AH219" s="150"/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</row>
    <row r="220" spans="1:60" outlineLevel="2" x14ac:dyDescent="0.2">
      <c r="A220" s="157"/>
      <c r="B220" s="158"/>
      <c r="C220" s="252" t="s">
        <v>1061</v>
      </c>
      <c r="D220" s="253"/>
      <c r="E220" s="253"/>
      <c r="F220" s="253"/>
      <c r="G220" s="253"/>
      <c r="H220" s="161"/>
      <c r="I220" s="161"/>
      <c r="J220" s="161"/>
      <c r="K220" s="161"/>
      <c r="L220" s="161"/>
      <c r="M220" s="161"/>
      <c r="N220" s="160"/>
      <c r="O220" s="160"/>
      <c r="P220" s="160"/>
      <c r="Q220" s="160"/>
      <c r="R220" s="161"/>
      <c r="S220" s="161"/>
      <c r="T220" s="161"/>
      <c r="U220" s="161"/>
      <c r="V220" s="161"/>
      <c r="W220" s="161"/>
      <c r="X220" s="161"/>
      <c r="Y220" s="161"/>
      <c r="Z220" s="150"/>
      <c r="AA220" s="150"/>
      <c r="AB220" s="150"/>
      <c r="AC220" s="150"/>
      <c r="AD220" s="150"/>
      <c r="AE220" s="150"/>
      <c r="AF220" s="150"/>
      <c r="AG220" s="150" t="s">
        <v>186</v>
      </c>
      <c r="AH220" s="150"/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</row>
    <row r="221" spans="1:60" outlineLevel="2" x14ac:dyDescent="0.2">
      <c r="A221" s="157"/>
      <c r="B221" s="158"/>
      <c r="C221" s="190" t="s">
        <v>838</v>
      </c>
      <c r="D221" s="163"/>
      <c r="E221" s="164">
        <v>26</v>
      </c>
      <c r="F221" s="161"/>
      <c r="G221" s="161"/>
      <c r="H221" s="161"/>
      <c r="I221" s="161"/>
      <c r="J221" s="161"/>
      <c r="K221" s="161"/>
      <c r="L221" s="161"/>
      <c r="M221" s="161"/>
      <c r="N221" s="160"/>
      <c r="O221" s="160"/>
      <c r="P221" s="160"/>
      <c r="Q221" s="160"/>
      <c r="R221" s="161"/>
      <c r="S221" s="161"/>
      <c r="T221" s="161"/>
      <c r="U221" s="161"/>
      <c r="V221" s="161"/>
      <c r="W221" s="161"/>
      <c r="X221" s="161"/>
      <c r="Y221" s="161"/>
      <c r="Z221" s="150"/>
      <c r="AA221" s="150"/>
      <c r="AB221" s="150"/>
      <c r="AC221" s="150"/>
      <c r="AD221" s="150"/>
      <c r="AE221" s="150"/>
      <c r="AF221" s="150"/>
      <c r="AG221" s="150" t="s">
        <v>188</v>
      </c>
      <c r="AH221" s="150">
        <v>5</v>
      </c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outlineLevel="3" x14ac:dyDescent="0.2">
      <c r="A222" s="157"/>
      <c r="B222" s="158"/>
      <c r="C222" s="190" t="s">
        <v>839</v>
      </c>
      <c r="D222" s="163"/>
      <c r="E222" s="164">
        <v>52</v>
      </c>
      <c r="F222" s="161"/>
      <c r="G222" s="161"/>
      <c r="H222" s="161"/>
      <c r="I222" s="161"/>
      <c r="J222" s="161"/>
      <c r="K222" s="161"/>
      <c r="L222" s="161"/>
      <c r="M222" s="161"/>
      <c r="N222" s="160"/>
      <c r="O222" s="160"/>
      <c r="P222" s="160"/>
      <c r="Q222" s="160"/>
      <c r="R222" s="161"/>
      <c r="S222" s="161"/>
      <c r="T222" s="161"/>
      <c r="U222" s="161"/>
      <c r="V222" s="161"/>
      <c r="W222" s="161"/>
      <c r="X222" s="161"/>
      <c r="Y222" s="161"/>
      <c r="Z222" s="150"/>
      <c r="AA222" s="150"/>
      <c r="AB222" s="150"/>
      <c r="AC222" s="150"/>
      <c r="AD222" s="150"/>
      <c r="AE222" s="150"/>
      <c r="AF222" s="150"/>
      <c r="AG222" s="150" t="s">
        <v>188</v>
      </c>
      <c r="AH222" s="150">
        <v>5</v>
      </c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outlineLevel="3" x14ac:dyDescent="0.2">
      <c r="A223" s="157"/>
      <c r="B223" s="158"/>
      <c r="C223" s="190" t="s">
        <v>840</v>
      </c>
      <c r="D223" s="163"/>
      <c r="E223" s="164">
        <v>54</v>
      </c>
      <c r="F223" s="161"/>
      <c r="G223" s="161"/>
      <c r="H223" s="161"/>
      <c r="I223" s="161"/>
      <c r="J223" s="161"/>
      <c r="K223" s="161"/>
      <c r="L223" s="161"/>
      <c r="M223" s="161"/>
      <c r="N223" s="160"/>
      <c r="O223" s="160"/>
      <c r="P223" s="160"/>
      <c r="Q223" s="160"/>
      <c r="R223" s="161"/>
      <c r="S223" s="161"/>
      <c r="T223" s="161"/>
      <c r="U223" s="161"/>
      <c r="V223" s="161"/>
      <c r="W223" s="161"/>
      <c r="X223" s="161"/>
      <c r="Y223" s="161"/>
      <c r="Z223" s="150"/>
      <c r="AA223" s="150"/>
      <c r="AB223" s="150"/>
      <c r="AC223" s="150"/>
      <c r="AD223" s="150"/>
      <c r="AE223" s="150"/>
      <c r="AF223" s="150"/>
      <c r="AG223" s="150" t="s">
        <v>188</v>
      </c>
      <c r="AH223" s="150">
        <v>5</v>
      </c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</row>
    <row r="224" spans="1:60" outlineLevel="3" x14ac:dyDescent="0.2">
      <c r="A224" s="157"/>
      <c r="B224" s="158"/>
      <c r="C224" s="190" t="s">
        <v>841</v>
      </c>
      <c r="D224" s="163"/>
      <c r="E224" s="164">
        <v>187</v>
      </c>
      <c r="F224" s="161"/>
      <c r="G224" s="161"/>
      <c r="H224" s="161"/>
      <c r="I224" s="161"/>
      <c r="J224" s="161"/>
      <c r="K224" s="161"/>
      <c r="L224" s="161"/>
      <c r="M224" s="161"/>
      <c r="N224" s="160"/>
      <c r="O224" s="160"/>
      <c r="P224" s="160"/>
      <c r="Q224" s="160"/>
      <c r="R224" s="161"/>
      <c r="S224" s="161"/>
      <c r="T224" s="161"/>
      <c r="U224" s="161"/>
      <c r="V224" s="161"/>
      <c r="W224" s="161"/>
      <c r="X224" s="161"/>
      <c r="Y224" s="161"/>
      <c r="Z224" s="150"/>
      <c r="AA224" s="150"/>
      <c r="AB224" s="150"/>
      <c r="AC224" s="150"/>
      <c r="AD224" s="150"/>
      <c r="AE224" s="150"/>
      <c r="AF224" s="150"/>
      <c r="AG224" s="150" t="s">
        <v>188</v>
      </c>
      <c r="AH224" s="150">
        <v>5</v>
      </c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outlineLevel="3" x14ac:dyDescent="0.2">
      <c r="A225" s="157"/>
      <c r="B225" s="158"/>
      <c r="C225" s="190" t="s">
        <v>845</v>
      </c>
      <c r="D225" s="163"/>
      <c r="E225" s="164">
        <v>22</v>
      </c>
      <c r="F225" s="161"/>
      <c r="G225" s="161"/>
      <c r="H225" s="161"/>
      <c r="I225" s="161"/>
      <c r="J225" s="161"/>
      <c r="K225" s="161"/>
      <c r="L225" s="161"/>
      <c r="M225" s="161"/>
      <c r="N225" s="160"/>
      <c r="O225" s="160"/>
      <c r="P225" s="160"/>
      <c r="Q225" s="160"/>
      <c r="R225" s="161"/>
      <c r="S225" s="161"/>
      <c r="T225" s="161"/>
      <c r="U225" s="161"/>
      <c r="V225" s="161"/>
      <c r="W225" s="161"/>
      <c r="X225" s="161"/>
      <c r="Y225" s="161"/>
      <c r="Z225" s="150"/>
      <c r="AA225" s="150"/>
      <c r="AB225" s="150"/>
      <c r="AC225" s="150"/>
      <c r="AD225" s="150"/>
      <c r="AE225" s="150"/>
      <c r="AF225" s="150"/>
      <c r="AG225" s="150" t="s">
        <v>188</v>
      </c>
      <c r="AH225" s="150">
        <v>5</v>
      </c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</row>
    <row r="226" spans="1:60" outlineLevel="3" x14ac:dyDescent="0.2">
      <c r="A226" s="157"/>
      <c r="B226" s="158"/>
      <c r="C226" s="190" t="s">
        <v>846</v>
      </c>
      <c r="D226" s="163"/>
      <c r="E226" s="164">
        <v>11</v>
      </c>
      <c r="F226" s="161"/>
      <c r="G226" s="161"/>
      <c r="H226" s="161"/>
      <c r="I226" s="161"/>
      <c r="J226" s="161"/>
      <c r="K226" s="161"/>
      <c r="L226" s="161"/>
      <c r="M226" s="161"/>
      <c r="N226" s="160"/>
      <c r="O226" s="160"/>
      <c r="P226" s="160"/>
      <c r="Q226" s="160"/>
      <c r="R226" s="161"/>
      <c r="S226" s="161"/>
      <c r="T226" s="161"/>
      <c r="U226" s="161"/>
      <c r="V226" s="161"/>
      <c r="W226" s="161"/>
      <c r="X226" s="161"/>
      <c r="Y226" s="161"/>
      <c r="Z226" s="150"/>
      <c r="AA226" s="150"/>
      <c r="AB226" s="150"/>
      <c r="AC226" s="150"/>
      <c r="AD226" s="150"/>
      <c r="AE226" s="150"/>
      <c r="AF226" s="150"/>
      <c r="AG226" s="150" t="s">
        <v>188</v>
      </c>
      <c r="AH226" s="150">
        <v>5</v>
      </c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outlineLevel="1" x14ac:dyDescent="0.2">
      <c r="A227" s="173">
        <v>79</v>
      </c>
      <c r="B227" s="174" t="s">
        <v>1062</v>
      </c>
      <c r="C227" s="189" t="s">
        <v>1063</v>
      </c>
      <c r="D227" s="175" t="s">
        <v>264</v>
      </c>
      <c r="E227" s="176">
        <v>16</v>
      </c>
      <c r="F227" s="177"/>
      <c r="G227" s="178">
        <f>ROUND(E227*F227,2)</f>
        <v>0</v>
      </c>
      <c r="H227" s="177"/>
      <c r="I227" s="178">
        <f>ROUND(E227*H227,2)</f>
        <v>0</v>
      </c>
      <c r="J227" s="177"/>
      <c r="K227" s="178">
        <f>ROUND(E227*J227,2)</f>
        <v>0</v>
      </c>
      <c r="L227" s="178">
        <v>21</v>
      </c>
      <c r="M227" s="178">
        <f>G227*(1+L227/100)</f>
        <v>0</v>
      </c>
      <c r="N227" s="176">
        <v>0</v>
      </c>
      <c r="O227" s="176">
        <f>ROUND(E227*N227,2)</f>
        <v>0</v>
      </c>
      <c r="P227" s="176">
        <v>0</v>
      </c>
      <c r="Q227" s="176">
        <f>ROUND(E227*P227,2)</f>
        <v>0</v>
      </c>
      <c r="R227" s="178" t="s">
        <v>829</v>
      </c>
      <c r="S227" s="178" t="s">
        <v>242</v>
      </c>
      <c r="T227" s="179" t="s">
        <v>243</v>
      </c>
      <c r="U227" s="161">
        <v>4.2000000000000003E-2</v>
      </c>
      <c r="V227" s="161">
        <f>ROUND(E227*U227,2)</f>
        <v>0.67</v>
      </c>
      <c r="W227" s="161"/>
      <c r="X227" s="161" t="s">
        <v>182</v>
      </c>
      <c r="Y227" s="161" t="s">
        <v>183</v>
      </c>
      <c r="Z227" s="150"/>
      <c r="AA227" s="150"/>
      <c r="AB227" s="150"/>
      <c r="AC227" s="150"/>
      <c r="AD227" s="150"/>
      <c r="AE227" s="150"/>
      <c r="AF227" s="150"/>
      <c r="AG227" s="150" t="s">
        <v>184</v>
      </c>
      <c r="AH227" s="150"/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</row>
    <row r="228" spans="1:60" outlineLevel="2" x14ac:dyDescent="0.2">
      <c r="A228" s="157"/>
      <c r="B228" s="158"/>
      <c r="C228" s="252" t="s">
        <v>1061</v>
      </c>
      <c r="D228" s="253"/>
      <c r="E228" s="253"/>
      <c r="F228" s="253"/>
      <c r="G228" s="253"/>
      <c r="H228" s="161"/>
      <c r="I228" s="161"/>
      <c r="J228" s="161"/>
      <c r="K228" s="161"/>
      <c r="L228" s="161"/>
      <c r="M228" s="161"/>
      <c r="N228" s="160"/>
      <c r="O228" s="160"/>
      <c r="P228" s="160"/>
      <c r="Q228" s="160"/>
      <c r="R228" s="161"/>
      <c r="S228" s="161"/>
      <c r="T228" s="161"/>
      <c r="U228" s="161"/>
      <c r="V228" s="161"/>
      <c r="W228" s="161"/>
      <c r="X228" s="161"/>
      <c r="Y228" s="161"/>
      <c r="Z228" s="150"/>
      <c r="AA228" s="150"/>
      <c r="AB228" s="150"/>
      <c r="AC228" s="150"/>
      <c r="AD228" s="150"/>
      <c r="AE228" s="150"/>
      <c r="AF228" s="150"/>
      <c r="AG228" s="150" t="s">
        <v>186</v>
      </c>
      <c r="AH228" s="150"/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outlineLevel="2" x14ac:dyDescent="0.2">
      <c r="A229" s="157"/>
      <c r="B229" s="158"/>
      <c r="C229" s="190" t="s">
        <v>844</v>
      </c>
      <c r="D229" s="163"/>
      <c r="E229" s="164">
        <v>16</v>
      </c>
      <c r="F229" s="161"/>
      <c r="G229" s="161"/>
      <c r="H229" s="161"/>
      <c r="I229" s="161"/>
      <c r="J229" s="161"/>
      <c r="K229" s="161"/>
      <c r="L229" s="161"/>
      <c r="M229" s="161"/>
      <c r="N229" s="160"/>
      <c r="O229" s="160"/>
      <c r="P229" s="160"/>
      <c r="Q229" s="160"/>
      <c r="R229" s="161"/>
      <c r="S229" s="161"/>
      <c r="T229" s="161"/>
      <c r="U229" s="161"/>
      <c r="V229" s="161"/>
      <c r="W229" s="161"/>
      <c r="X229" s="161"/>
      <c r="Y229" s="161"/>
      <c r="Z229" s="150"/>
      <c r="AA229" s="150"/>
      <c r="AB229" s="150"/>
      <c r="AC229" s="150"/>
      <c r="AD229" s="150"/>
      <c r="AE229" s="150"/>
      <c r="AF229" s="150"/>
      <c r="AG229" s="150" t="s">
        <v>188</v>
      </c>
      <c r="AH229" s="150">
        <v>5</v>
      </c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outlineLevel="1" x14ac:dyDescent="0.2">
      <c r="A230" s="173">
        <v>80</v>
      </c>
      <c r="B230" s="174" t="s">
        <v>1064</v>
      </c>
      <c r="C230" s="189" t="s">
        <v>1065</v>
      </c>
      <c r="D230" s="175" t="s">
        <v>264</v>
      </c>
      <c r="E230" s="176">
        <v>368</v>
      </c>
      <c r="F230" s="177"/>
      <c r="G230" s="178">
        <f>ROUND(E230*F230,2)</f>
        <v>0</v>
      </c>
      <c r="H230" s="177"/>
      <c r="I230" s="178">
        <f>ROUND(E230*H230,2)</f>
        <v>0</v>
      </c>
      <c r="J230" s="177"/>
      <c r="K230" s="178">
        <f>ROUND(E230*J230,2)</f>
        <v>0</v>
      </c>
      <c r="L230" s="178">
        <v>21</v>
      </c>
      <c r="M230" s="178">
        <f>G230*(1+L230/100)</f>
        <v>0</v>
      </c>
      <c r="N230" s="176">
        <v>1.0000000000000001E-5</v>
      </c>
      <c r="O230" s="176">
        <f>ROUND(E230*N230,2)</f>
        <v>0</v>
      </c>
      <c r="P230" s="176">
        <v>0</v>
      </c>
      <c r="Q230" s="176">
        <f>ROUND(E230*P230,2)</f>
        <v>0</v>
      </c>
      <c r="R230" s="178" t="s">
        <v>829</v>
      </c>
      <c r="S230" s="178" t="s">
        <v>242</v>
      </c>
      <c r="T230" s="179" t="s">
        <v>243</v>
      </c>
      <c r="U230" s="161">
        <v>6.2E-2</v>
      </c>
      <c r="V230" s="161">
        <f>ROUND(E230*U230,2)</f>
        <v>22.82</v>
      </c>
      <c r="W230" s="161"/>
      <c r="X230" s="161" t="s">
        <v>182</v>
      </c>
      <c r="Y230" s="161" t="s">
        <v>183</v>
      </c>
      <c r="Z230" s="150"/>
      <c r="AA230" s="150"/>
      <c r="AB230" s="150"/>
      <c r="AC230" s="150"/>
      <c r="AD230" s="150"/>
      <c r="AE230" s="150"/>
      <c r="AF230" s="150"/>
      <c r="AG230" s="150" t="s">
        <v>184</v>
      </c>
      <c r="AH230" s="150"/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</row>
    <row r="231" spans="1:60" outlineLevel="2" x14ac:dyDescent="0.2">
      <c r="A231" s="157"/>
      <c r="B231" s="158"/>
      <c r="C231" s="252" t="s">
        <v>1066</v>
      </c>
      <c r="D231" s="253"/>
      <c r="E231" s="253"/>
      <c r="F231" s="253"/>
      <c r="G231" s="253"/>
      <c r="H231" s="161"/>
      <c r="I231" s="161"/>
      <c r="J231" s="161"/>
      <c r="K231" s="161"/>
      <c r="L231" s="161"/>
      <c r="M231" s="161"/>
      <c r="N231" s="160"/>
      <c r="O231" s="160"/>
      <c r="P231" s="160"/>
      <c r="Q231" s="160"/>
      <c r="R231" s="161"/>
      <c r="S231" s="161"/>
      <c r="T231" s="161"/>
      <c r="U231" s="161"/>
      <c r="V231" s="161"/>
      <c r="W231" s="161"/>
      <c r="X231" s="161"/>
      <c r="Y231" s="161"/>
      <c r="Z231" s="150"/>
      <c r="AA231" s="150"/>
      <c r="AB231" s="150"/>
      <c r="AC231" s="150"/>
      <c r="AD231" s="150"/>
      <c r="AE231" s="150"/>
      <c r="AF231" s="150"/>
      <c r="AG231" s="150" t="s">
        <v>186</v>
      </c>
      <c r="AH231" s="150"/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</row>
    <row r="232" spans="1:60" outlineLevel="2" x14ac:dyDescent="0.2">
      <c r="A232" s="157"/>
      <c r="B232" s="158"/>
      <c r="C232" s="190" t="s">
        <v>846</v>
      </c>
      <c r="D232" s="163"/>
      <c r="E232" s="164">
        <v>11</v>
      </c>
      <c r="F232" s="161"/>
      <c r="G232" s="161"/>
      <c r="H232" s="161"/>
      <c r="I232" s="161"/>
      <c r="J232" s="161"/>
      <c r="K232" s="161"/>
      <c r="L232" s="161"/>
      <c r="M232" s="161"/>
      <c r="N232" s="160"/>
      <c r="O232" s="160"/>
      <c r="P232" s="160"/>
      <c r="Q232" s="160"/>
      <c r="R232" s="161"/>
      <c r="S232" s="161"/>
      <c r="T232" s="161"/>
      <c r="U232" s="161"/>
      <c r="V232" s="161"/>
      <c r="W232" s="161"/>
      <c r="X232" s="161"/>
      <c r="Y232" s="161"/>
      <c r="Z232" s="150"/>
      <c r="AA232" s="150"/>
      <c r="AB232" s="150"/>
      <c r="AC232" s="150"/>
      <c r="AD232" s="150"/>
      <c r="AE232" s="150"/>
      <c r="AF232" s="150"/>
      <c r="AG232" s="150" t="s">
        <v>188</v>
      </c>
      <c r="AH232" s="150">
        <v>5</v>
      </c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</row>
    <row r="233" spans="1:60" outlineLevel="3" x14ac:dyDescent="0.2">
      <c r="A233" s="157"/>
      <c r="B233" s="158"/>
      <c r="C233" s="190" t="s">
        <v>845</v>
      </c>
      <c r="D233" s="163"/>
      <c r="E233" s="164">
        <v>22</v>
      </c>
      <c r="F233" s="161"/>
      <c r="G233" s="161"/>
      <c r="H233" s="161"/>
      <c r="I233" s="161"/>
      <c r="J233" s="161"/>
      <c r="K233" s="161"/>
      <c r="L233" s="161"/>
      <c r="M233" s="161"/>
      <c r="N233" s="160"/>
      <c r="O233" s="160"/>
      <c r="P233" s="160"/>
      <c r="Q233" s="160"/>
      <c r="R233" s="161"/>
      <c r="S233" s="161"/>
      <c r="T233" s="161"/>
      <c r="U233" s="161"/>
      <c r="V233" s="161"/>
      <c r="W233" s="161"/>
      <c r="X233" s="161"/>
      <c r="Y233" s="161"/>
      <c r="Z233" s="150"/>
      <c r="AA233" s="150"/>
      <c r="AB233" s="150"/>
      <c r="AC233" s="150"/>
      <c r="AD233" s="150"/>
      <c r="AE233" s="150"/>
      <c r="AF233" s="150"/>
      <c r="AG233" s="150" t="s">
        <v>188</v>
      </c>
      <c r="AH233" s="150">
        <v>5</v>
      </c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</row>
    <row r="234" spans="1:60" outlineLevel="3" x14ac:dyDescent="0.2">
      <c r="A234" s="157"/>
      <c r="B234" s="158"/>
      <c r="C234" s="190" t="s">
        <v>844</v>
      </c>
      <c r="D234" s="163"/>
      <c r="E234" s="164">
        <v>16</v>
      </c>
      <c r="F234" s="161"/>
      <c r="G234" s="161"/>
      <c r="H234" s="161"/>
      <c r="I234" s="161"/>
      <c r="J234" s="161"/>
      <c r="K234" s="161"/>
      <c r="L234" s="161"/>
      <c r="M234" s="161"/>
      <c r="N234" s="160"/>
      <c r="O234" s="160"/>
      <c r="P234" s="160"/>
      <c r="Q234" s="160"/>
      <c r="R234" s="161"/>
      <c r="S234" s="161"/>
      <c r="T234" s="161"/>
      <c r="U234" s="161"/>
      <c r="V234" s="161"/>
      <c r="W234" s="161"/>
      <c r="X234" s="161"/>
      <c r="Y234" s="161"/>
      <c r="Z234" s="150"/>
      <c r="AA234" s="150"/>
      <c r="AB234" s="150"/>
      <c r="AC234" s="150"/>
      <c r="AD234" s="150"/>
      <c r="AE234" s="150"/>
      <c r="AF234" s="150"/>
      <c r="AG234" s="150" t="s">
        <v>188</v>
      </c>
      <c r="AH234" s="150">
        <v>5</v>
      </c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</row>
    <row r="235" spans="1:60" outlineLevel="3" x14ac:dyDescent="0.2">
      <c r="A235" s="157"/>
      <c r="B235" s="158"/>
      <c r="C235" s="190" t="s">
        <v>841</v>
      </c>
      <c r="D235" s="163"/>
      <c r="E235" s="164">
        <v>187</v>
      </c>
      <c r="F235" s="161"/>
      <c r="G235" s="161"/>
      <c r="H235" s="161"/>
      <c r="I235" s="161"/>
      <c r="J235" s="161"/>
      <c r="K235" s="161"/>
      <c r="L235" s="161"/>
      <c r="M235" s="161"/>
      <c r="N235" s="160"/>
      <c r="O235" s="160"/>
      <c r="P235" s="160"/>
      <c r="Q235" s="160"/>
      <c r="R235" s="161"/>
      <c r="S235" s="161"/>
      <c r="T235" s="161"/>
      <c r="U235" s="161"/>
      <c r="V235" s="161"/>
      <c r="W235" s="161"/>
      <c r="X235" s="161"/>
      <c r="Y235" s="161"/>
      <c r="Z235" s="150"/>
      <c r="AA235" s="150"/>
      <c r="AB235" s="150"/>
      <c r="AC235" s="150"/>
      <c r="AD235" s="150"/>
      <c r="AE235" s="150"/>
      <c r="AF235" s="150"/>
      <c r="AG235" s="150" t="s">
        <v>188</v>
      </c>
      <c r="AH235" s="150">
        <v>5</v>
      </c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</row>
    <row r="236" spans="1:60" outlineLevel="3" x14ac:dyDescent="0.2">
      <c r="A236" s="157"/>
      <c r="B236" s="158"/>
      <c r="C236" s="190" t="s">
        <v>840</v>
      </c>
      <c r="D236" s="163"/>
      <c r="E236" s="164">
        <v>54</v>
      </c>
      <c r="F236" s="161"/>
      <c r="G236" s="161"/>
      <c r="H236" s="161"/>
      <c r="I236" s="161"/>
      <c r="J236" s="161"/>
      <c r="K236" s="161"/>
      <c r="L236" s="161"/>
      <c r="M236" s="161"/>
      <c r="N236" s="160"/>
      <c r="O236" s="160"/>
      <c r="P236" s="160"/>
      <c r="Q236" s="160"/>
      <c r="R236" s="161"/>
      <c r="S236" s="161"/>
      <c r="T236" s="161"/>
      <c r="U236" s="161"/>
      <c r="V236" s="161"/>
      <c r="W236" s="161"/>
      <c r="X236" s="161"/>
      <c r="Y236" s="161"/>
      <c r="Z236" s="150"/>
      <c r="AA236" s="150"/>
      <c r="AB236" s="150"/>
      <c r="AC236" s="150"/>
      <c r="AD236" s="150"/>
      <c r="AE236" s="150"/>
      <c r="AF236" s="150"/>
      <c r="AG236" s="150" t="s">
        <v>188</v>
      </c>
      <c r="AH236" s="150">
        <v>5</v>
      </c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</row>
    <row r="237" spans="1:60" outlineLevel="3" x14ac:dyDescent="0.2">
      <c r="A237" s="157"/>
      <c r="B237" s="158"/>
      <c r="C237" s="190" t="s">
        <v>839</v>
      </c>
      <c r="D237" s="163"/>
      <c r="E237" s="164">
        <v>52</v>
      </c>
      <c r="F237" s="161"/>
      <c r="G237" s="161"/>
      <c r="H237" s="161"/>
      <c r="I237" s="161"/>
      <c r="J237" s="161"/>
      <c r="K237" s="161"/>
      <c r="L237" s="161"/>
      <c r="M237" s="161"/>
      <c r="N237" s="160"/>
      <c r="O237" s="160"/>
      <c r="P237" s="160"/>
      <c r="Q237" s="160"/>
      <c r="R237" s="161"/>
      <c r="S237" s="161"/>
      <c r="T237" s="161"/>
      <c r="U237" s="161"/>
      <c r="V237" s="161"/>
      <c r="W237" s="161"/>
      <c r="X237" s="161"/>
      <c r="Y237" s="161"/>
      <c r="Z237" s="150"/>
      <c r="AA237" s="150"/>
      <c r="AB237" s="150"/>
      <c r="AC237" s="150"/>
      <c r="AD237" s="150"/>
      <c r="AE237" s="150"/>
      <c r="AF237" s="150"/>
      <c r="AG237" s="150" t="s">
        <v>188</v>
      </c>
      <c r="AH237" s="150">
        <v>5</v>
      </c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</row>
    <row r="238" spans="1:60" outlineLevel="3" x14ac:dyDescent="0.2">
      <c r="A238" s="157"/>
      <c r="B238" s="158"/>
      <c r="C238" s="190" t="s">
        <v>838</v>
      </c>
      <c r="D238" s="163"/>
      <c r="E238" s="164">
        <v>26</v>
      </c>
      <c r="F238" s="161"/>
      <c r="G238" s="161"/>
      <c r="H238" s="161"/>
      <c r="I238" s="161"/>
      <c r="J238" s="161"/>
      <c r="K238" s="161"/>
      <c r="L238" s="161"/>
      <c r="M238" s="161"/>
      <c r="N238" s="160"/>
      <c r="O238" s="160"/>
      <c r="P238" s="160"/>
      <c r="Q238" s="160"/>
      <c r="R238" s="161"/>
      <c r="S238" s="161"/>
      <c r="T238" s="161"/>
      <c r="U238" s="161"/>
      <c r="V238" s="161"/>
      <c r="W238" s="161"/>
      <c r="X238" s="161"/>
      <c r="Y238" s="161"/>
      <c r="Z238" s="150"/>
      <c r="AA238" s="150"/>
      <c r="AB238" s="150"/>
      <c r="AC238" s="150"/>
      <c r="AD238" s="150"/>
      <c r="AE238" s="150"/>
      <c r="AF238" s="150"/>
      <c r="AG238" s="150" t="s">
        <v>188</v>
      </c>
      <c r="AH238" s="150">
        <v>5</v>
      </c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</row>
    <row r="239" spans="1:60" outlineLevel="1" x14ac:dyDescent="0.2">
      <c r="A239" s="181">
        <v>81</v>
      </c>
      <c r="B239" s="182" t="s">
        <v>1067</v>
      </c>
      <c r="C239" s="191" t="s">
        <v>1068</v>
      </c>
      <c r="D239" s="183" t="s">
        <v>884</v>
      </c>
      <c r="E239" s="184">
        <v>48</v>
      </c>
      <c r="F239" s="185"/>
      <c r="G239" s="186">
        <f>ROUND(E239*F239,2)</f>
        <v>0</v>
      </c>
      <c r="H239" s="185"/>
      <c r="I239" s="186">
        <f>ROUND(E239*H239,2)</f>
        <v>0</v>
      </c>
      <c r="J239" s="185"/>
      <c r="K239" s="186">
        <f>ROUND(E239*J239,2)</f>
        <v>0</v>
      </c>
      <c r="L239" s="186">
        <v>21</v>
      </c>
      <c r="M239" s="186">
        <f>G239*(1+L239/100)</f>
        <v>0</v>
      </c>
      <c r="N239" s="184">
        <v>0</v>
      </c>
      <c r="O239" s="184">
        <f>ROUND(E239*N239,2)</f>
        <v>0</v>
      </c>
      <c r="P239" s="184">
        <v>0</v>
      </c>
      <c r="Q239" s="184">
        <f>ROUND(E239*P239,2)</f>
        <v>0</v>
      </c>
      <c r="R239" s="186"/>
      <c r="S239" s="186" t="s">
        <v>180</v>
      </c>
      <c r="T239" s="187" t="s">
        <v>181</v>
      </c>
      <c r="U239" s="161">
        <v>1</v>
      </c>
      <c r="V239" s="161">
        <f>ROUND(E239*U239,2)</f>
        <v>48</v>
      </c>
      <c r="W239" s="161"/>
      <c r="X239" s="161" t="s">
        <v>182</v>
      </c>
      <c r="Y239" s="161" t="s">
        <v>183</v>
      </c>
      <c r="Z239" s="150"/>
      <c r="AA239" s="150"/>
      <c r="AB239" s="150"/>
      <c r="AC239" s="150"/>
      <c r="AD239" s="150"/>
      <c r="AE239" s="150"/>
      <c r="AF239" s="150"/>
      <c r="AG239" s="150" t="s">
        <v>184</v>
      </c>
      <c r="AH239" s="150"/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</row>
    <row r="240" spans="1:60" outlineLevel="1" x14ac:dyDescent="0.2">
      <c r="A240" s="181">
        <v>82</v>
      </c>
      <c r="B240" s="182" t="s">
        <v>1069</v>
      </c>
      <c r="C240" s="191" t="s">
        <v>1070</v>
      </c>
      <c r="D240" s="183" t="s">
        <v>240</v>
      </c>
      <c r="E240" s="184">
        <v>1</v>
      </c>
      <c r="F240" s="185"/>
      <c r="G240" s="186">
        <f>ROUND(E240*F240,2)</f>
        <v>0</v>
      </c>
      <c r="H240" s="185"/>
      <c r="I240" s="186">
        <f>ROUND(E240*H240,2)</f>
        <v>0</v>
      </c>
      <c r="J240" s="185"/>
      <c r="K240" s="186">
        <f>ROUND(E240*J240,2)</f>
        <v>0</v>
      </c>
      <c r="L240" s="186">
        <v>21</v>
      </c>
      <c r="M240" s="186">
        <f>G240*(1+L240/100)</f>
        <v>0</v>
      </c>
      <c r="N240" s="184">
        <v>5.0000000000000001E-4</v>
      </c>
      <c r="O240" s="184">
        <f>ROUND(E240*N240,2)</f>
        <v>0</v>
      </c>
      <c r="P240" s="184">
        <v>0</v>
      </c>
      <c r="Q240" s="184">
        <f>ROUND(E240*P240,2)</f>
        <v>0</v>
      </c>
      <c r="R240" s="186" t="s">
        <v>298</v>
      </c>
      <c r="S240" s="186" t="s">
        <v>242</v>
      </c>
      <c r="T240" s="187" t="s">
        <v>181</v>
      </c>
      <c r="U240" s="161">
        <v>0</v>
      </c>
      <c r="V240" s="161">
        <f>ROUND(E240*U240,2)</f>
        <v>0</v>
      </c>
      <c r="W240" s="161"/>
      <c r="X240" s="161" t="s">
        <v>299</v>
      </c>
      <c r="Y240" s="161" t="s">
        <v>183</v>
      </c>
      <c r="Z240" s="150"/>
      <c r="AA240" s="150"/>
      <c r="AB240" s="150"/>
      <c r="AC240" s="150"/>
      <c r="AD240" s="150"/>
      <c r="AE240" s="150"/>
      <c r="AF240" s="150"/>
      <c r="AG240" s="150" t="s">
        <v>300</v>
      </c>
      <c r="AH240" s="150"/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</row>
    <row r="241" spans="1:60" outlineLevel="1" x14ac:dyDescent="0.2">
      <c r="A241" s="181">
        <v>83</v>
      </c>
      <c r="B241" s="182" t="s">
        <v>1071</v>
      </c>
      <c r="C241" s="191" t="s">
        <v>1072</v>
      </c>
      <c r="D241" s="183" t="s">
        <v>240</v>
      </c>
      <c r="E241" s="184">
        <v>1</v>
      </c>
      <c r="F241" s="185"/>
      <c r="G241" s="186">
        <f>ROUND(E241*F241,2)</f>
        <v>0</v>
      </c>
      <c r="H241" s="185"/>
      <c r="I241" s="186">
        <f>ROUND(E241*H241,2)</f>
        <v>0</v>
      </c>
      <c r="J241" s="185"/>
      <c r="K241" s="186">
        <f>ROUND(E241*J241,2)</f>
        <v>0</v>
      </c>
      <c r="L241" s="186">
        <v>21</v>
      </c>
      <c r="M241" s="186">
        <f>G241*(1+L241/100)</f>
        <v>0</v>
      </c>
      <c r="N241" s="184">
        <v>0</v>
      </c>
      <c r="O241" s="184">
        <f>ROUND(E241*N241,2)</f>
        <v>0</v>
      </c>
      <c r="P241" s="184">
        <v>0</v>
      </c>
      <c r="Q241" s="184">
        <f>ROUND(E241*P241,2)</f>
        <v>0</v>
      </c>
      <c r="R241" s="186"/>
      <c r="S241" s="186" t="s">
        <v>180</v>
      </c>
      <c r="T241" s="187" t="s">
        <v>181</v>
      </c>
      <c r="U241" s="161">
        <v>0</v>
      </c>
      <c r="V241" s="161">
        <f>ROUND(E241*U241,2)</f>
        <v>0</v>
      </c>
      <c r="W241" s="161"/>
      <c r="X241" s="161" t="s">
        <v>299</v>
      </c>
      <c r="Y241" s="161" t="s">
        <v>183</v>
      </c>
      <c r="Z241" s="150"/>
      <c r="AA241" s="150"/>
      <c r="AB241" s="150"/>
      <c r="AC241" s="150"/>
      <c r="AD241" s="150"/>
      <c r="AE241" s="150"/>
      <c r="AF241" s="150"/>
      <c r="AG241" s="150" t="s">
        <v>300</v>
      </c>
      <c r="AH241" s="150"/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</row>
    <row r="242" spans="1:60" outlineLevel="1" x14ac:dyDescent="0.2">
      <c r="A242" s="181">
        <v>84</v>
      </c>
      <c r="B242" s="182" t="s">
        <v>1073</v>
      </c>
      <c r="C242" s="191" t="s">
        <v>1074</v>
      </c>
      <c r="D242" s="183" t="s">
        <v>240</v>
      </c>
      <c r="E242" s="184">
        <v>1</v>
      </c>
      <c r="F242" s="185"/>
      <c r="G242" s="186">
        <f>ROUND(E242*F242,2)</f>
        <v>0</v>
      </c>
      <c r="H242" s="185"/>
      <c r="I242" s="186">
        <f>ROUND(E242*H242,2)</f>
        <v>0</v>
      </c>
      <c r="J242" s="185"/>
      <c r="K242" s="186">
        <f>ROUND(E242*J242,2)</f>
        <v>0</v>
      </c>
      <c r="L242" s="186">
        <v>21</v>
      </c>
      <c r="M242" s="186">
        <f>G242*(1+L242/100)</f>
        <v>0</v>
      </c>
      <c r="N242" s="184">
        <v>0</v>
      </c>
      <c r="O242" s="184">
        <f>ROUND(E242*N242,2)</f>
        <v>0</v>
      </c>
      <c r="P242" s="184">
        <v>0</v>
      </c>
      <c r="Q242" s="184">
        <f>ROUND(E242*P242,2)</f>
        <v>0</v>
      </c>
      <c r="R242" s="186"/>
      <c r="S242" s="186" t="s">
        <v>180</v>
      </c>
      <c r="T242" s="187" t="s">
        <v>181</v>
      </c>
      <c r="U242" s="161">
        <v>0</v>
      </c>
      <c r="V242" s="161">
        <f>ROUND(E242*U242,2)</f>
        <v>0</v>
      </c>
      <c r="W242" s="161"/>
      <c r="X242" s="161" t="s">
        <v>299</v>
      </c>
      <c r="Y242" s="161" t="s">
        <v>183</v>
      </c>
      <c r="Z242" s="150"/>
      <c r="AA242" s="150"/>
      <c r="AB242" s="150"/>
      <c r="AC242" s="150"/>
      <c r="AD242" s="150"/>
      <c r="AE242" s="150"/>
      <c r="AF242" s="150"/>
      <c r="AG242" s="150" t="s">
        <v>300</v>
      </c>
      <c r="AH242" s="150"/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</row>
    <row r="243" spans="1:60" outlineLevel="1" x14ac:dyDescent="0.2">
      <c r="A243" s="173">
        <v>85</v>
      </c>
      <c r="B243" s="174" t="s">
        <v>1075</v>
      </c>
      <c r="C243" s="189" t="s">
        <v>1076</v>
      </c>
      <c r="D243" s="175" t="s">
        <v>240</v>
      </c>
      <c r="E243" s="176">
        <v>14</v>
      </c>
      <c r="F243" s="177"/>
      <c r="G243" s="178">
        <f>ROUND(E243*F243,2)</f>
        <v>0</v>
      </c>
      <c r="H243" s="177"/>
      <c r="I243" s="178">
        <f>ROUND(E243*H243,2)</f>
        <v>0</v>
      </c>
      <c r="J243" s="177"/>
      <c r="K243" s="178">
        <f>ROUND(E243*J243,2)</f>
        <v>0</v>
      </c>
      <c r="L243" s="178">
        <v>21</v>
      </c>
      <c r="M243" s="178">
        <f>G243*(1+L243/100)</f>
        <v>0</v>
      </c>
      <c r="N243" s="176">
        <v>0</v>
      </c>
      <c r="O243" s="176">
        <f>ROUND(E243*N243,2)</f>
        <v>0</v>
      </c>
      <c r="P243" s="176">
        <v>0</v>
      </c>
      <c r="Q243" s="176">
        <f>ROUND(E243*P243,2)</f>
        <v>0</v>
      </c>
      <c r="R243" s="178"/>
      <c r="S243" s="178" t="s">
        <v>180</v>
      </c>
      <c r="T243" s="179" t="s">
        <v>181</v>
      </c>
      <c r="U243" s="161">
        <v>0</v>
      </c>
      <c r="V243" s="161">
        <f>ROUND(E243*U243,2)</f>
        <v>0</v>
      </c>
      <c r="W243" s="161"/>
      <c r="X243" s="161" t="s">
        <v>299</v>
      </c>
      <c r="Y243" s="161" t="s">
        <v>183</v>
      </c>
      <c r="Z243" s="150"/>
      <c r="AA243" s="150"/>
      <c r="AB243" s="150"/>
      <c r="AC243" s="150"/>
      <c r="AD243" s="150"/>
      <c r="AE243" s="150"/>
      <c r="AF243" s="150"/>
      <c r="AG243" s="150" t="s">
        <v>300</v>
      </c>
      <c r="AH243" s="150"/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</row>
    <row r="244" spans="1:60" outlineLevel="2" x14ac:dyDescent="0.2">
      <c r="A244" s="157"/>
      <c r="B244" s="158"/>
      <c r="C244" s="190" t="s">
        <v>1077</v>
      </c>
      <c r="D244" s="163"/>
      <c r="E244" s="164">
        <v>2</v>
      </c>
      <c r="F244" s="161"/>
      <c r="G244" s="161"/>
      <c r="H244" s="161"/>
      <c r="I244" s="161"/>
      <c r="J244" s="161"/>
      <c r="K244" s="161"/>
      <c r="L244" s="161"/>
      <c r="M244" s="161"/>
      <c r="N244" s="160"/>
      <c r="O244" s="160"/>
      <c r="P244" s="160"/>
      <c r="Q244" s="160"/>
      <c r="R244" s="161"/>
      <c r="S244" s="161"/>
      <c r="T244" s="161"/>
      <c r="U244" s="161"/>
      <c r="V244" s="161"/>
      <c r="W244" s="161"/>
      <c r="X244" s="161"/>
      <c r="Y244" s="161"/>
      <c r="Z244" s="150"/>
      <c r="AA244" s="150"/>
      <c r="AB244" s="150"/>
      <c r="AC244" s="150"/>
      <c r="AD244" s="150"/>
      <c r="AE244" s="150"/>
      <c r="AF244" s="150"/>
      <c r="AG244" s="150" t="s">
        <v>188</v>
      </c>
      <c r="AH244" s="150">
        <v>5</v>
      </c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</row>
    <row r="245" spans="1:60" outlineLevel="3" x14ac:dyDescent="0.2">
      <c r="A245" s="157"/>
      <c r="B245" s="158"/>
      <c r="C245" s="190" t="s">
        <v>1078</v>
      </c>
      <c r="D245" s="163"/>
      <c r="E245" s="164">
        <v>2</v>
      </c>
      <c r="F245" s="161"/>
      <c r="G245" s="161"/>
      <c r="H245" s="161"/>
      <c r="I245" s="161"/>
      <c r="J245" s="161"/>
      <c r="K245" s="161"/>
      <c r="L245" s="161"/>
      <c r="M245" s="161"/>
      <c r="N245" s="160"/>
      <c r="O245" s="160"/>
      <c r="P245" s="160"/>
      <c r="Q245" s="160"/>
      <c r="R245" s="161"/>
      <c r="S245" s="161"/>
      <c r="T245" s="161"/>
      <c r="U245" s="161"/>
      <c r="V245" s="161"/>
      <c r="W245" s="161"/>
      <c r="X245" s="161"/>
      <c r="Y245" s="161"/>
      <c r="Z245" s="150"/>
      <c r="AA245" s="150"/>
      <c r="AB245" s="150"/>
      <c r="AC245" s="150"/>
      <c r="AD245" s="150"/>
      <c r="AE245" s="150"/>
      <c r="AF245" s="150"/>
      <c r="AG245" s="150" t="s">
        <v>188</v>
      </c>
      <c r="AH245" s="150">
        <v>5</v>
      </c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</row>
    <row r="246" spans="1:60" outlineLevel="3" x14ac:dyDescent="0.2">
      <c r="A246" s="157"/>
      <c r="B246" s="158"/>
      <c r="C246" s="190" t="s">
        <v>1079</v>
      </c>
      <c r="D246" s="163"/>
      <c r="E246" s="164">
        <v>5</v>
      </c>
      <c r="F246" s="161"/>
      <c r="G246" s="161"/>
      <c r="H246" s="161"/>
      <c r="I246" s="161"/>
      <c r="J246" s="161"/>
      <c r="K246" s="161"/>
      <c r="L246" s="161"/>
      <c r="M246" s="161"/>
      <c r="N246" s="160"/>
      <c r="O246" s="160"/>
      <c r="P246" s="160"/>
      <c r="Q246" s="160"/>
      <c r="R246" s="161"/>
      <c r="S246" s="161"/>
      <c r="T246" s="161"/>
      <c r="U246" s="161"/>
      <c r="V246" s="161"/>
      <c r="W246" s="161"/>
      <c r="X246" s="161"/>
      <c r="Y246" s="161"/>
      <c r="Z246" s="150"/>
      <c r="AA246" s="150"/>
      <c r="AB246" s="150"/>
      <c r="AC246" s="150"/>
      <c r="AD246" s="150"/>
      <c r="AE246" s="150"/>
      <c r="AF246" s="150"/>
      <c r="AG246" s="150" t="s">
        <v>188</v>
      </c>
      <c r="AH246" s="150">
        <v>5</v>
      </c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</row>
    <row r="247" spans="1:60" outlineLevel="3" x14ac:dyDescent="0.2">
      <c r="A247" s="157"/>
      <c r="B247" s="158"/>
      <c r="C247" s="190" t="s">
        <v>1080</v>
      </c>
      <c r="D247" s="163"/>
      <c r="E247" s="164">
        <v>5</v>
      </c>
      <c r="F247" s="161"/>
      <c r="G247" s="161"/>
      <c r="H247" s="161"/>
      <c r="I247" s="161"/>
      <c r="J247" s="161"/>
      <c r="K247" s="161"/>
      <c r="L247" s="161"/>
      <c r="M247" s="161"/>
      <c r="N247" s="160"/>
      <c r="O247" s="160"/>
      <c r="P247" s="160"/>
      <c r="Q247" s="160"/>
      <c r="R247" s="161"/>
      <c r="S247" s="161"/>
      <c r="T247" s="161"/>
      <c r="U247" s="161"/>
      <c r="V247" s="161"/>
      <c r="W247" s="161"/>
      <c r="X247" s="161"/>
      <c r="Y247" s="161"/>
      <c r="Z247" s="150"/>
      <c r="AA247" s="150"/>
      <c r="AB247" s="150"/>
      <c r="AC247" s="150"/>
      <c r="AD247" s="150"/>
      <c r="AE247" s="150"/>
      <c r="AF247" s="150"/>
      <c r="AG247" s="150" t="s">
        <v>188</v>
      </c>
      <c r="AH247" s="150">
        <v>5</v>
      </c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</row>
    <row r="248" spans="1:60" outlineLevel="1" x14ac:dyDescent="0.2">
      <c r="A248" s="173">
        <v>86</v>
      </c>
      <c r="B248" s="174" t="s">
        <v>1081</v>
      </c>
      <c r="C248" s="189" t="s">
        <v>1082</v>
      </c>
      <c r="D248" s="175" t="s">
        <v>490</v>
      </c>
      <c r="E248" s="176">
        <v>0.31797999999999998</v>
      </c>
      <c r="F248" s="177"/>
      <c r="G248" s="178">
        <f>ROUND(E248*F248,2)</f>
        <v>0</v>
      </c>
      <c r="H248" s="177"/>
      <c r="I248" s="178">
        <f>ROUND(E248*H248,2)</f>
        <v>0</v>
      </c>
      <c r="J248" s="177"/>
      <c r="K248" s="178">
        <f>ROUND(E248*J248,2)</f>
        <v>0</v>
      </c>
      <c r="L248" s="178">
        <v>21</v>
      </c>
      <c r="M248" s="178">
        <f>G248*(1+L248/100)</f>
        <v>0</v>
      </c>
      <c r="N248" s="176">
        <v>0</v>
      </c>
      <c r="O248" s="176">
        <f>ROUND(E248*N248,2)</f>
        <v>0</v>
      </c>
      <c r="P248" s="176">
        <v>0</v>
      </c>
      <c r="Q248" s="176">
        <f>ROUND(E248*P248,2)</f>
        <v>0</v>
      </c>
      <c r="R248" s="178" t="s">
        <v>829</v>
      </c>
      <c r="S248" s="178" t="s">
        <v>242</v>
      </c>
      <c r="T248" s="179" t="s">
        <v>243</v>
      </c>
      <c r="U248" s="161">
        <v>1.327</v>
      </c>
      <c r="V248" s="161">
        <f>ROUND(E248*U248,2)</f>
        <v>0.42</v>
      </c>
      <c r="W248" s="161"/>
      <c r="X248" s="161" t="s">
        <v>491</v>
      </c>
      <c r="Y248" s="161" t="s">
        <v>183</v>
      </c>
      <c r="Z248" s="150"/>
      <c r="AA248" s="150"/>
      <c r="AB248" s="150"/>
      <c r="AC248" s="150"/>
      <c r="AD248" s="150"/>
      <c r="AE248" s="150"/>
      <c r="AF248" s="150"/>
      <c r="AG248" s="150" t="s">
        <v>492</v>
      </c>
      <c r="AH248" s="150"/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</row>
    <row r="249" spans="1:60" outlineLevel="2" x14ac:dyDescent="0.2">
      <c r="A249" s="157"/>
      <c r="B249" s="158"/>
      <c r="C249" s="263" t="s">
        <v>666</v>
      </c>
      <c r="D249" s="264"/>
      <c r="E249" s="264"/>
      <c r="F249" s="264"/>
      <c r="G249" s="264"/>
      <c r="H249" s="161"/>
      <c r="I249" s="161"/>
      <c r="J249" s="161"/>
      <c r="K249" s="161"/>
      <c r="L249" s="161"/>
      <c r="M249" s="161"/>
      <c r="N249" s="160"/>
      <c r="O249" s="160"/>
      <c r="P249" s="160"/>
      <c r="Q249" s="160"/>
      <c r="R249" s="161"/>
      <c r="S249" s="161"/>
      <c r="T249" s="161"/>
      <c r="U249" s="161"/>
      <c r="V249" s="161"/>
      <c r="W249" s="161"/>
      <c r="X249" s="161"/>
      <c r="Y249" s="161"/>
      <c r="Z249" s="150"/>
      <c r="AA249" s="150"/>
      <c r="AB249" s="150"/>
      <c r="AC249" s="150"/>
      <c r="AD249" s="150"/>
      <c r="AE249" s="150"/>
      <c r="AF249" s="150"/>
      <c r="AG249" s="150" t="s">
        <v>245</v>
      </c>
      <c r="AH249" s="150"/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</row>
    <row r="250" spans="1:60" x14ac:dyDescent="0.2">
      <c r="A250" s="166" t="s">
        <v>175</v>
      </c>
      <c r="B250" s="167" t="s">
        <v>114</v>
      </c>
      <c r="C250" s="188" t="s">
        <v>115</v>
      </c>
      <c r="D250" s="168"/>
      <c r="E250" s="169"/>
      <c r="F250" s="170"/>
      <c r="G250" s="170">
        <f>SUMIF(AG251:AG268,"&lt;&gt;NOR",G251:G268)</f>
        <v>0</v>
      </c>
      <c r="H250" s="170"/>
      <c r="I250" s="170">
        <f>SUM(I251:I268)</f>
        <v>0</v>
      </c>
      <c r="J250" s="170"/>
      <c r="K250" s="170">
        <f>SUM(K251:K268)</f>
        <v>0</v>
      </c>
      <c r="L250" s="170"/>
      <c r="M250" s="170">
        <f>SUM(M251:M268)</f>
        <v>0</v>
      </c>
      <c r="N250" s="169"/>
      <c r="O250" s="169">
        <f>SUM(O251:O268)</f>
        <v>0.19</v>
      </c>
      <c r="P250" s="169"/>
      <c r="Q250" s="169">
        <f>SUM(Q251:Q268)</f>
        <v>0</v>
      </c>
      <c r="R250" s="170"/>
      <c r="S250" s="170"/>
      <c r="T250" s="171"/>
      <c r="U250" s="165"/>
      <c r="V250" s="165">
        <f>SUM(V251:V268)</f>
        <v>27.05</v>
      </c>
      <c r="W250" s="165"/>
      <c r="X250" s="165"/>
      <c r="Y250" s="165"/>
      <c r="AG250" t="s">
        <v>176</v>
      </c>
    </row>
    <row r="251" spans="1:60" outlineLevel="1" x14ac:dyDescent="0.2">
      <c r="A251" s="181">
        <v>87</v>
      </c>
      <c r="B251" s="182" t="s">
        <v>1083</v>
      </c>
      <c r="C251" s="191" t="s">
        <v>1084</v>
      </c>
      <c r="D251" s="183" t="s">
        <v>197</v>
      </c>
      <c r="E251" s="184">
        <v>8</v>
      </c>
      <c r="F251" s="185"/>
      <c r="G251" s="186">
        <f>ROUND(E251*F251,2)</f>
        <v>0</v>
      </c>
      <c r="H251" s="185"/>
      <c r="I251" s="186">
        <f>ROUND(E251*H251,2)</f>
        <v>0</v>
      </c>
      <c r="J251" s="185"/>
      <c r="K251" s="186">
        <f>ROUND(E251*J251,2)</f>
        <v>0</v>
      </c>
      <c r="L251" s="186">
        <v>21</v>
      </c>
      <c r="M251" s="186">
        <f>G251*(1+L251/100)</f>
        <v>0</v>
      </c>
      <c r="N251" s="184">
        <v>1.401E-2</v>
      </c>
      <c r="O251" s="184">
        <f>ROUND(E251*N251,2)</f>
        <v>0.11</v>
      </c>
      <c r="P251" s="184">
        <v>0</v>
      </c>
      <c r="Q251" s="184">
        <f>ROUND(E251*P251,2)</f>
        <v>0</v>
      </c>
      <c r="R251" s="186" t="s">
        <v>829</v>
      </c>
      <c r="S251" s="186" t="s">
        <v>242</v>
      </c>
      <c r="T251" s="187" t="s">
        <v>243</v>
      </c>
      <c r="U251" s="161">
        <v>1.1890000000000001</v>
      </c>
      <c r="V251" s="161">
        <f>ROUND(E251*U251,2)</f>
        <v>9.51</v>
      </c>
      <c r="W251" s="161"/>
      <c r="X251" s="161" t="s">
        <v>182</v>
      </c>
      <c r="Y251" s="161" t="s">
        <v>183</v>
      </c>
      <c r="Z251" s="150"/>
      <c r="AA251" s="150"/>
      <c r="AB251" s="150"/>
      <c r="AC251" s="150"/>
      <c r="AD251" s="150"/>
      <c r="AE251" s="150"/>
      <c r="AF251" s="150"/>
      <c r="AG251" s="150" t="s">
        <v>184</v>
      </c>
      <c r="AH251" s="150"/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</row>
    <row r="252" spans="1:60" outlineLevel="1" x14ac:dyDescent="0.2">
      <c r="A252" s="173">
        <v>88</v>
      </c>
      <c r="B252" s="174" t="s">
        <v>1085</v>
      </c>
      <c r="C252" s="189" t="s">
        <v>1086</v>
      </c>
      <c r="D252" s="175" t="s">
        <v>197</v>
      </c>
      <c r="E252" s="176">
        <v>24</v>
      </c>
      <c r="F252" s="177"/>
      <c r="G252" s="178">
        <f>ROUND(E252*F252,2)</f>
        <v>0</v>
      </c>
      <c r="H252" s="177"/>
      <c r="I252" s="178">
        <f>ROUND(E252*H252,2)</f>
        <v>0</v>
      </c>
      <c r="J252" s="177"/>
      <c r="K252" s="178">
        <f>ROUND(E252*J252,2)</f>
        <v>0</v>
      </c>
      <c r="L252" s="178">
        <v>21</v>
      </c>
      <c r="M252" s="178">
        <f>G252*(1+L252/100)</f>
        <v>0</v>
      </c>
      <c r="N252" s="176">
        <v>3.0000000000000001E-5</v>
      </c>
      <c r="O252" s="176">
        <f>ROUND(E252*N252,2)</f>
        <v>0</v>
      </c>
      <c r="P252" s="176">
        <v>0</v>
      </c>
      <c r="Q252" s="176">
        <f>ROUND(E252*P252,2)</f>
        <v>0</v>
      </c>
      <c r="R252" s="178" t="s">
        <v>829</v>
      </c>
      <c r="S252" s="178" t="s">
        <v>242</v>
      </c>
      <c r="T252" s="179" t="s">
        <v>243</v>
      </c>
      <c r="U252" s="161">
        <v>0.33</v>
      </c>
      <c r="V252" s="161">
        <f>ROUND(E252*U252,2)</f>
        <v>7.92</v>
      </c>
      <c r="W252" s="161"/>
      <c r="X252" s="161" t="s">
        <v>182</v>
      </c>
      <c r="Y252" s="161" t="s">
        <v>183</v>
      </c>
      <c r="Z252" s="150"/>
      <c r="AA252" s="150"/>
      <c r="AB252" s="150"/>
      <c r="AC252" s="150"/>
      <c r="AD252" s="150"/>
      <c r="AE252" s="150"/>
      <c r="AF252" s="150"/>
      <c r="AG252" s="150" t="s">
        <v>184</v>
      </c>
      <c r="AH252" s="150"/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</row>
    <row r="253" spans="1:60" outlineLevel="2" x14ac:dyDescent="0.2">
      <c r="A253" s="157"/>
      <c r="B253" s="158"/>
      <c r="C253" s="190" t="s">
        <v>1087</v>
      </c>
      <c r="D253" s="163"/>
      <c r="E253" s="164">
        <v>8</v>
      </c>
      <c r="F253" s="161"/>
      <c r="G253" s="161"/>
      <c r="H253" s="161"/>
      <c r="I253" s="161"/>
      <c r="J253" s="161"/>
      <c r="K253" s="161"/>
      <c r="L253" s="161"/>
      <c r="M253" s="161"/>
      <c r="N253" s="160"/>
      <c r="O253" s="160"/>
      <c r="P253" s="160"/>
      <c r="Q253" s="160"/>
      <c r="R253" s="161"/>
      <c r="S253" s="161"/>
      <c r="T253" s="161"/>
      <c r="U253" s="161"/>
      <c r="V253" s="161"/>
      <c r="W253" s="161"/>
      <c r="X253" s="161"/>
      <c r="Y253" s="161"/>
      <c r="Z253" s="150"/>
      <c r="AA253" s="150"/>
      <c r="AB253" s="150"/>
      <c r="AC253" s="150"/>
      <c r="AD253" s="150"/>
      <c r="AE253" s="150"/>
      <c r="AF253" s="150"/>
      <c r="AG253" s="150" t="s">
        <v>188</v>
      </c>
      <c r="AH253" s="150">
        <v>5</v>
      </c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</row>
    <row r="254" spans="1:60" outlineLevel="3" x14ac:dyDescent="0.2">
      <c r="A254" s="157"/>
      <c r="B254" s="158"/>
      <c r="C254" s="190" t="s">
        <v>1088</v>
      </c>
      <c r="D254" s="163"/>
      <c r="E254" s="164">
        <v>8</v>
      </c>
      <c r="F254" s="161"/>
      <c r="G254" s="161"/>
      <c r="H254" s="161"/>
      <c r="I254" s="161"/>
      <c r="J254" s="161"/>
      <c r="K254" s="161"/>
      <c r="L254" s="161"/>
      <c r="M254" s="161"/>
      <c r="N254" s="160"/>
      <c r="O254" s="160"/>
      <c r="P254" s="160"/>
      <c r="Q254" s="160"/>
      <c r="R254" s="161"/>
      <c r="S254" s="161"/>
      <c r="T254" s="161"/>
      <c r="U254" s="161"/>
      <c r="V254" s="161"/>
      <c r="W254" s="161"/>
      <c r="X254" s="161"/>
      <c r="Y254" s="161"/>
      <c r="Z254" s="150"/>
      <c r="AA254" s="150"/>
      <c r="AB254" s="150"/>
      <c r="AC254" s="150"/>
      <c r="AD254" s="150"/>
      <c r="AE254" s="150"/>
      <c r="AF254" s="150"/>
      <c r="AG254" s="150" t="s">
        <v>188</v>
      </c>
      <c r="AH254" s="150">
        <v>5</v>
      </c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</row>
    <row r="255" spans="1:60" outlineLevel="3" x14ac:dyDescent="0.2">
      <c r="A255" s="157"/>
      <c r="B255" s="158"/>
      <c r="C255" s="190" t="s">
        <v>1089</v>
      </c>
      <c r="D255" s="163"/>
      <c r="E255" s="164">
        <v>8</v>
      </c>
      <c r="F255" s="161"/>
      <c r="G255" s="161"/>
      <c r="H255" s="161"/>
      <c r="I255" s="161"/>
      <c r="J255" s="161"/>
      <c r="K255" s="161"/>
      <c r="L255" s="161"/>
      <c r="M255" s="161"/>
      <c r="N255" s="160"/>
      <c r="O255" s="160"/>
      <c r="P255" s="160"/>
      <c r="Q255" s="160"/>
      <c r="R255" s="161"/>
      <c r="S255" s="161"/>
      <c r="T255" s="161"/>
      <c r="U255" s="161"/>
      <c r="V255" s="161"/>
      <c r="W255" s="161"/>
      <c r="X255" s="161"/>
      <c r="Y255" s="161"/>
      <c r="Z255" s="150"/>
      <c r="AA255" s="150"/>
      <c r="AB255" s="150"/>
      <c r="AC255" s="150"/>
      <c r="AD255" s="150"/>
      <c r="AE255" s="150"/>
      <c r="AF255" s="150"/>
      <c r="AG255" s="150" t="s">
        <v>188</v>
      </c>
      <c r="AH255" s="150">
        <v>5</v>
      </c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</row>
    <row r="256" spans="1:60" outlineLevel="1" x14ac:dyDescent="0.2">
      <c r="A256" s="181">
        <v>89</v>
      </c>
      <c r="B256" s="182" t="s">
        <v>1090</v>
      </c>
      <c r="C256" s="191" t="s">
        <v>1091</v>
      </c>
      <c r="D256" s="183" t="s">
        <v>197</v>
      </c>
      <c r="E256" s="184">
        <v>1</v>
      </c>
      <c r="F256" s="185"/>
      <c r="G256" s="186">
        <f t="shared" ref="G256:G267" si="14">ROUND(E256*F256,2)</f>
        <v>0</v>
      </c>
      <c r="H256" s="185"/>
      <c r="I256" s="186">
        <f t="shared" ref="I256:I267" si="15">ROUND(E256*H256,2)</f>
        <v>0</v>
      </c>
      <c r="J256" s="185"/>
      <c r="K256" s="186">
        <f t="shared" ref="K256:K267" si="16">ROUND(E256*J256,2)</f>
        <v>0</v>
      </c>
      <c r="L256" s="186">
        <v>21</v>
      </c>
      <c r="M256" s="186">
        <f t="shared" ref="M256:M267" si="17">G256*(1+L256/100)</f>
        <v>0</v>
      </c>
      <c r="N256" s="184">
        <v>1.0880000000000001E-2</v>
      </c>
      <c r="O256" s="184">
        <f t="shared" ref="O256:O267" si="18">ROUND(E256*N256,2)</f>
        <v>0.01</v>
      </c>
      <c r="P256" s="184">
        <v>0</v>
      </c>
      <c r="Q256" s="184">
        <f t="shared" ref="Q256:Q267" si="19">ROUND(E256*P256,2)</f>
        <v>0</v>
      </c>
      <c r="R256" s="186" t="s">
        <v>829</v>
      </c>
      <c r="S256" s="186" t="s">
        <v>242</v>
      </c>
      <c r="T256" s="187" t="s">
        <v>243</v>
      </c>
      <c r="U256" s="161">
        <v>1.25</v>
      </c>
      <c r="V256" s="161">
        <f t="shared" ref="V256:V267" si="20">ROUND(E256*U256,2)</f>
        <v>1.25</v>
      </c>
      <c r="W256" s="161"/>
      <c r="X256" s="161" t="s">
        <v>182</v>
      </c>
      <c r="Y256" s="161" t="s">
        <v>183</v>
      </c>
      <c r="Z256" s="150"/>
      <c r="AA256" s="150"/>
      <c r="AB256" s="150"/>
      <c r="AC256" s="150"/>
      <c r="AD256" s="150"/>
      <c r="AE256" s="150"/>
      <c r="AF256" s="150"/>
      <c r="AG256" s="150" t="s">
        <v>184</v>
      </c>
      <c r="AH256" s="150"/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</row>
    <row r="257" spans="1:60" outlineLevel="1" x14ac:dyDescent="0.2">
      <c r="A257" s="181">
        <v>90</v>
      </c>
      <c r="B257" s="182" t="s">
        <v>1092</v>
      </c>
      <c r="C257" s="191" t="s">
        <v>1093</v>
      </c>
      <c r="D257" s="183" t="s">
        <v>197</v>
      </c>
      <c r="E257" s="184">
        <v>2</v>
      </c>
      <c r="F257" s="185"/>
      <c r="G257" s="186">
        <f t="shared" si="14"/>
        <v>0</v>
      </c>
      <c r="H257" s="185"/>
      <c r="I257" s="186">
        <f t="shared" si="15"/>
        <v>0</v>
      </c>
      <c r="J257" s="185"/>
      <c r="K257" s="186">
        <f t="shared" si="16"/>
        <v>0</v>
      </c>
      <c r="L257" s="186">
        <v>21</v>
      </c>
      <c r="M257" s="186">
        <f t="shared" si="17"/>
        <v>0</v>
      </c>
      <c r="N257" s="184">
        <v>2.4000000000000001E-4</v>
      </c>
      <c r="O257" s="184">
        <f t="shared" si="18"/>
        <v>0</v>
      </c>
      <c r="P257" s="184">
        <v>0</v>
      </c>
      <c r="Q257" s="184">
        <f t="shared" si="19"/>
        <v>0</v>
      </c>
      <c r="R257" s="186" t="s">
        <v>829</v>
      </c>
      <c r="S257" s="186" t="s">
        <v>242</v>
      </c>
      <c r="T257" s="187" t="s">
        <v>243</v>
      </c>
      <c r="U257" s="161">
        <v>0.124</v>
      </c>
      <c r="V257" s="161">
        <f t="shared" si="20"/>
        <v>0.25</v>
      </c>
      <c r="W257" s="161"/>
      <c r="X257" s="161" t="s">
        <v>182</v>
      </c>
      <c r="Y257" s="161" t="s">
        <v>183</v>
      </c>
      <c r="Z257" s="150"/>
      <c r="AA257" s="150"/>
      <c r="AB257" s="150"/>
      <c r="AC257" s="150"/>
      <c r="AD257" s="150"/>
      <c r="AE257" s="150"/>
      <c r="AF257" s="150"/>
      <c r="AG257" s="150" t="s">
        <v>184</v>
      </c>
      <c r="AH257" s="150"/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</row>
    <row r="258" spans="1:60" ht="22.5" outlineLevel="1" x14ac:dyDescent="0.2">
      <c r="A258" s="181">
        <v>91</v>
      </c>
      <c r="B258" s="182" t="s">
        <v>1094</v>
      </c>
      <c r="C258" s="191" t="s">
        <v>1095</v>
      </c>
      <c r="D258" s="183" t="s">
        <v>240</v>
      </c>
      <c r="E258" s="184">
        <v>8</v>
      </c>
      <c r="F258" s="185"/>
      <c r="G258" s="186">
        <f t="shared" si="14"/>
        <v>0</v>
      </c>
      <c r="H258" s="185"/>
      <c r="I258" s="186">
        <f t="shared" si="15"/>
        <v>0</v>
      </c>
      <c r="J258" s="185"/>
      <c r="K258" s="186">
        <f t="shared" si="16"/>
        <v>0</v>
      </c>
      <c r="L258" s="186">
        <v>21</v>
      </c>
      <c r="M258" s="186">
        <f t="shared" si="17"/>
        <v>0</v>
      </c>
      <c r="N258" s="184">
        <v>1.0200000000000001E-3</v>
      </c>
      <c r="O258" s="184">
        <f t="shared" si="18"/>
        <v>0.01</v>
      </c>
      <c r="P258" s="184">
        <v>0</v>
      </c>
      <c r="Q258" s="184">
        <f t="shared" si="19"/>
        <v>0</v>
      </c>
      <c r="R258" s="186" t="s">
        <v>829</v>
      </c>
      <c r="S258" s="186" t="s">
        <v>242</v>
      </c>
      <c r="T258" s="187" t="s">
        <v>243</v>
      </c>
      <c r="U258" s="161">
        <v>0.47599999999999998</v>
      </c>
      <c r="V258" s="161">
        <f t="shared" si="20"/>
        <v>3.81</v>
      </c>
      <c r="W258" s="161"/>
      <c r="X258" s="161" t="s">
        <v>182</v>
      </c>
      <c r="Y258" s="161" t="s">
        <v>183</v>
      </c>
      <c r="Z258" s="150"/>
      <c r="AA258" s="150"/>
      <c r="AB258" s="150"/>
      <c r="AC258" s="150"/>
      <c r="AD258" s="150"/>
      <c r="AE258" s="150"/>
      <c r="AF258" s="150"/>
      <c r="AG258" s="150" t="s">
        <v>184</v>
      </c>
      <c r="AH258" s="150"/>
      <c r="AI258" s="150"/>
      <c r="AJ258" s="150"/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</row>
    <row r="259" spans="1:60" ht="22.5" outlineLevel="1" x14ac:dyDescent="0.2">
      <c r="A259" s="181">
        <v>92</v>
      </c>
      <c r="B259" s="182" t="s">
        <v>1096</v>
      </c>
      <c r="C259" s="191" t="s">
        <v>1097</v>
      </c>
      <c r="D259" s="183" t="s">
        <v>240</v>
      </c>
      <c r="E259" s="184">
        <v>1</v>
      </c>
      <c r="F259" s="185"/>
      <c r="G259" s="186">
        <f t="shared" si="14"/>
        <v>0</v>
      </c>
      <c r="H259" s="185"/>
      <c r="I259" s="186">
        <f t="shared" si="15"/>
        <v>0</v>
      </c>
      <c r="J259" s="185"/>
      <c r="K259" s="186">
        <f t="shared" si="16"/>
        <v>0</v>
      </c>
      <c r="L259" s="186">
        <v>21</v>
      </c>
      <c r="M259" s="186">
        <f t="shared" si="17"/>
        <v>0</v>
      </c>
      <c r="N259" s="184">
        <v>1.72E-3</v>
      </c>
      <c r="O259" s="184">
        <f t="shared" si="18"/>
        <v>0</v>
      </c>
      <c r="P259" s="184">
        <v>0</v>
      </c>
      <c r="Q259" s="184">
        <f t="shared" si="19"/>
        <v>0</v>
      </c>
      <c r="R259" s="186" t="s">
        <v>829</v>
      </c>
      <c r="S259" s="186" t="s">
        <v>242</v>
      </c>
      <c r="T259" s="187" t="s">
        <v>243</v>
      </c>
      <c r="U259" s="161">
        <v>0.47599999999999998</v>
      </c>
      <c r="V259" s="161">
        <f t="shared" si="20"/>
        <v>0.48</v>
      </c>
      <c r="W259" s="161"/>
      <c r="X259" s="161" t="s">
        <v>182</v>
      </c>
      <c r="Y259" s="161" t="s">
        <v>183</v>
      </c>
      <c r="Z259" s="150"/>
      <c r="AA259" s="150"/>
      <c r="AB259" s="150"/>
      <c r="AC259" s="150"/>
      <c r="AD259" s="150"/>
      <c r="AE259" s="150"/>
      <c r="AF259" s="150"/>
      <c r="AG259" s="150" t="s">
        <v>184</v>
      </c>
      <c r="AH259" s="150"/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</row>
    <row r="260" spans="1:60" ht="22.5" outlineLevel="1" x14ac:dyDescent="0.2">
      <c r="A260" s="181">
        <v>93</v>
      </c>
      <c r="B260" s="182" t="s">
        <v>1098</v>
      </c>
      <c r="C260" s="191" t="s">
        <v>1099</v>
      </c>
      <c r="D260" s="183" t="s">
        <v>240</v>
      </c>
      <c r="E260" s="184">
        <v>1</v>
      </c>
      <c r="F260" s="185"/>
      <c r="G260" s="186">
        <f t="shared" si="14"/>
        <v>0</v>
      </c>
      <c r="H260" s="185"/>
      <c r="I260" s="186">
        <f t="shared" si="15"/>
        <v>0</v>
      </c>
      <c r="J260" s="185"/>
      <c r="K260" s="186">
        <f t="shared" si="16"/>
        <v>0</v>
      </c>
      <c r="L260" s="186">
        <v>21</v>
      </c>
      <c r="M260" s="186">
        <f t="shared" si="17"/>
        <v>0</v>
      </c>
      <c r="N260" s="184">
        <v>1.5200000000000001E-3</v>
      </c>
      <c r="O260" s="184">
        <f t="shared" si="18"/>
        <v>0</v>
      </c>
      <c r="P260" s="184">
        <v>0</v>
      </c>
      <c r="Q260" s="184">
        <f t="shared" si="19"/>
        <v>0</v>
      </c>
      <c r="R260" s="186" t="s">
        <v>829</v>
      </c>
      <c r="S260" s="186" t="s">
        <v>242</v>
      </c>
      <c r="T260" s="187" t="s">
        <v>243</v>
      </c>
      <c r="U260" s="161">
        <v>0.58699999999999997</v>
      </c>
      <c r="V260" s="161">
        <f t="shared" si="20"/>
        <v>0.59</v>
      </c>
      <c r="W260" s="161"/>
      <c r="X260" s="161" t="s">
        <v>182</v>
      </c>
      <c r="Y260" s="161" t="s">
        <v>183</v>
      </c>
      <c r="Z260" s="150"/>
      <c r="AA260" s="150"/>
      <c r="AB260" s="150"/>
      <c r="AC260" s="150"/>
      <c r="AD260" s="150"/>
      <c r="AE260" s="150"/>
      <c r="AF260" s="150"/>
      <c r="AG260" s="150" t="s">
        <v>184</v>
      </c>
      <c r="AH260" s="150"/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</row>
    <row r="261" spans="1:60" outlineLevel="1" x14ac:dyDescent="0.2">
      <c r="A261" s="181">
        <v>94</v>
      </c>
      <c r="B261" s="182" t="s">
        <v>1100</v>
      </c>
      <c r="C261" s="191" t="s">
        <v>1101</v>
      </c>
      <c r="D261" s="183" t="s">
        <v>240</v>
      </c>
      <c r="E261" s="184">
        <v>8</v>
      </c>
      <c r="F261" s="185"/>
      <c r="G261" s="186">
        <f t="shared" si="14"/>
        <v>0</v>
      </c>
      <c r="H261" s="185"/>
      <c r="I261" s="186">
        <f t="shared" si="15"/>
        <v>0</v>
      </c>
      <c r="J261" s="185"/>
      <c r="K261" s="186">
        <f t="shared" si="16"/>
        <v>0</v>
      </c>
      <c r="L261" s="186">
        <v>21</v>
      </c>
      <c r="M261" s="186">
        <f t="shared" si="17"/>
        <v>0</v>
      </c>
      <c r="N261" s="184">
        <v>0</v>
      </c>
      <c r="O261" s="184">
        <f t="shared" si="18"/>
        <v>0</v>
      </c>
      <c r="P261" s="184">
        <v>0</v>
      </c>
      <c r="Q261" s="184">
        <f t="shared" si="19"/>
        <v>0</v>
      </c>
      <c r="R261" s="186" t="s">
        <v>829</v>
      </c>
      <c r="S261" s="186" t="s">
        <v>242</v>
      </c>
      <c r="T261" s="187" t="s">
        <v>243</v>
      </c>
      <c r="U261" s="161">
        <v>0.37</v>
      </c>
      <c r="V261" s="161">
        <f t="shared" si="20"/>
        <v>2.96</v>
      </c>
      <c r="W261" s="161"/>
      <c r="X261" s="161" t="s">
        <v>182</v>
      </c>
      <c r="Y261" s="161" t="s">
        <v>183</v>
      </c>
      <c r="Z261" s="150"/>
      <c r="AA261" s="150"/>
      <c r="AB261" s="150"/>
      <c r="AC261" s="150"/>
      <c r="AD261" s="150"/>
      <c r="AE261" s="150"/>
      <c r="AF261" s="150"/>
      <c r="AG261" s="150" t="s">
        <v>184</v>
      </c>
      <c r="AH261" s="150"/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</row>
    <row r="262" spans="1:60" outlineLevel="1" x14ac:dyDescent="0.2">
      <c r="A262" s="181">
        <v>95</v>
      </c>
      <c r="B262" s="182" t="s">
        <v>1102</v>
      </c>
      <c r="C262" s="191" t="s">
        <v>1103</v>
      </c>
      <c r="D262" s="183" t="s">
        <v>240</v>
      </c>
      <c r="E262" s="184">
        <v>1</v>
      </c>
      <c r="F262" s="185"/>
      <c r="G262" s="186">
        <f t="shared" si="14"/>
        <v>0</v>
      </c>
      <c r="H262" s="185"/>
      <c r="I262" s="186">
        <f t="shared" si="15"/>
        <v>0</v>
      </c>
      <c r="J262" s="185"/>
      <c r="K262" s="186">
        <f t="shared" si="16"/>
        <v>0</v>
      </c>
      <c r="L262" s="186">
        <v>21</v>
      </c>
      <c r="M262" s="186">
        <f t="shared" si="17"/>
        <v>0</v>
      </c>
      <c r="N262" s="184">
        <v>0</v>
      </c>
      <c r="O262" s="184">
        <f t="shared" si="18"/>
        <v>0</v>
      </c>
      <c r="P262" s="184">
        <v>0</v>
      </c>
      <c r="Q262" s="184">
        <f t="shared" si="19"/>
        <v>0</v>
      </c>
      <c r="R262" s="186" t="s">
        <v>298</v>
      </c>
      <c r="S262" s="186" t="s">
        <v>242</v>
      </c>
      <c r="T262" s="187" t="s">
        <v>243</v>
      </c>
      <c r="U262" s="161">
        <v>0</v>
      </c>
      <c r="V262" s="161">
        <f t="shared" si="20"/>
        <v>0</v>
      </c>
      <c r="W262" s="161"/>
      <c r="X262" s="161" t="s">
        <v>299</v>
      </c>
      <c r="Y262" s="161" t="s">
        <v>183</v>
      </c>
      <c r="Z262" s="150"/>
      <c r="AA262" s="150"/>
      <c r="AB262" s="150"/>
      <c r="AC262" s="150"/>
      <c r="AD262" s="150"/>
      <c r="AE262" s="150"/>
      <c r="AF262" s="150"/>
      <c r="AG262" s="150" t="s">
        <v>300</v>
      </c>
      <c r="AH262" s="150"/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</row>
    <row r="263" spans="1:60" outlineLevel="1" x14ac:dyDescent="0.2">
      <c r="A263" s="181">
        <v>96</v>
      </c>
      <c r="B263" s="182" t="s">
        <v>1104</v>
      </c>
      <c r="C263" s="191" t="s">
        <v>1105</v>
      </c>
      <c r="D263" s="183" t="s">
        <v>240</v>
      </c>
      <c r="E263" s="184">
        <v>8</v>
      </c>
      <c r="F263" s="185"/>
      <c r="G263" s="186">
        <f t="shared" si="14"/>
        <v>0</v>
      </c>
      <c r="H263" s="185"/>
      <c r="I263" s="186">
        <f t="shared" si="15"/>
        <v>0</v>
      </c>
      <c r="J263" s="185"/>
      <c r="K263" s="186">
        <f t="shared" si="16"/>
        <v>0</v>
      </c>
      <c r="L263" s="186">
        <v>21</v>
      </c>
      <c r="M263" s="186">
        <f t="shared" si="17"/>
        <v>0</v>
      </c>
      <c r="N263" s="184">
        <v>2.5000000000000001E-3</v>
      </c>
      <c r="O263" s="184">
        <f t="shared" si="18"/>
        <v>0.02</v>
      </c>
      <c r="P263" s="184">
        <v>0</v>
      </c>
      <c r="Q263" s="184">
        <f t="shared" si="19"/>
        <v>0</v>
      </c>
      <c r="R263" s="186" t="s">
        <v>298</v>
      </c>
      <c r="S263" s="186" t="s">
        <v>242</v>
      </c>
      <c r="T263" s="187" t="s">
        <v>243</v>
      </c>
      <c r="U263" s="161">
        <v>0</v>
      </c>
      <c r="V263" s="161">
        <f t="shared" si="20"/>
        <v>0</v>
      </c>
      <c r="W263" s="161"/>
      <c r="X263" s="161" t="s">
        <v>299</v>
      </c>
      <c r="Y263" s="161" t="s">
        <v>183</v>
      </c>
      <c r="Z263" s="150"/>
      <c r="AA263" s="150"/>
      <c r="AB263" s="150"/>
      <c r="AC263" s="150"/>
      <c r="AD263" s="150"/>
      <c r="AE263" s="150"/>
      <c r="AF263" s="150"/>
      <c r="AG263" s="150" t="s">
        <v>300</v>
      </c>
      <c r="AH263" s="150"/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</row>
    <row r="264" spans="1:60" outlineLevel="1" x14ac:dyDescent="0.2">
      <c r="A264" s="181">
        <v>97</v>
      </c>
      <c r="B264" s="182" t="s">
        <v>1106</v>
      </c>
      <c r="C264" s="191" t="s">
        <v>1107</v>
      </c>
      <c r="D264" s="183" t="s">
        <v>240</v>
      </c>
      <c r="E264" s="184">
        <v>8</v>
      </c>
      <c r="F264" s="185"/>
      <c r="G264" s="186">
        <f t="shared" si="14"/>
        <v>0</v>
      </c>
      <c r="H264" s="185"/>
      <c r="I264" s="186">
        <f t="shared" si="15"/>
        <v>0</v>
      </c>
      <c r="J264" s="185"/>
      <c r="K264" s="186">
        <f t="shared" si="16"/>
        <v>0</v>
      </c>
      <c r="L264" s="186">
        <v>21</v>
      </c>
      <c r="M264" s="186">
        <f t="shared" si="17"/>
        <v>0</v>
      </c>
      <c r="N264" s="184">
        <v>6.9999999999999999E-4</v>
      </c>
      <c r="O264" s="184">
        <f t="shared" si="18"/>
        <v>0.01</v>
      </c>
      <c r="P264" s="184">
        <v>0</v>
      </c>
      <c r="Q264" s="184">
        <f t="shared" si="19"/>
        <v>0</v>
      </c>
      <c r="R264" s="186" t="s">
        <v>298</v>
      </c>
      <c r="S264" s="186" t="s">
        <v>242</v>
      </c>
      <c r="T264" s="187" t="s">
        <v>294</v>
      </c>
      <c r="U264" s="161">
        <v>0</v>
      </c>
      <c r="V264" s="161">
        <f t="shared" si="20"/>
        <v>0</v>
      </c>
      <c r="W264" s="161"/>
      <c r="X264" s="161" t="s">
        <v>299</v>
      </c>
      <c r="Y264" s="161" t="s">
        <v>183</v>
      </c>
      <c r="Z264" s="150"/>
      <c r="AA264" s="150"/>
      <c r="AB264" s="150"/>
      <c r="AC264" s="150"/>
      <c r="AD264" s="150"/>
      <c r="AE264" s="150"/>
      <c r="AF264" s="150"/>
      <c r="AG264" s="150" t="s">
        <v>300</v>
      </c>
      <c r="AH264" s="150"/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</row>
    <row r="265" spans="1:60" outlineLevel="1" x14ac:dyDescent="0.2">
      <c r="A265" s="181">
        <v>98</v>
      </c>
      <c r="B265" s="182" t="s">
        <v>1108</v>
      </c>
      <c r="C265" s="191" t="s">
        <v>1109</v>
      </c>
      <c r="D265" s="183" t="s">
        <v>240</v>
      </c>
      <c r="E265" s="184">
        <v>8</v>
      </c>
      <c r="F265" s="185"/>
      <c r="G265" s="186">
        <f t="shared" si="14"/>
        <v>0</v>
      </c>
      <c r="H265" s="185"/>
      <c r="I265" s="186">
        <f t="shared" si="15"/>
        <v>0</v>
      </c>
      <c r="J265" s="185"/>
      <c r="K265" s="186">
        <f t="shared" si="16"/>
        <v>0</v>
      </c>
      <c r="L265" s="186">
        <v>21</v>
      </c>
      <c r="M265" s="186">
        <f t="shared" si="17"/>
        <v>0</v>
      </c>
      <c r="N265" s="184">
        <v>2E-3</v>
      </c>
      <c r="O265" s="184">
        <f t="shared" si="18"/>
        <v>0.02</v>
      </c>
      <c r="P265" s="184">
        <v>0</v>
      </c>
      <c r="Q265" s="184">
        <f t="shared" si="19"/>
        <v>0</v>
      </c>
      <c r="R265" s="186" t="s">
        <v>298</v>
      </c>
      <c r="S265" s="186" t="s">
        <v>242</v>
      </c>
      <c r="T265" s="187" t="s">
        <v>243</v>
      </c>
      <c r="U265" s="161">
        <v>0</v>
      </c>
      <c r="V265" s="161">
        <f t="shared" si="20"/>
        <v>0</v>
      </c>
      <c r="W265" s="161"/>
      <c r="X265" s="161" t="s">
        <v>299</v>
      </c>
      <c r="Y265" s="161" t="s">
        <v>183</v>
      </c>
      <c r="Z265" s="150"/>
      <c r="AA265" s="150"/>
      <c r="AB265" s="150"/>
      <c r="AC265" s="150"/>
      <c r="AD265" s="150"/>
      <c r="AE265" s="150"/>
      <c r="AF265" s="150"/>
      <c r="AG265" s="150" t="s">
        <v>300</v>
      </c>
      <c r="AH265" s="150"/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</row>
    <row r="266" spans="1:60" ht="22.5" outlineLevel="1" x14ac:dyDescent="0.2">
      <c r="A266" s="181">
        <v>99</v>
      </c>
      <c r="B266" s="182" t="s">
        <v>1110</v>
      </c>
      <c r="C266" s="191" t="s">
        <v>1111</v>
      </c>
      <c r="D266" s="183" t="s">
        <v>240</v>
      </c>
      <c r="E266" s="184">
        <v>8</v>
      </c>
      <c r="F266" s="185"/>
      <c r="G266" s="186">
        <f t="shared" si="14"/>
        <v>0</v>
      </c>
      <c r="H266" s="185"/>
      <c r="I266" s="186">
        <f t="shared" si="15"/>
        <v>0</v>
      </c>
      <c r="J266" s="185"/>
      <c r="K266" s="186">
        <f t="shared" si="16"/>
        <v>0</v>
      </c>
      <c r="L266" s="186">
        <v>21</v>
      </c>
      <c r="M266" s="186">
        <f t="shared" si="17"/>
        <v>0</v>
      </c>
      <c r="N266" s="184">
        <v>8.0000000000000004E-4</v>
      </c>
      <c r="O266" s="184">
        <f t="shared" si="18"/>
        <v>0.01</v>
      </c>
      <c r="P266" s="184">
        <v>0</v>
      </c>
      <c r="Q266" s="184">
        <f t="shared" si="19"/>
        <v>0</v>
      </c>
      <c r="R266" s="186" t="s">
        <v>298</v>
      </c>
      <c r="S266" s="186" t="s">
        <v>242</v>
      </c>
      <c r="T266" s="187" t="s">
        <v>243</v>
      </c>
      <c r="U266" s="161">
        <v>0</v>
      </c>
      <c r="V266" s="161">
        <f t="shared" si="20"/>
        <v>0</v>
      </c>
      <c r="W266" s="161"/>
      <c r="X266" s="161" t="s">
        <v>299</v>
      </c>
      <c r="Y266" s="161" t="s">
        <v>183</v>
      </c>
      <c r="Z266" s="150"/>
      <c r="AA266" s="150"/>
      <c r="AB266" s="150"/>
      <c r="AC266" s="150"/>
      <c r="AD266" s="150"/>
      <c r="AE266" s="150"/>
      <c r="AF266" s="150"/>
      <c r="AG266" s="150" t="s">
        <v>300</v>
      </c>
      <c r="AH266" s="150"/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</row>
    <row r="267" spans="1:60" outlineLevel="1" x14ac:dyDescent="0.2">
      <c r="A267" s="173">
        <v>100</v>
      </c>
      <c r="B267" s="174" t="s">
        <v>1112</v>
      </c>
      <c r="C267" s="189" t="s">
        <v>1113</v>
      </c>
      <c r="D267" s="175" t="s">
        <v>490</v>
      </c>
      <c r="E267" s="176">
        <v>0.18356</v>
      </c>
      <c r="F267" s="177"/>
      <c r="G267" s="178">
        <f t="shared" si="14"/>
        <v>0</v>
      </c>
      <c r="H267" s="177"/>
      <c r="I267" s="178">
        <f t="shared" si="15"/>
        <v>0</v>
      </c>
      <c r="J267" s="177"/>
      <c r="K267" s="178">
        <f t="shared" si="16"/>
        <v>0</v>
      </c>
      <c r="L267" s="178">
        <v>21</v>
      </c>
      <c r="M267" s="178">
        <f t="shared" si="17"/>
        <v>0</v>
      </c>
      <c r="N267" s="176">
        <v>0</v>
      </c>
      <c r="O267" s="176">
        <f t="shared" si="18"/>
        <v>0</v>
      </c>
      <c r="P267" s="176">
        <v>0</v>
      </c>
      <c r="Q267" s="176">
        <f t="shared" si="19"/>
        <v>0</v>
      </c>
      <c r="R267" s="178" t="s">
        <v>829</v>
      </c>
      <c r="S267" s="178" t="s">
        <v>242</v>
      </c>
      <c r="T267" s="179" t="s">
        <v>243</v>
      </c>
      <c r="U267" s="161">
        <v>1.5169999999999999</v>
      </c>
      <c r="V267" s="161">
        <f t="shared" si="20"/>
        <v>0.28000000000000003</v>
      </c>
      <c r="W267" s="161"/>
      <c r="X267" s="161" t="s">
        <v>491</v>
      </c>
      <c r="Y267" s="161" t="s">
        <v>183</v>
      </c>
      <c r="Z267" s="150"/>
      <c r="AA267" s="150"/>
      <c r="AB267" s="150"/>
      <c r="AC267" s="150"/>
      <c r="AD267" s="150"/>
      <c r="AE267" s="150"/>
      <c r="AF267" s="150"/>
      <c r="AG267" s="150" t="s">
        <v>492</v>
      </c>
      <c r="AH267" s="150"/>
      <c r="AI267" s="150"/>
      <c r="AJ267" s="150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</row>
    <row r="268" spans="1:60" outlineLevel="2" x14ac:dyDescent="0.2">
      <c r="A268" s="157"/>
      <c r="B268" s="158"/>
      <c r="C268" s="263" t="s">
        <v>666</v>
      </c>
      <c r="D268" s="264"/>
      <c r="E268" s="264"/>
      <c r="F268" s="264"/>
      <c r="G268" s="264"/>
      <c r="H268" s="161"/>
      <c r="I268" s="161"/>
      <c r="J268" s="161"/>
      <c r="K268" s="161"/>
      <c r="L268" s="161"/>
      <c r="M268" s="161"/>
      <c r="N268" s="160"/>
      <c r="O268" s="160"/>
      <c r="P268" s="160"/>
      <c r="Q268" s="160"/>
      <c r="R268" s="161"/>
      <c r="S268" s="161"/>
      <c r="T268" s="161"/>
      <c r="U268" s="161"/>
      <c r="V268" s="161"/>
      <c r="W268" s="161"/>
      <c r="X268" s="161"/>
      <c r="Y268" s="161"/>
      <c r="Z268" s="150"/>
      <c r="AA268" s="150"/>
      <c r="AB268" s="150"/>
      <c r="AC268" s="150"/>
      <c r="AD268" s="150"/>
      <c r="AE268" s="150"/>
      <c r="AF268" s="150"/>
      <c r="AG268" s="150" t="s">
        <v>245</v>
      </c>
      <c r="AH268" s="150"/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</row>
    <row r="269" spans="1:60" x14ac:dyDescent="0.2">
      <c r="A269" s="166" t="s">
        <v>175</v>
      </c>
      <c r="B269" s="167" t="s">
        <v>116</v>
      </c>
      <c r="C269" s="188" t="s">
        <v>117</v>
      </c>
      <c r="D269" s="168"/>
      <c r="E269" s="169"/>
      <c r="F269" s="170"/>
      <c r="G269" s="170">
        <f>SUMIF(AG270:AG274,"&lt;&gt;NOR",G270:G274)</f>
        <v>0</v>
      </c>
      <c r="H269" s="170"/>
      <c r="I269" s="170">
        <f>SUM(I270:I274)</f>
        <v>0</v>
      </c>
      <c r="J269" s="170"/>
      <c r="K269" s="170">
        <f>SUM(K270:K274)</f>
        <v>0</v>
      </c>
      <c r="L269" s="170"/>
      <c r="M269" s="170">
        <f>SUM(M270:M274)</f>
        <v>0</v>
      </c>
      <c r="N269" s="169"/>
      <c r="O269" s="169">
        <f>SUM(O270:O274)</f>
        <v>0.02</v>
      </c>
      <c r="P269" s="169"/>
      <c r="Q269" s="169">
        <f>SUM(Q270:Q274)</f>
        <v>0</v>
      </c>
      <c r="R269" s="170"/>
      <c r="S269" s="170"/>
      <c r="T269" s="171"/>
      <c r="U269" s="165"/>
      <c r="V269" s="165">
        <f>SUM(V270:V274)</f>
        <v>1.53</v>
      </c>
      <c r="W269" s="165"/>
      <c r="X269" s="165"/>
      <c r="Y269" s="165"/>
      <c r="AG269" t="s">
        <v>176</v>
      </c>
    </row>
    <row r="270" spans="1:60" ht="33.75" outlineLevel="1" x14ac:dyDescent="0.2">
      <c r="A270" s="173">
        <v>101</v>
      </c>
      <c r="B270" s="174" t="s">
        <v>1114</v>
      </c>
      <c r="C270" s="189" t="s">
        <v>1115</v>
      </c>
      <c r="D270" s="175" t="s">
        <v>197</v>
      </c>
      <c r="E270" s="176">
        <v>1</v>
      </c>
      <c r="F270" s="177"/>
      <c r="G270" s="178">
        <f>ROUND(E270*F270,2)</f>
        <v>0</v>
      </c>
      <c r="H270" s="177"/>
      <c r="I270" s="178">
        <f>ROUND(E270*H270,2)</f>
        <v>0</v>
      </c>
      <c r="J270" s="177"/>
      <c r="K270" s="178">
        <f>ROUND(E270*J270,2)</f>
        <v>0</v>
      </c>
      <c r="L270" s="178">
        <v>21</v>
      </c>
      <c r="M270" s="178">
        <f>G270*(1+L270/100)</f>
        <v>0</v>
      </c>
      <c r="N270" s="176">
        <v>1.8599999999999998E-2</v>
      </c>
      <c r="O270" s="176">
        <f>ROUND(E270*N270,2)</f>
        <v>0.02</v>
      </c>
      <c r="P270" s="176">
        <v>0</v>
      </c>
      <c r="Q270" s="176">
        <f>ROUND(E270*P270,2)</f>
        <v>0</v>
      </c>
      <c r="R270" s="178" t="s">
        <v>829</v>
      </c>
      <c r="S270" s="178" t="s">
        <v>242</v>
      </c>
      <c r="T270" s="179" t="s">
        <v>243</v>
      </c>
      <c r="U270" s="161">
        <v>1.5</v>
      </c>
      <c r="V270" s="161">
        <f>ROUND(E270*U270,2)</f>
        <v>1.5</v>
      </c>
      <c r="W270" s="161"/>
      <c r="X270" s="161" t="s">
        <v>182</v>
      </c>
      <c r="Y270" s="161" t="s">
        <v>183</v>
      </c>
      <c r="Z270" s="150"/>
      <c r="AA270" s="150"/>
      <c r="AB270" s="150"/>
      <c r="AC270" s="150"/>
      <c r="AD270" s="150"/>
      <c r="AE270" s="150"/>
      <c r="AF270" s="150"/>
      <c r="AG270" s="150" t="s">
        <v>184</v>
      </c>
      <c r="AH270" s="150"/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</row>
    <row r="271" spans="1:60" outlineLevel="2" x14ac:dyDescent="0.2">
      <c r="A271" s="157"/>
      <c r="B271" s="158"/>
      <c r="C271" s="252" t="s">
        <v>1116</v>
      </c>
      <c r="D271" s="253"/>
      <c r="E271" s="253"/>
      <c r="F271" s="253"/>
      <c r="G271" s="253"/>
      <c r="H271" s="161"/>
      <c r="I271" s="161"/>
      <c r="J271" s="161"/>
      <c r="K271" s="161"/>
      <c r="L271" s="161"/>
      <c r="M271" s="161"/>
      <c r="N271" s="160"/>
      <c r="O271" s="160"/>
      <c r="P271" s="160"/>
      <c r="Q271" s="160"/>
      <c r="R271" s="161"/>
      <c r="S271" s="161"/>
      <c r="T271" s="161"/>
      <c r="U271" s="161"/>
      <c r="V271" s="161"/>
      <c r="W271" s="161"/>
      <c r="X271" s="161"/>
      <c r="Y271" s="161"/>
      <c r="Z271" s="150"/>
      <c r="AA271" s="150"/>
      <c r="AB271" s="150"/>
      <c r="AC271" s="150"/>
      <c r="AD271" s="150"/>
      <c r="AE271" s="150"/>
      <c r="AF271" s="150"/>
      <c r="AG271" s="150" t="s">
        <v>186</v>
      </c>
      <c r="AH271" s="150"/>
      <c r="AI271" s="150"/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</row>
    <row r="272" spans="1:60" ht="22.5" outlineLevel="1" x14ac:dyDescent="0.2">
      <c r="A272" s="181">
        <v>102</v>
      </c>
      <c r="B272" s="182" t="s">
        <v>1117</v>
      </c>
      <c r="C272" s="191" t="s">
        <v>1118</v>
      </c>
      <c r="D272" s="183" t="s">
        <v>240</v>
      </c>
      <c r="E272" s="184">
        <v>1</v>
      </c>
      <c r="F272" s="185"/>
      <c r="G272" s="186">
        <f>ROUND(E272*F272,2)</f>
        <v>0</v>
      </c>
      <c r="H272" s="185"/>
      <c r="I272" s="186">
        <f>ROUND(E272*H272,2)</f>
        <v>0</v>
      </c>
      <c r="J272" s="185"/>
      <c r="K272" s="186">
        <f>ROUND(E272*J272,2)</f>
        <v>0</v>
      </c>
      <c r="L272" s="186">
        <v>21</v>
      </c>
      <c r="M272" s="186">
        <f>G272*(1+L272/100)</f>
        <v>0</v>
      </c>
      <c r="N272" s="184">
        <v>3.8999999999999999E-4</v>
      </c>
      <c r="O272" s="184">
        <f>ROUND(E272*N272,2)</f>
        <v>0</v>
      </c>
      <c r="P272" s="184">
        <v>0</v>
      </c>
      <c r="Q272" s="184">
        <f>ROUND(E272*P272,2)</f>
        <v>0</v>
      </c>
      <c r="R272" s="186" t="s">
        <v>298</v>
      </c>
      <c r="S272" s="186" t="s">
        <v>242</v>
      </c>
      <c r="T272" s="187" t="s">
        <v>243</v>
      </c>
      <c r="U272" s="161">
        <v>0</v>
      </c>
      <c r="V272" s="161">
        <f>ROUND(E272*U272,2)</f>
        <v>0</v>
      </c>
      <c r="W272" s="161"/>
      <c r="X272" s="161" t="s">
        <v>299</v>
      </c>
      <c r="Y272" s="161" t="s">
        <v>183</v>
      </c>
      <c r="Z272" s="150"/>
      <c r="AA272" s="150"/>
      <c r="AB272" s="150"/>
      <c r="AC272" s="150"/>
      <c r="AD272" s="150"/>
      <c r="AE272" s="150"/>
      <c r="AF272" s="150"/>
      <c r="AG272" s="150" t="s">
        <v>300</v>
      </c>
      <c r="AH272" s="150"/>
      <c r="AI272" s="150"/>
      <c r="AJ272" s="150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50"/>
      <c r="BD272" s="150"/>
      <c r="BE272" s="150"/>
      <c r="BF272" s="150"/>
      <c r="BG272" s="150"/>
      <c r="BH272" s="150"/>
    </row>
    <row r="273" spans="1:60" outlineLevel="1" x14ac:dyDescent="0.2">
      <c r="A273" s="173">
        <v>103</v>
      </c>
      <c r="B273" s="174" t="s">
        <v>1119</v>
      </c>
      <c r="C273" s="189" t="s">
        <v>1120</v>
      </c>
      <c r="D273" s="175" t="s">
        <v>490</v>
      </c>
      <c r="E273" s="176">
        <v>1.899E-2</v>
      </c>
      <c r="F273" s="177"/>
      <c r="G273" s="178">
        <f>ROUND(E273*F273,2)</f>
        <v>0</v>
      </c>
      <c r="H273" s="177"/>
      <c r="I273" s="178">
        <f>ROUND(E273*H273,2)</f>
        <v>0</v>
      </c>
      <c r="J273" s="177"/>
      <c r="K273" s="178">
        <f>ROUND(E273*J273,2)</f>
        <v>0</v>
      </c>
      <c r="L273" s="178">
        <v>21</v>
      </c>
      <c r="M273" s="178">
        <f>G273*(1+L273/100)</f>
        <v>0</v>
      </c>
      <c r="N273" s="176">
        <v>0</v>
      </c>
      <c r="O273" s="176">
        <f>ROUND(E273*N273,2)</f>
        <v>0</v>
      </c>
      <c r="P273" s="176">
        <v>0</v>
      </c>
      <c r="Q273" s="176">
        <f>ROUND(E273*P273,2)</f>
        <v>0</v>
      </c>
      <c r="R273" s="178" t="s">
        <v>829</v>
      </c>
      <c r="S273" s="178" t="s">
        <v>242</v>
      </c>
      <c r="T273" s="179" t="s">
        <v>243</v>
      </c>
      <c r="U273" s="161">
        <v>1.667</v>
      </c>
      <c r="V273" s="161">
        <f>ROUND(E273*U273,2)</f>
        <v>0.03</v>
      </c>
      <c r="W273" s="161"/>
      <c r="X273" s="161" t="s">
        <v>491</v>
      </c>
      <c r="Y273" s="161" t="s">
        <v>183</v>
      </c>
      <c r="Z273" s="150"/>
      <c r="AA273" s="150"/>
      <c r="AB273" s="150"/>
      <c r="AC273" s="150"/>
      <c r="AD273" s="150"/>
      <c r="AE273" s="150"/>
      <c r="AF273" s="150"/>
      <c r="AG273" s="150" t="s">
        <v>492</v>
      </c>
      <c r="AH273" s="150"/>
      <c r="AI273" s="150"/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</row>
    <row r="274" spans="1:60" outlineLevel="2" x14ac:dyDescent="0.2">
      <c r="A274" s="157"/>
      <c r="B274" s="158"/>
      <c r="C274" s="263" t="s">
        <v>666</v>
      </c>
      <c r="D274" s="264"/>
      <c r="E274" s="264"/>
      <c r="F274" s="264"/>
      <c r="G274" s="264"/>
      <c r="H274" s="161"/>
      <c r="I274" s="161"/>
      <c r="J274" s="161"/>
      <c r="K274" s="161"/>
      <c r="L274" s="161"/>
      <c r="M274" s="161"/>
      <c r="N274" s="160"/>
      <c r="O274" s="160"/>
      <c r="P274" s="160"/>
      <c r="Q274" s="160"/>
      <c r="R274" s="161"/>
      <c r="S274" s="161"/>
      <c r="T274" s="161"/>
      <c r="U274" s="161"/>
      <c r="V274" s="161"/>
      <c r="W274" s="161"/>
      <c r="X274" s="161"/>
      <c r="Y274" s="161"/>
      <c r="Z274" s="150"/>
      <c r="AA274" s="150"/>
      <c r="AB274" s="150"/>
      <c r="AC274" s="150"/>
      <c r="AD274" s="150"/>
      <c r="AE274" s="150"/>
      <c r="AF274" s="150"/>
      <c r="AG274" s="150" t="s">
        <v>245</v>
      </c>
      <c r="AH274" s="150"/>
      <c r="AI274" s="150"/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</row>
    <row r="275" spans="1:60" x14ac:dyDescent="0.2">
      <c r="A275" s="166" t="s">
        <v>175</v>
      </c>
      <c r="B275" s="167" t="s">
        <v>124</v>
      </c>
      <c r="C275" s="188" t="s">
        <v>125</v>
      </c>
      <c r="D275" s="168"/>
      <c r="E275" s="169"/>
      <c r="F275" s="170"/>
      <c r="G275" s="170">
        <f>SUMIF(AG276:AG302,"&lt;&gt;NOR",G276:G302)</f>
        <v>0</v>
      </c>
      <c r="H275" s="170"/>
      <c r="I275" s="170">
        <f>SUM(I276:I302)</f>
        <v>0</v>
      </c>
      <c r="J275" s="170"/>
      <c r="K275" s="170">
        <f>SUM(K276:K302)</f>
        <v>0</v>
      </c>
      <c r="L275" s="170"/>
      <c r="M275" s="170">
        <f>SUM(M276:M302)</f>
        <v>0</v>
      </c>
      <c r="N275" s="169"/>
      <c r="O275" s="169">
        <f>SUM(O276:O302)</f>
        <v>0.15000000000000002</v>
      </c>
      <c r="P275" s="169"/>
      <c r="Q275" s="169">
        <f>SUM(Q276:Q302)</f>
        <v>0</v>
      </c>
      <c r="R275" s="170"/>
      <c r="S275" s="170"/>
      <c r="T275" s="171"/>
      <c r="U275" s="165"/>
      <c r="V275" s="165">
        <f>SUM(V276:V302)</f>
        <v>36.28</v>
      </c>
      <c r="W275" s="165"/>
      <c r="X275" s="165"/>
      <c r="Y275" s="165"/>
      <c r="AG275" t="s">
        <v>176</v>
      </c>
    </row>
    <row r="276" spans="1:60" outlineLevel="1" x14ac:dyDescent="0.2">
      <c r="A276" s="173">
        <v>104</v>
      </c>
      <c r="B276" s="174" t="s">
        <v>1121</v>
      </c>
      <c r="C276" s="189" t="s">
        <v>1122</v>
      </c>
      <c r="D276" s="175" t="s">
        <v>264</v>
      </c>
      <c r="E276" s="176">
        <v>107</v>
      </c>
      <c r="F276" s="177"/>
      <c r="G276" s="178">
        <f>ROUND(E276*F276,2)</f>
        <v>0</v>
      </c>
      <c r="H276" s="177"/>
      <c r="I276" s="178">
        <f>ROUND(E276*H276,2)</f>
        <v>0</v>
      </c>
      <c r="J276" s="177"/>
      <c r="K276" s="178">
        <f>ROUND(E276*J276,2)</f>
        <v>0</v>
      </c>
      <c r="L276" s="178">
        <v>21</v>
      </c>
      <c r="M276" s="178">
        <f>G276*(1+L276/100)</f>
        <v>0</v>
      </c>
      <c r="N276" s="176">
        <v>1.6000000000000001E-4</v>
      </c>
      <c r="O276" s="176">
        <f>ROUND(E276*N276,2)</f>
        <v>0.02</v>
      </c>
      <c r="P276" s="176">
        <v>0</v>
      </c>
      <c r="Q276" s="176">
        <f>ROUND(E276*P276,2)</f>
        <v>0</v>
      </c>
      <c r="R276" s="178" t="s">
        <v>547</v>
      </c>
      <c r="S276" s="178" t="s">
        <v>242</v>
      </c>
      <c r="T276" s="179" t="s">
        <v>294</v>
      </c>
      <c r="U276" s="161">
        <v>1.15E-2</v>
      </c>
      <c r="V276" s="161">
        <f>ROUND(E276*U276,2)</f>
        <v>1.23</v>
      </c>
      <c r="W276" s="161"/>
      <c r="X276" s="161" t="s">
        <v>182</v>
      </c>
      <c r="Y276" s="161" t="s">
        <v>183</v>
      </c>
      <c r="Z276" s="150"/>
      <c r="AA276" s="150"/>
      <c r="AB276" s="150"/>
      <c r="AC276" s="150"/>
      <c r="AD276" s="150"/>
      <c r="AE276" s="150"/>
      <c r="AF276" s="150"/>
      <c r="AG276" s="150" t="s">
        <v>184</v>
      </c>
      <c r="AH276" s="150"/>
      <c r="AI276" s="150"/>
      <c r="AJ276" s="150"/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</row>
    <row r="277" spans="1:60" outlineLevel="2" x14ac:dyDescent="0.2">
      <c r="A277" s="157"/>
      <c r="B277" s="158"/>
      <c r="C277" s="263" t="s">
        <v>1123</v>
      </c>
      <c r="D277" s="264"/>
      <c r="E277" s="264"/>
      <c r="F277" s="264"/>
      <c r="G277" s="264"/>
      <c r="H277" s="161"/>
      <c r="I277" s="161"/>
      <c r="J277" s="161"/>
      <c r="K277" s="161"/>
      <c r="L277" s="161"/>
      <c r="M277" s="161"/>
      <c r="N277" s="160"/>
      <c r="O277" s="160"/>
      <c r="P277" s="160"/>
      <c r="Q277" s="160"/>
      <c r="R277" s="161"/>
      <c r="S277" s="161"/>
      <c r="T277" s="161"/>
      <c r="U277" s="161"/>
      <c r="V277" s="161"/>
      <c r="W277" s="161"/>
      <c r="X277" s="161"/>
      <c r="Y277" s="161"/>
      <c r="Z277" s="150"/>
      <c r="AA277" s="150"/>
      <c r="AB277" s="150"/>
      <c r="AC277" s="150"/>
      <c r="AD277" s="150"/>
      <c r="AE277" s="150"/>
      <c r="AF277" s="150"/>
      <c r="AG277" s="150" t="s">
        <v>245</v>
      </c>
      <c r="AH277" s="150"/>
      <c r="AI277" s="150"/>
      <c r="AJ277" s="150"/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</row>
    <row r="278" spans="1:60" outlineLevel="2" x14ac:dyDescent="0.2">
      <c r="A278" s="157"/>
      <c r="B278" s="158"/>
      <c r="C278" s="190" t="s">
        <v>906</v>
      </c>
      <c r="D278" s="163"/>
      <c r="E278" s="164">
        <v>107</v>
      </c>
      <c r="F278" s="161"/>
      <c r="G278" s="161"/>
      <c r="H278" s="161"/>
      <c r="I278" s="161"/>
      <c r="J278" s="161"/>
      <c r="K278" s="161"/>
      <c r="L278" s="161"/>
      <c r="M278" s="161"/>
      <c r="N278" s="160"/>
      <c r="O278" s="160"/>
      <c r="P278" s="160"/>
      <c r="Q278" s="160"/>
      <c r="R278" s="161"/>
      <c r="S278" s="161"/>
      <c r="T278" s="161"/>
      <c r="U278" s="161"/>
      <c r="V278" s="161"/>
      <c r="W278" s="161"/>
      <c r="X278" s="161"/>
      <c r="Y278" s="161"/>
      <c r="Z278" s="150"/>
      <c r="AA278" s="150"/>
      <c r="AB278" s="150"/>
      <c r="AC278" s="150"/>
      <c r="AD278" s="150"/>
      <c r="AE278" s="150"/>
      <c r="AF278" s="150"/>
      <c r="AG278" s="150" t="s">
        <v>188</v>
      </c>
      <c r="AH278" s="150">
        <v>5</v>
      </c>
      <c r="AI278" s="150"/>
      <c r="AJ278" s="150"/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50"/>
      <c r="BD278" s="150"/>
      <c r="BE278" s="150"/>
      <c r="BF278" s="150"/>
      <c r="BG278" s="150"/>
      <c r="BH278" s="150"/>
    </row>
    <row r="279" spans="1:60" outlineLevel="1" x14ac:dyDescent="0.2">
      <c r="A279" s="173">
        <v>105</v>
      </c>
      <c r="B279" s="174" t="s">
        <v>1124</v>
      </c>
      <c r="C279" s="189" t="s">
        <v>1125</v>
      </c>
      <c r="D279" s="175" t="s">
        <v>264</v>
      </c>
      <c r="E279" s="176">
        <v>54</v>
      </c>
      <c r="F279" s="177"/>
      <c r="G279" s="178">
        <f>ROUND(E279*F279,2)</f>
        <v>0</v>
      </c>
      <c r="H279" s="177"/>
      <c r="I279" s="178">
        <f>ROUND(E279*H279,2)</f>
        <v>0</v>
      </c>
      <c r="J279" s="177"/>
      <c r="K279" s="178">
        <f>ROUND(E279*J279,2)</f>
        <v>0</v>
      </c>
      <c r="L279" s="178">
        <v>21</v>
      </c>
      <c r="M279" s="178">
        <f>G279*(1+L279/100)</f>
        <v>0</v>
      </c>
      <c r="N279" s="176">
        <v>2.0000000000000001E-4</v>
      </c>
      <c r="O279" s="176">
        <f>ROUND(E279*N279,2)</f>
        <v>0.01</v>
      </c>
      <c r="P279" s="176">
        <v>0</v>
      </c>
      <c r="Q279" s="176">
        <f>ROUND(E279*P279,2)</f>
        <v>0</v>
      </c>
      <c r="R279" s="178" t="s">
        <v>547</v>
      </c>
      <c r="S279" s="178" t="s">
        <v>242</v>
      </c>
      <c r="T279" s="179" t="s">
        <v>294</v>
      </c>
      <c r="U279" s="161">
        <v>1.15E-2</v>
      </c>
      <c r="V279" s="161">
        <f>ROUND(E279*U279,2)</f>
        <v>0.62</v>
      </c>
      <c r="W279" s="161"/>
      <c r="X279" s="161" t="s">
        <v>182</v>
      </c>
      <c r="Y279" s="161" t="s">
        <v>183</v>
      </c>
      <c r="Z279" s="150"/>
      <c r="AA279" s="150"/>
      <c r="AB279" s="150"/>
      <c r="AC279" s="150"/>
      <c r="AD279" s="150"/>
      <c r="AE279" s="150"/>
      <c r="AF279" s="150"/>
      <c r="AG279" s="150" t="s">
        <v>184</v>
      </c>
      <c r="AH279" s="150"/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</row>
    <row r="280" spans="1:60" outlineLevel="2" x14ac:dyDescent="0.2">
      <c r="A280" s="157"/>
      <c r="B280" s="158"/>
      <c r="C280" s="263" t="s">
        <v>1123</v>
      </c>
      <c r="D280" s="264"/>
      <c r="E280" s="264"/>
      <c r="F280" s="264"/>
      <c r="G280" s="264"/>
      <c r="H280" s="161"/>
      <c r="I280" s="161"/>
      <c r="J280" s="161"/>
      <c r="K280" s="161"/>
      <c r="L280" s="161"/>
      <c r="M280" s="161"/>
      <c r="N280" s="160"/>
      <c r="O280" s="160"/>
      <c r="P280" s="160"/>
      <c r="Q280" s="160"/>
      <c r="R280" s="161"/>
      <c r="S280" s="161"/>
      <c r="T280" s="161"/>
      <c r="U280" s="161"/>
      <c r="V280" s="161"/>
      <c r="W280" s="161"/>
      <c r="X280" s="161"/>
      <c r="Y280" s="161"/>
      <c r="Z280" s="150"/>
      <c r="AA280" s="150"/>
      <c r="AB280" s="150"/>
      <c r="AC280" s="150"/>
      <c r="AD280" s="150"/>
      <c r="AE280" s="150"/>
      <c r="AF280" s="150"/>
      <c r="AG280" s="150" t="s">
        <v>245</v>
      </c>
      <c r="AH280" s="150"/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</row>
    <row r="281" spans="1:60" outlineLevel="2" x14ac:dyDescent="0.2">
      <c r="A281" s="157"/>
      <c r="B281" s="158"/>
      <c r="C281" s="190" t="s">
        <v>905</v>
      </c>
      <c r="D281" s="163"/>
      <c r="E281" s="164">
        <v>54</v>
      </c>
      <c r="F281" s="161"/>
      <c r="G281" s="161"/>
      <c r="H281" s="161"/>
      <c r="I281" s="161"/>
      <c r="J281" s="161"/>
      <c r="K281" s="161"/>
      <c r="L281" s="161"/>
      <c r="M281" s="161"/>
      <c r="N281" s="160"/>
      <c r="O281" s="160"/>
      <c r="P281" s="160"/>
      <c r="Q281" s="160"/>
      <c r="R281" s="161"/>
      <c r="S281" s="161"/>
      <c r="T281" s="161"/>
      <c r="U281" s="161"/>
      <c r="V281" s="161"/>
      <c r="W281" s="161"/>
      <c r="X281" s="161"/>
      <c r="Y281" s="161"/>
      <c r="Z281" s="150"/>
      <c r="AA281" s="150"/>
      <c r="AB281" s="150"/>
      <c r="AC281" s="150"/>
      <c r="AD281" s="150"/>
      <c r="AE281" s="150"/>
      <c r="AF281" s="150"/>
      <c r="AG281" s="150" t="s">
        <v>188</v>
      </c>
      <c r="AH281" s="150">
        <v>5</v>
      </c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</row>
    <row r="282" spans="1:60" outlineLevel="1" x14ac:dyDescent="0.2">
      <c r="A282" s="173">
        <v>106</v>
      </c>
      <c r="B282" s="174" t="s">
        <v>1126</v>
      </c>
      <c r="C282" s="189" t="s">
        <v>1127</v>
      </c>
      <c r="D282" s="175" t="s">
        <v>264</v>
      </c>
      <c r="E282" s="176">
        <v>52</v>
      </c>
      <c r="F282" s="177"/>
      <c r="G282" s="178">
        <f>ROUND(E282*F282,2)</f>
        <v>0</v>
      </c>
      <c r="H282" s="177"/>
      <c r="I282" s="178">
        <f>ROUND(E282*H282,2)</f>
        <v>0</v>
      </c>
      <c r="J282" s="177"/>
      <c r="K282" s="178">
        <f>ROUND(E282*J282,2)</f>
        <v>0</v>
      </c>
      <c r="L282" s="178">
        <v>21</v>
      </c>
      <c r="M282" s="178">
        <f>G282*(1+L282/100)</f>
        <v>0</v>
      </c>
      <c r="N282" s="176">
        <v>2.4000000000000001E-4</v>
      </c>
      <c r="O282" s="176">
        <f>ROUND(E282*N282,2)</f>
        <v>0.01</v>
      </c>
      <c r="P282" s="176">
        <v>0</v>
      </c>
      <c r="Q282" s="176">
        <f>ROUND(E282*P282,2)</f>
        <v>0</v>
      </c>
      <c r="R282" s="178" t="s">
        <v>547</v>
      </c>
      <c r="S282" s="178" t="s">
        <v>242</v>
      </c>
      <c r="T282" s="179" t="s">
        <v>294</v>
      </c>
      <c r="U282" s="161">
        <v>1.15E-2</v>
      </c>
      <c r="V282" s="161">
        <f>ROUND(E282*U282,2)</f>
        <v>0.6</v>
      </c>
      <c r="W282" s="161"/>
      <c r="X282" s="161" t="s">
        <v>182</v>
      </c>
      <c r="Y282" s="161" t="s">
        <v>183</v>
      </c>
      <c r="Z282" s="150"/>
      <c r="AA282" s="150"/>
      <c r="AB282" s="150"/>
      <c r="AC282" s="150"/>
      <c r="AD282" s="150"/>
      <c r="AE282" s="150"/>
      <c r="AF282" s="150"/>
      <c r="AG282" s="150" t="s">
        <v>184</v>
      </c>
      <c r="AH282" s="150"/>
      <c r="AI282" s="150"/>
      <c r="AJ282" s="150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</row>
    <row r="283" spans="1:60" outlineLevel="2" x14ac:dyDescent="0.2">
      <c r="A283" s="157"/>
      <c r="B283" s="158"/>
      <c r="C283" s="263" t="s">
        <v>1123</v>
      </c>
      <c r="D283" s="264"/>
      <c r="E283" s="264"/>
      <c r="F283" s="264"/>
      <c r="G283" s="264"/>
      <c r="H283" s="161"/>
      <c r="I283" s="161"/>
      <c r="J283" s="161"/>
      <c r="K283" s="161"/>
      <c r="L283" s="161"/>
      <c r="M283" s="161"/>
      <c r="N283" s="160"/>
      <c r="O283" s="160"/>
      <c r="P283" s="160"/>
      <c r="Q283" s="160"/>
      <c r="R283" s="161"/>
      <c r="S283" s="161"/>
      <c r="T283" s="161"/>
      <c r="U283" s="161"/>
      <c r="V283" s="161"/>
      <c r="W283" s="161"/>
      <c r="X283" s="161"/>
      <c r="Y283" s="161"/>
      <c r="Z283" s="150"/>
      <c r="AA283" s="150"/>
      <c r="AB283" s="150"/>
      <c r="AC283" s="150"/>
      <c r="AD283" s="150"/>
      <c r="AE283" s="150"/>
      <c r="AF283" s="150"/>
      <c r="AG283" s="150" t="s">
        <v>245</v>
      </c>
      <c r="AH283" s="150"/>
      <c r="AI283" s="150"/>
      <c r="AJ283" s="150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0"/>
      <c r="BC283" s="150"/>
      <c r="BD283" s="150"/>
      <c r="BE283" s="150"/>
      <c r="BF283" s="150"/>
      <c r="BG283" s="150"/>
      <c r="BH283" s="150"/>
    </row>
    <row r="284" spans="1:60" outlineLevel="2" x14ac:dyDescent="0.2">
      <c r="A284" s="157"/>
      <c r="B284" s="158"/>
      <c r="C284" s="190" t="s">
        <v>904</v>
      </c>
      <c r="D284" s="163"/>
      <c r="E284" s="164">
        <v>52</v>
      </c>
      <c r="F284" s="161"/>
      <c r="G284" s="161"/>
      <c r="H284" s="161"/>
      <c r="I284" s="161"/>
      <c r="J284" s="161"/>
      <c r="K284" s="161"/>
      <c r="L284" s="161"/>
      <c r="M284" s="161"/>
      <c r="N284" s="160"/>
      <c r="O284" s="160"/>
      <c r="P284" s="160"/>
      <c r="Q284" s="160"/>
      <c r="R284" s="161"/>
      <c r="S284" s="161"/>
      <c r="T284" s="161"/>
      <c r="U284" s="161"/>
      <c r="V284" s="161"/>
      <c r="W284" s="161"/>
      <c r="X284" s="161"/>
      <c r="Y284" s="161"/>
      <c r="Z284" s="150"/>
      <c r="AA284" s="150"/>
      <c r="AB284" s="150"/>
      <c r="AC284" s="150"/>
      <c r="AD284" s="150"/>
      <c r="AE284" s="150"/>
      <c r="AF284" s="150"/>
      <c r="AG284" s="150" t="s">
        <v>188</v>
      </c>
      <c r="AH284" s="150">
        <v>5</v>
      </c>
      <c r="AI284" s="150"/>
      <c r="AJ284" s="150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0"/>
      <c r="BC284" s="150"/>
      <c r="BD284" s="150"/>
      <c r="BE284" s="150"/>
      <c r="BF284" s="150"/>
      <c r="BG284" s="150"/>
      <c r="BH284" s="150"/>
    </row>
    <row r="285" spans="1:60" outlineLevel="1" x14ac:dyDescent="0.2">
      <c r="A285" s="173">
        <v>107</v>
      </c>
      <c r="B285" s="174" t="s">
        <v>1128</v>
      </c>
      <c r="C285" s="189" t="s">
        <v>1129</v>
      </c>
      <c r="D285" s="175" t="s">
        <v>264</v>
      </c>
      <c r="E285" s="176">
        <v>26</v>
      </c>
      <c r="F285" s="177"/>
      <c r="G285" s="178">
        <f>ROUND(E285*F285,2)</f>
        <v>0</v>
      </c>
      <c r="H285" s="177"/>
      <c r="I285" s="178">
        <f>ROUND(E285*H285,2)</f>
        <v>0</v>
      </c>
      <c r="J285" s="177"/>
      <c r="K285" s="178">
        <f>ROUND(E285*J285,2)</f>
        <v>0</v>
      </c>
      <c r="L285" s="178">
        <v>21</v>
      </c>
      <c r="M285" s="178">
        <f>G285*(1+L285/100)</f>
        <v>0</v>
      </c>
      <c r="N285" s="176">
        <v>2.9E-4</v>
      </c>
      <c r="O285" s="176">
        <f>ROUND(E285*N285,2)</f>
        <v>0.01</v>
      </c>
      <c r="P285" s="176">
        <v>0</v>
      </c>
      <c r="Q285" s="176">
        <f>ROUND(E285*P285,2)</f>
        <v>0</v>
      </c>
      <c r="R285" s="178" t="s">
        <v>547</v>
      </c>
      <c r="S285" s="178" t="s">
        <v>242</v>
      </c>
      <c r="T285" s="179" t="s">
        <v>294</v>
      </c>
      <c r="U285" s="161">
        <v>1.21E-2</v>
      </c>
      <c r="V285" s="161">
        <f>ROUND(E285*U285,2)</f>
        <v>0.31</v>
      </c>
      <c r="W285" s="161"/>
      <c r="X285" s="161" t="s">
        <v>182</v>
      </c>
      <c r="Y285" s="161" t="s">
        <v>183</v>
      </c>
      <c r="Z285" s="150"/>
      <c r="AA285" s="150"/>
      <c r="AB285" s="150"/>
      <c r="AC285" s="150"/>
      <c r="AD285" s="150"/>
      <c r="AE285" s="150"/>
      <c r="AF285" s="150"/>
      <c r="AG285" s="150" t="s">
        <v>184</v>
      </c>
      <c r="AH285" s="150"/>
      <c r="AI285" s="150"/>
      <c r="AJ285" s="150"/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</row>
    <row r="286" spans="1:60" outlineLevel="2" x14ac:dyDescent="0.2">
      <c r="A286" s="157"/>
      <c r="B286" s="158"/>
      <c r="C286" s="263" t="s">
        <v>1123</v>
      </c>
      <c r="D286" s="264"/>
      <c r="E286" s="264"/>
      <c r="F286" s="264"/>
      <c r="G286" s="264"/>
      <c r="H286" s="161"/>
      <c r="I286" s="161"/>
      <c r="J286" s="161"/>
      <c r="K286" s="161"/>
      <c r="L286" s="161"/>
      <c r="M286" s="161"/>
      <c r="N286" s="160"/>
      <c r="O286" s="160"/>
      <c r="P286" s="160"/>
      <c r="Q286" s="160"/>
      <c r="R286" s="161"/>
      <c r="S286" s="161"/>
      <c r="T286" s="161"/>
      <c r="U286" s="161"/>
      <c r="V286" s="161"/>
      <c r="W286" s="161"/>
      <c r="X286" s="161"/>
      <c r="Y286" s="161"/>
      <c r="Z286" s="150"/>
      <c r="AA286" s="150"/>
      <c r="AB286" s="150"/>
      <c r="AC286" s="150"/>
      <c r="AD286" s="150"/>
      <c r="AE286" s="150"/>
      <c r="AF286" s="150"/>
      <c r="AG286" s="150" t="s">
        <v>245</v>
      </c>
      <c r="AH286" s="150"/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</row>
    <row r="287" spans="1:60" outlineLevel="2" x14ac:dyDescent="0.2">
      <c r="A287" s="157"/>
      <c r="B287" s="158"/>
      <c r="C287" s="190" t="s">
        <v>903</v>
      </c>
      <c r="D287" s="163"/>
      <c r="E287" s="164">
        <v>26</v>
      </c>
      <c r="F287" s="161"/>
      <c r="G287" s="161"/>
      <c r="H287" s="161"/>
      <c r="I287" s="161"/>
      <c r="J287" s="161"/>
      <c r="K287" s="161"/>
      <c r="L287" s="161"/>
      <c r="M287" s="161"/>
      <c r="N287" s="160"/>
      <c r="O287" s="160"/>
      <c r="P287" s="160"/>
      <c r="Q287" s="160"/>
      <c r="R287" s="161"/>
      <c r="S287" s="161"/>
      <c r="T287" s="161"/>
      <c r="U287" s="161"/>
      <c r="V287" s="161"/>
      <c r="W287" s="161"/>
      <c r="X287" s="161"/>
      <c r="Y287" s="161"/>
      <c r="Z287" s="150"/>
      <c r="AA287" s="150"/>
      <c r="AB287" s="150"/>
      <c r="AC287" s="150"/>
      <c r="AD287" s="150"/>
      <c r="AE287" s="150"/>
      <c r="AF287" s="150"/>
      <c r="AG287" s="150" t="s">
        <v>188</v>
      </c>
      <c r="AH287" s="150">
        <v>5</v>
      </c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</row>
    <row r="288" spans="1:60" outlineLevel="1" x14ac:dyDescent="0.2">
      <c r="A288" s="173">
        <v>108</v>
      </c>
      <c r="B288" s="174" t="s">
        <v>1130</v>
      </c>
      <c r="C288" s="189" t="s">
        <v>1131</v>
      </c>
      <c r="D288" s="175" t="s">
        <v>1132</v>
      </c>
      <c r="E288" s="176">
        <v>76.8</v>
      </c>
      <c r="F288" s="177"/>
      <c r="G288" s="178">
        <f>ROUND(E288*F288,2)</f>
        <v>0</v>
      </c>
      <c r="H288" s="177"/>
      <c r="I288" s="178">
        <f>ROUND(E288*H288,2)</f>
        <v>0</v>
      </c>
      <c r="J288" s="177"/>
      <c r="K288" s="178">
        <f>ROUND(E288*J288,2)</f>
        <v>0</v>
      </c>
      <c r="L288" s="178">
        <v>21</v>
      </c>
      <c r="M288" s="178">
        <f>G288*(1+L288/100)</f>
        <v>0</v>
      </c>
      <c r="N288" s="176">
        <v>6.0000000000000002E-5</v>
      </c>
      <c r="O288" s="176">
        <f>ROUND(E288*N288,2)</f>
        <v>0</v>
      </c>
      <c r="P288" s="176">
        <v>0</v>
      </c>
      <c r="Q288" s="176">
        <f>ROUND(E288*P288,2)</f>
        <v>0</v>
      </c>
      <c r="R288" s="178" t="s">
        <v>547</v>
      </c>
      <c r="S288" s="178" t="s">
        <v>242</v>
      </c>
      <c r="T288" s="179" t="s">
        <v>243</v>
      </c>
      <c r="U288" s="161">
        <v>0.43</v>
      </c>
      <c r="V288" s="161">
        <f>ROUND(E288*U288,2)</f>
        <v>33.020000000000003</v>
      </c>
      <c r="W288" s="161"/>
      <c r="X288" s="161" t="s">
        <v>182</v>
      </c>
      <c r="Y288" s="161" t="s">
        <v>183</v>
      </c>
      <c r="Z288" s="150"/>
      <c r="AA288" s="150"/>
      <c r="AB288" s="150"/>
      <c r="AC288" s="150"/>
      <c r="AD288" s="150"/>
      <c r="AE288" s="150"/>
      <c r="AF288" s="150"/>
      <c r="AG288" s="150" t="s">
        <v>184</v>
      </c>
      <c r="AH288" s="150"/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</row>
    <row r="289" spans="1:60" outlineLevel="2" x14ac:dyDescent="0.2">
      <c r="A289" s="157"/>
      <c r="B289" s="158"/>
      <c r="C289" s="190" t="s">
        <v>1133</v>
      </c>
      <c r="D289" s="163"/>
      <c r="E289" s="164"/>
      <c r="F289" s="161"/>
      <c r="G289" s="161"/>
      <c r="H289" s="161"/>
      <c r="I289" s="161"/>
      <c r="J289" s="161"/>
      <c r="K289" s="161"/>
      <c r="L289" s="161"/>
      <c r="M289" s="161"/>
      <c r="N289" s="160"/>
      <c r="O289" s="160"/>
      <c r="P289" s="160"/>
      <c r="Q289" s="160"/>
      <c r="R289" s="161"/>
      <c r="S289" s="161"/>
      <c r="T289" s="161"/>
      <c r="U289" s="161"/>
      <c r="V289" s="161"/>
      <c r="W289" s="161"/>
      <c r="X289" s="161"/>
      <c r="Y289" s="161"/>
      <c r="Z289" s="150"/>
      <c r="AA289" s="150"/>
      <c r="AB289" s="150"/>
      <c r="AC289" s="150"/>
      <c r="AD289" s="150"/>
      <c r="AE289" s="150"/>
      <c r="AF289" s="150"/>
      <c r="AG289" s="150" t="s">
        <v>188</v>
      </c>
      <c r="AH289" s="150">
        <v>0</v>
      </c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</row>
    <row r="290" spans="1:60" outlineLevel="3" x14ac:dyDescent="0.2">
      <c r="A290" s="157"/>
      <c r="B290" s="158"/>
      <c r="C290" s="190" t="s">
        <v>1134</v>
      </c>
      <c r="D290" s="163"/>
      <c r="E290" s="164">
        <v>5.2</v>
      </c>
      <c r="F290" s="161"/>
      <c r="G290" s="161"/>
      <c r="H290" s="161"/>
      <c r="I290" s="161"/>
      <c r="J290" s="161"/>
      <c r="K290" s="161"/>
      <c r="L290" s="161"/>
      <c r="M290" s="161"/>
      <c r="N290" s="160"/>
      <c r="O290" s="160"/>
      <c r="P290" s="160"/>
      <c r="Q290" s="160"/>
      <c r="R290" s="161"/>
      <c r="S290" s="161"/>
      <c r="T290" s="161"/>
      <c r="U290" s="161"/>
      <c r="V290" s="161"/>
      <c r="W290" s="161"/>
      <c r="X290" s="161"/>
      <c r="Y290" s="161"/>
      <c r="Z290" s="150"/>
      <c r="AA290" s="150"/>
      <c r="AB290" s="150"/>
      <c r="AC290" s="150"/>
      <c r="AD290" s="150"/>
      <c r="AE290" s="150"/>
      <c r="AF290" s="150"/>
      <c r="AG290" s="150" t="s">
        <v>188</v>
      </c>
      <c r="AH290" s="150">
        <v>5</v>
      </c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</row>
    <row r="291" spans="1:60" outlineLevel="3" x14ac:dyDescent="0.2">
      <c r="A291" s="157"/>
      <c r="B291" s="158"/>
      <c r="C291" s="190" t="s">
        <v>1135</v>
      </c>
      <c r="D291" s="163"/>
      <c r="E291" s="164">
        <v>10.4</v>
      </c>
      <c r="F291" s="161"/>
      <c r="G291" s="161"/>
      <c r="H291" s="161"/>
      <c r="I291" s="161"/>
      <c r="J291" s="161"/>
      <c r="K291" s="161"/>
      <c r="L291" s="161"/>
      <c r="M291" s="161"/>
      <c r="N291" s="160"/>
      <c r="O291" s="160"/>
      <c r="P291" s="160"/>
      <c r="Q291" s="160"/>
      <c r="R291" s="161"/>
      <c r="S291" s="161"/>
      <c r="T291" s="161"/>
      <c r="U291" s="161"/>
      <c r="V291" s="161"/>
      <c r="W291" s="161"/>
      <c r="X291" s="161"/>
      <c r="Y291" s="161"/>
      <c r="Z291" s="150"/>
      <c r="AA291" s="150"/>
      <c r="AB291" s="150"/>
      <c r="AC291" s="150"/>
      <c r="AD291" s="150"/>
      <c r="AE291" s="150"/>
      <c r="AF291" s="150"/>
      <c r="AG291" s="150" t="s">
        <v>188</v>
      </c>
      <c r="AH291" s="150">
        <v>5</v>
      </c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</row>
    <row r="292" spans="1:60" outlineLevel="3" x14ac:dyDescent="0.2">
      <c r="A292" s="157"/>
      <c r="B292" s="158"/>
      <c r="C292" s="190" t="s">
        <v>1136</v>
      </c>
      <c r="D292" s="163"/>
      <c r="E292" s="164">
        <v>10.8</v>
      </c>
      <c r="F292" s="161"/>
      <c r="G292" s="161"/>
      <c r="H292" s="161"/>
      <c r="I292" s="161"/>
      <c r="J292" s="161"/>
      <c r="K292" s="161"/>
      <c r="L292" s="161"/>
      <c r="M292" s="161"/>
      <c r="N292" s="160"/>
      <c r="O292" s="160"/>
      <c r="P292" s="160"/>
      <c r="Q292" s="160"/>
      <c r="R292" s="161"/>
      <c r="S292" s="161"/>
      <c r="T292" s="161"/>
      <c r="U292" s="161"/>
      <c r="V292" s="161"/>
      <c r="W292" s="161"/>
      <c r="X292" s="161"/>
      <c r="Y292" s="161"/>
      <c r="Z292" s="150"/>
      <c r="AA292" s="150"/>
      <c r="AB292" s="150"/>
      <c r="AC292" s="150"/>
      <c r="AD292" s="150"/>
      <c r="AE292" s="150"/>
      <c r="AF292" s="150"/>
      <c r="AG292" s="150" t="s">
        <v>188</v>
      </c>
      <c r="AH292" s="150">
        <v>5</v>
      </c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</row>
    <row r="293" spans="1:60" outlineLevel="3" x14ac:dyDescent="0.2">
      <c r="A293" s="157"/>
      <c r="B293" s="158"/>
      <c r="C293" s="190" t="s">
        <v>1137</v>
      </c>
      <c r="D293" s="163"/>
      <c r="E293" s="164">
        <v>37.4</v>
      </c>
      <c r="F293" s="161"/>
      <c r="G293" s="161"/>
      <c r="H293" s="161"/>
      <c r="I293" s="161"/>
      <c r="J293" s="161"/>
      <c r="K293" s="161"/>
      <c r="L293" s="161"/>
      <c r="M293" s="161"/>
      <c r="N293" s="160"/>
      <c r="O293" s="160"/>
      <c r="P293" s="160"/>
      <c r="Q293" s="160"/>
      <c r="R293" s="161"/>
      <c r="S293" s="161"/>
      <c r="T293" s="161"/>
      <c r="U293" s="161"/>
      <c r="V293" s="161"/>
      <c r="W293" s="161"/>
      <c r="X293" s="161"/>
      <c r="Y293" s="161"/>
      <c r="Z293" s="150"/>
      <c r="AA293" s="150"/>
      <c r="AB293" s="150"/>
      <c r="AC293" s="150"/>
      <c r="AD293" s="150"/>
      <c r="AE293" s="150"/>
      <c r="AF293" s="150"/>
      <c r="AG293" s="150" t="s">
        <v>188</v>
      </c>
      <c r="AH293" s="150">
        <v>5</v>
      </c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</row>
    <row r="294" spans="1:60" outlineLevel="3" x14ac:dyDescent="0.2">
      <c r="A294" s="157"/>
      <c r="B294" s="158"/>
      <c r="C294" s="190" t="s">
        <v>1138</v>
      </c>
      <c r="D294" s="163"/>
      <c r="E294" s="164">
        <v>4.4000000000000004</v>
      </c>
      <c r="F294" s="161"/>
      <c r="G294" s="161"/>
      <c r="H294" s="161"/>
      <c r="I294" s="161"/>
      <c r="J294" s="161"/>
      <c r="K294" s="161"/>
      <c r="L294" s="161"/>
      <c r="M294" s="161"/>
      <c r="N294" s="160"/>
      <c r="O294" s="160"/>
      <c r="P294" s="160"/>
      <c r="Q294" s="160"/>
      <c r="R294" s="161"/>
      <c r="S294" s="161"/>
      <c r="T294" s="161"/>
      <c r="U294" s="161"/>
      <c r="V294" s="161"/>
      <c r="W294" s="161"/>
      <c r="X294" s="161"/>
      <c r="Y294" s="161"/>
      <c r="Z294" s="150"/>
      <c r="AA294" s="150"/>
      <c r="AB294" s="150"/>
      <c r="AC294" s="150"/>
      <c r="AD294" s="150"/>
      <c r="AE294" s="150"/>
      <c r="AF294" s="150"/>
      <c r="AG294" s="150" t="s">
        <v>188</v>
      </c>
      <c r="AH294" s="150">
        <v>5</v>
      </c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</row>
    <row r="295" spans="1:60" outlineLevel="3" x14ac:dyDescent="0.2">
      <c r="A295" s="157"/>
      <c r="B295" s="158"/>
      <c r="C295" s="190" t="s">
        <v>1139</v>
      </c>
      <c r="D295" s="163"/>
      <c r="E295" s="164">
        <v>2.2000000000000002</v>
      </c>
      <c r="F295" s="161"/>
      <c r="G295" s="161"/>
      <c r="H295" s="161"/>
      <c r="I295" s="161"/>
      <c r="J295" s="161"/>
      <c r="K295" s="161"/>
      <c r="L295" s="161"/>
      <c r="M295" s="161"/>
      <c r="N295" s="160"/>
      <c r="O295" s="160"/>
      <c r="P295" s="160"/>
      <c r="Q295" s="160"/>
      <c r="R295" s="161"/>
      <c r="S295" s="161"/>
      <c r="T295" s="161"/>
      <c r="U295" s="161"/>
      <c r="V295" s="161"/>
      <c r="W295" s="161"/>
      <c r="X295" s="161"/>
      <c r="Y295" s="161"/>
      <c r="Z295" s="150"/>
      <c r="AA295" s="150"/>
      <c r="AB295" s="150"/>
      <c r="AC295" s="150"/>
      <c r="AD295" s="150"/>
      <c r="AE295" s="150"/>
      <c r="AF295" s="150"/>
      <c r="AG295" s="150" t="s">
        <v>188</v>
      </c>
      <c r="AH295" s="150">
        <v>5</v>
      </c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</row>
    <row r="296" spans="1:60" outlineLevel="3" x14ac:dyDescent="0.2">
      <c r="A296" s="157"/>
      <c r="B296" s="158"/>
      <c r="C296" s="190" t="s">
        <v>1140</v>
      </c>
      <c r="D296" s="163"/>
      <c r="E296" s="164">
        <v>3.2</v>
      </c>
      <c r="F296" s="161"/>
      <c r="G296" s="161"/>
      <c r="H296" s="161"/>
      <c r="I296" s="161"/>
      <c r="J296" s="161"/>
      <c r="K296" s="161"/>
      <c r="L296" s="161"/>
      <c r="M296" s="161"/>
      <c r="N296" s="160"/>
      <c r="O296" s="160"/>
      <c r="P296" s="160"/>
      <c r="Q296" s="160"/>
      <c r="R296" s="161"/>
      <c r="S296" s="161"/>
      <c r="T296" s="161"/>
      <c r="U296" s="161"/>
      <c r="V296" s="161"/>
      <c r="W296" s="161"/>
      <c r="X296" s="161"/>
      <c r="Y296" s="161"/>
      <c r="Z296" s="150"/>
      <c r="AA296" s="150"/>
      <c r="AB296" s="150"/>
      <c r="AC296" s="150"/>
      <c r="AD296" s="150"/>
      <c r="AE296" s="150"/>
      <c r="AF296" s="150"/>
      <c r="AG296" s="150" t="s">
        <v>188</v>
      </c>
      <c r="AH296" s="150">
        <v>5</v>
      </c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</row>
    <row r="297" spans="1:60" outlineLevel="3" x14ac:dyDescent="0.2">
      <c r="A297" s="157"/>
      <c r="B297" s="158"/>
      <c r="C297" s="190" t="s">
        <v>1141</v>
      </c>
      <c r="D297" s="163"/>
      <c r="E297" s="164">
        <v>3.2</v>
      </c>
      <c r="F297" s="161"/>
      <c r="G297" s="161"/>
      <c r="H297" s="161"/>
      <c r="I297" s="161"/>
      <c r="J297" s="161"/>
      <c r="K297" s="161"/>
      <c r="L297" s="161"/>
      <c r="M297" s="161"/>
      <c r="N297" s="160"/>
      <c r="O297" s="160"/>
      <c r="P297" s="160"/>
      <c r="Q297" s="160"/>
      <c r="R297" s="161"/>
      <c r="S297" s="161"/>
      <c r="T297" s="161"/>
      <c r="U297" s="161"/>
      <c r="V297" s="161"/>
      <c r="W297" s="161"/>
      <c r="X297" s="161"/>
      <c r="Y297" s="161"/>
      <c r="Z297" s="150"/>
      <c r="AA297" s="150"/>
      <c r="AB297" s="150"/>
      <c r="AC297" s="150"/>
      <c r="AD297" s="150"/>
      <c r="AE297" s="150"/>
      <c r="AF297" s="150"/>
      <c r="AG297" s="150" t="s">
        <v>188</v>
      </c>
      <c r="AH297" s="150">
        <v>5</v>
      </c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</row>
    <row r="298" spans="1:60" outlineLevel="1" x14ac:dyDescent="0.2">
      <c r="A298" s="181">
        <v>109</v>
      </c>
      <c r="B298" s="182" t="s">
        <v>1142</v>
      </c>
      <c r="C298" s="191" t="s">
        <v>1143</v>
      </c>
      <c r="D298" s="183" t="s">
        <v>264</v>
      </c>
      <c r="E298" s="184">
        <v>70</v>
      </c>
      <c r="F298" s="185"/>
      <c r="G298" s="186">
        <f>ROUND(E298*F298,2)</f>
        <v>0</v>
      </c>
      <c r="H298" s="185"/>
      <c r="I298" s="186">
        <f>ROUND(E298*H298,2)</f>
        <v>0</v>
      </c>
      <c r="J298" s="185"/>
      <c r="K298" s="186">
        <f>ROUND(E298*J298,2)</f>
        <v>0</v>
      </c>
      <c r="L298" s="186">
        <v>21</v>
      </c>
      <c r="M298" s="186">
        <f>G298*(1+L298/100)</f>
        <v>0</v>
      </c>
      <c r="N298" s="184">
        <v>3.2000000000000003E-4</v>
      </c>
      <c r="O298" s="184">
        <f>ROUND(E298*N298,2)</f>
        <v>0.02</v>
      </c>
      <c r="P298" s="184">
        <v>0</v>
      </c>
      <c r="Q298" s="184">
        <f>ROUND(E298*P298,2)</f>
        <v>0</v>
      </c>
      <c r="R298" s="186" t="s">
        <v>298</v>
      </c>
      <c r="S298" s="186" t="s">
        <v>242</v>
      </c>
      <c r="T298" s="187" t="s">
        <v>243</v>
      </c>
      <c r="U298" s="161">
        <v>0</v>
      </c>
      <c r="V298" s="161">
        <f>ROUND(E298*U298,2)</f>
        <v>0</v>
      </c>
      <c r="W298" s="161"/>
      <c r="X298" s="161" t="s">
        <v>299</v>
      </c>
      <c r="Y298" s="161" t="s">
        <v>183</v>
      </c>
      <c r="Z298" s="150"/>
      <c r="AA298" s="150"/>
      <c r="AB298" s="150"/>
      <c r="AC298" s="150"/>
      <c r="AD298" s="150"/>
      <c r="AE298" s="150"/>
      <c r="AF298" s="150"/>
      <c r="AG298" s="150" t="s">
        <v>300</v>
      </c>
      <c r="AH298" s="150"/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</row>
    <row r="299" spans="1:60" outlineLevel="1" x14ac:dyDescent="0.2">
      <c r="A299" s="173">
        <v>110</v>
      </c>
      <c r="B299" s="174" t="s">
        <v>1144</v>
      </c>
      <c r="C299" s="189" t="s">
        <v>1145</v>
      </c>
      <c r="D299" s="175" t="s">
        <v>1132</v>
      </c>
      <c r="E299" s="176">
        <v>76.8</v>
      </c>
      <c r="F299" s="177"/>
      <c r="G299" s="178">
        <f>ROUND(E299*F299,2)</f>
        <v>0</v>
      </c>
      <c r="H299" s="177"/>
      <c r="I299" s="178">
        <f>ROUND(E299*H299,2)</f>
        <v>0</v>
      </c>
      <c r="J299" s="177"/>
      <c r="K299" s="178">
        <f>ROUND(E299*J299,2)</f>
        <v>0</v>
      </c>
      <c r="L299" s="178">
        <v>21</v>
      </c>
      <c r="M299" s="178">
        <f>G299*(1+L299/100)</f>
        <v>0</v>
      </c>
      <c r="N299" s="176">
        <v>1E-3</v>
      </c>
      <c r="O299" s="176">
        <f>ROUND(E299*N299,2)</f>
        <v>0.08</v>
      </c>
      <c r="P299" s="176">
        <v>0</v>
      </c>
      <c r="Q299" s="176">
        <f>ROUND(E299*P299,2)</f>
        <v>0</v>
      </c>
      <c r="R299" s="178" t="s">
        <v>298</v>
      </c>
      <c r="S299" s="178" t="s">
        <v>242</v>
      </c>
      <c r="T299" s="179" t="s">
        <v>243</v>
      </c>
      <c r="U299" s="161">
        <v>0</v>
      </c>
      <c r="V299" s="161">
        <f>ROUND(E299*U299,2)</f>
        <v>0</v>
      </c>
      <c r="W299" s="161"/>
      <c r="X299" s="161" t="s">
        <v>299</v>
      </c>
      <c r="Y299" s="161" t="s">
        <v>183</v>
      </c>
      <c r="Z299" s="150"/>
      <c r="AA299" s="150"/>
      <c r="AB299" s="150"/>
      <c r="AC299" s="150"/>
      <c r="AD299" s="150"/>
      <c r="AE299" s="150"/>
      <c r="AF299" s="150"/>
      <c r="AG299" s="150" t="s">
        <v>300</v>
      </c>
      <c r="AH299" s="150"/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</row>
    <row r="300" spans="1:60" outlineLevel="2" x14ac:dyDescent="0.2">
      <c r="A300" s="157"/>
      <c r="B300" s="158"/>
      <c r="C300" s="190" t="s">
        <v>1146</v>
      </c>
      <c r="D300" s="163"/>
      <c r="E300" s="164">
        <v>76.8</v>
      </c>
      <c r="F300" s="161"/>
      <c r="G300" s="161"/>
      <c r="H300" s="161"/>
      <c r="I300" s="161"/>
      <c r="J300" s="161"/>
      <c r="K300" s="161"/>
      <c r="L300" s="161"/>
      <c r="M300" s="161"/>
      <c r="N300" s="160"/>
      <c r="O300" s="160"/>
      <c r="P300" s="160"/>
      <c r="Q300" s="160"/>
      <c r="R300" s="161"/>
      <c r="S300" s="161"/>
      <c r="T300" s="161"/>
      <c r="U300" s="161"/>
      <c r="V300" s="161"/>
      <c r="W300" s="161"/>
      <c r="X300" s="161"/>
      <c r="Y300" s="161"/>
      <c r="Z300" s="150"/>
      <c r="AA300" s="150"/>
      <c r="AB300" s="150"/>
      <c r="AC300" s="150"/>
      <c r="AD300" s="150"/>
      <c r="AE300" s="150"/>
      <c r="AF300" s="150"/>
      <c r="AG300" s="150" t="s">
        <v>188</v>
      </c>
      <c r="AH300" s="150">
        <v>5</v>
      </c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</row>
    <row r="301" spans="1:60" outlineLevel="1" x14ac:dyDescent="0.2">
      <c r="A301" s="173">
        <v>111</v>
      </c>
      <c r="B301" s="174" t="s">
        <v>571</v>
      </c>
      <c r="C301" s="189" t="s">
        <v>572</v>
      </c>
      <c r="D301" s="175" t="s">
        <v>490</v>
      </c>
      <c r="E301" s="176">
        <v>0.15175</v>
      </c>
      <c r="F301" s="177"/>
      <c r="G301" s="178">
        <f>ROUND(E301*F301,2)</f>
        <v>0</v>
      </c>
      <c r="H301" s="177"/>
      <c r="I301" s="178">
        <f>ROUND(E301*H301,2)</f>
        <v>0</v>
      </c>
      <c r="J301" s="177"/>
      <c r="K301" s="178">
        <f>ROUND(E301*J301,2)</f>
        <v>0</v>
      </c>
      <c r="L301" s="178">
        <v>21</v>
      </c>
      <c r="M301" s="178">
        <f>G301*(1+L301/100)</f>
        <v>0</v>
      </c>
      <c r="N301" s="176">
        <v>0</v>
      </c>
      <c r="O301" s="176">
        <f>ROUND(E301*N301,2)</f>
        <v>0</v>
      </c>
      <c r="P301" s="176">
        <v>0</v>
      </c>
      <c r="Q301" s="176">
        <f>ROUND(E301*P301,2)</f>
        <v>0</v>
      </c>
      <c r="R301" s="178" t="s">
        <v>547</v>
      </c>
      <c r="S301" s="178" t="s">
        <v>242</v>
      </c>
      <c r="T301" s="179" t="s">
        <v>243</v>
      </c>
      <c r="U301" s="161">
        <v>3.327</v>
      </c>
      <c r="V301" s="161">
        <f>ROUND(E301*U301,2)</f>
        <v>0.5</v>
      </c>
      <c r="W301" s="161"/>
      <c r="X301" s="161" t="s">
        <v>491</v>
      </c>
      <c r="Y301" s="161" t="s">
        <v>183</v>
      </c>
      <c r="Z301" s="150"/>
      <c r="AA301" s="150"/>
      <c r="AB301" s="150"/>
      <c r="AC301" s="150"/>
      <c r="AD301" s="150"/>
      <c r="AE301" s="150"/>
      <c r="AF301" s="150"/>
      <c r="AG301" s="150" t="s">
        <v>492</v>
      </c>
      <c r="AH301" s="150"/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</row>
    <row r="302" spans="1:60" outlineLevel="2" x14ac:dyDescent="0.2">
      <c r="A302" s="157"/>
      <c r="B302" s="158"/>
      <c r="C302" s="263" t="s">
        <v>560</v>
      </c>
      <c r="D302" s="264"/>
      <c r="E302" s="264"/>
      <c r="F302" s="264"/>
      <c r="G302" s="264"/>
      <c r="H302" s="161"/>
      <c r="I302" s="161"/>
      <c r="J302" s="161"/>
      <c r="K302" s="161"/>
      <c r="L302" s="161"/>
      <c r="M302" s="161"/>
      <c r="N302" s="160"/>
      <c r="O302" s="160"/>
      <c r="P302" s="160"/>
      <c r="Q302" s="160"/>
      <c r="R302" s="161"/>
      <c r="S302" s="161"/>
      <c r="T302" s="161"/>
      <c r="U302" s="161"/>
      <c r="V302" s="161"/>
      <c r="W302" s="161"/>
      <c r="X302" s="161"/>
      <c r="Y302" s="161"/>
      <c r="Z302" s="150"/>
      <c r="AA302" s="150"/>
      <c r="AB302" s="150"/>
      <c r="AC302" s="150"/>
      <c r="AD302" s="150"/>
      <c r="AE302" s="150"/>
      <c r="AF302" s="150"/>
      <c r="AG302" s="150" t="s">
        <v>245</v>
      </c>
      <c r="AH302" s="150"/>
      <c r="AI302" s="150"/>
      <c r="AJ302" s="150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50"/>
      <c r="BD302" s="150"/>
      <c r="BE302" s="150"/>
      <c r="BF302" s="150"/>
      <c r="BG302" s="150"/>
      <c r="BH302" s="150"/>
    </row>
    <row r="303" spans="1:60" x14ac:dyDescent="0.2">
      <c r="A303" s="166" t="s">
        <v>175</v>
      </c>
      <c r="B303" s="167" t="s">
        <v>140</v>
      </c>
      <c r="C303" s="188" t="s">
        <v>141</v>
      </c>
      <c r="D303" s="168"/>
      <c r="E303" s="169"/>
      <c r="F303" s="170"/>
      <c r="G303" s="170">
        <f>SUMIF(AG304:AG315,"&lt;&gt;NOR",G304:G315)</f>
        <v>0</v>
      </c>
      <c r="H303" s="170"/>
      <c r="I303" s="170">
        <f>SUM(I304:I315)</f>
        <v>0</v>
      </c>
      <c r="J303" s="170"/>
      <c r="K303" s="170">
        <f>SUM(K304:K315)</f>
        <v>0</v>
      </c>
      <c r="L303" s="170"/>
      <c r="M303" s="170">
        <f>SUM(M304:M315)</f>
        <v>0</v>
      </c>
      <c r="N303" s="169"/>
      <c r="O303" s="169">
        <f>SUM(O304:O315)</f>
        <v>0</v>
      </c>
      <c r="P303" s="169"/>
      <c r="Q303" s="169">
        <f>SUM(Q304:Q315)</f>
        <v>0</v>
      </c>
      <c r="R303" s="170"/>
      <c r="S303" s="170"/>
      <c r="T303" s="171"/>
      <c r="U303" s="165"/>
      <c r="V303" s="165">
        <f>SUM(V304:V315)</f>
        <v>23.37</v>
      </c>
      <c r="W303" s="165"/>
      <c r="X303" s="165"/>
      <c r="Y303" s="165"/>
      <c r="AG303" t="s">
        <v>176</v>
      </c>
    </row>
    <row r="304" spans="1:60" outlineLevel="1" x14ac:dyDescent="0.2">
      <c r="A304" s="173">
        <v>112</v>
      </c>
      <c r="B304" s="174" t="s">
        <v>1147</v>
      </c>
      <c r="C304" s="189" t="s">
        <v>1148</v>
      </c>
      <c r="D304" s="175" t="s">
        <v>490</v>
      </c>
      <c r="E304" s="176">
        <v>0.1</v>
      </c>
      <c r="F304" s="177"/>
      <c r="G304" s="178">
        <f>ROUND(E304*F304,2)</f>
        <v>0</v>
      </c>
      <c r="H304" s="177"/>
      <c r="I304" s="178">
        <f>ROUND(E304*H304,2)</f>
        <v>0</v>
      </c>
      <c r="J304" s="177"/>
      <c r="K304" s="178">
        <f>ROUND(E304*J304,2)</f>
        <v>0</v>
      </c>
      <c r="L304" s="178">
        <v>21</v>
      </c>
      <c r="M304" s="178">
        <f>G304*(1+L304/100)</f>
        <v>0</v>
      </c>
      <c r="N304" s="176">
        <v>0</v>
      </c>
      <c r="O304" s="176">
        <f>ROUND(E304*N304,2)</f>
        <v>0</v>
      </c>
      <c r="P304" s="176">
        <v>0</v>
      </c>
      <c r="Q304" s="176">
        <f>ROUND(E304*P304,2)</f>
        <v>0</v>
      </c>
      <c r="R304" s="178" t="s">
        <v>414</v>
      </c>
      <c r="S304" s="178" t="s">
        <v>242</v>
      </c>
      <c r="T304" s="179" t="s">
        <v>243</v>
      </c>
      <c r="U304" s="161">
        <v>0</v>
      </c>
      <c r="V304" s="161">
        <f>ROUND(E304*U304,2)</f>
        <v>0</v>
      </c>
      <c r="W304" s="161"/>
      <c r="X304" s="161" t="s">
        <v>182</v>
      </c>
      <c r="Y304" s="161" t="s">
        <v>183</v>
      </c>
      <c r="Z304" s="150"/>
      <c r="AA304" s="150"/>
      <c r="AB304" s="150"/>
      <c r="AC304" s="150"/>
      <c r="AD304" s="150"/>
      <c r="AE304" s="150"/>
      <c r="AF304" s="150"/>
      <c r="AG304" s="150" t="s">
        <v>184</v>
      </c>
      <c r="AH304" s="150"/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50"/>
      <c r="BD304" s="150"/>
      <c r="BE304" s="150"/>
      <c r="BF304" s="150"/>
      <c r="BG304" s="150"/>
      <c r="BH304" s="150"/>
    </row>
    <row r="305" spans="1:60" outlineLevel="2" x14ac:dyDescent="0.2">
      <c r="A305" s="157"/>
      <c r="B305" s="158"/>
      <c r="C305" s="252" t="s">
        <v>1149</v>
      </c>
      <c r="D305" s="253"/>
      <c r="E305" s="253"/>
      <c r="F305" s="253"/>
      <c r="G305" s="253"/>
      <c r="H305" s="161"/>
      <c r="I305" s="161"/>
      <c r="J305" s="161"/>
      <c r="K305" s="161"/>
      <c r="L305" s="161"/>
      <c r="M305" s="161"/>
      <c r="N305" s="160"/>
      <c r="O305" s="160"/>
      <c r="P305" s="160"/>
      <c r="Q305" s="160"/>
      <c r="R305" s="161"/>
      <c r="S305" s="161"/>
      <c r="T305" s="161"/>
      <c r="U305" s="161"/>
      <c r="V305" s="161"/>
      <c r="W305" s="161"/>
      <c r="X305" s="161"/>
      <c r="Y305" s="161"/>
      <c r="Z305" s="150"/>
      <c r="AA305" s="150"/>
      <c r="AB305" s="150"/>
      <c r="AC305" s="150"/>
      <c r="AD305" s="150"/>
      <c r="AE305" s="150"/>
      <c r="AF305" s="150"/>
      <c r="AG305" s="150" t="s">
        <v>186</v>
      </c>
      <c r="AH305" s="150"/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</row>
    <row r="306" spans="1:60" ht="22.5" outlineLevel="1" x14ac:dyDescent="0.2">
      <c r="A306" s="181">
        <v>113</v>
      </c>
      <c r="B306" s="182" t="s">
        <v>802</v>
      </c>
      <c r="C306" s="191" t="s">
        <v>803</v>
      </c>
      <c r="D306" s="183" t="s">
        <v>490</v>
      </c>
      <c r="E306" s="184">
        <v>6.0414899999999996</v>
      </c>
      <c r="F306" s="185"/>
      <c r="G306" s="186">
        <f>ROUND(E306*F306,2)</f>
        <v>0</v>
      </c>
      <c r="H306" s="185"/>
      <c r="I306" s="186">
        <f>ROUND(E306*H306,2)</f>
        <v>0</v>
      </c>
      <c r="J306" s="185"/>
      <c r="K306" s="186">
        <f>ROUND(E306*J306,2)</f>
        <v>0</v>
      </c>
      <c r="L306" s="186">
        <v>21</v>
      </c>
      <c r="M306" s="186">
        <f>G306*(1+L306/100)</f>
        <v>0</v>
      </c>
      <c r="N306" s="184">
        <v>0</v>
      </c>
      <c r="O306" s="184">
        <f>ROUND(E306*N306,2)</f>
        <v>0</v>
      </c>
      <c r="P306" s="184">
        <v>0</v>
      </c>
      <c r="Q306" s="184">
        <f>ROUND(E306*P306,2)</f>
        <v>0</v>
      </c>
      <c r="R306" s="186" t="s">
        <v>414</v>
      </c>
      <c r="S306" s="186" t="s">
        <v>242</v>
      </c>
      <c r="T306" s="187" t="s">
        <v>243</v>
      </c>
      <c r="U306" s="161">
        <v>2.0089999999999999</v>
      </c>
      <c r="V306" s="161">
        <f>ROUND(E306*U306,2)</f>
        <v>12.14</v>
      </c>
      <c r="W306" s="161"/>
      <c r="X306" s="161" t="s">
        <v>804</v>
      </c>
      <c r="Y306" s="161" t="s">
        <v>183</v>
      </c>
      <c r="Z306" s="150"/>
      <c r="AA306" s="150"/>
      <c r="AB306" s="150"/>
      <c r="AC306" s="150"/>
      <c r="AD306" s="150"/>
      <c r="AE306" s="150"/>
      <c r="AF306" s="150"/>
      <c r="AG306" s="150" t="s">
        <v>805</v>
      </c>
      <c r="AH306" s="150"/>
      <c r="AI306" s="150"/>
      <c r="AJ306" s="150"/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50"/>
      <c r="BD306" s="150"/>
      <c r="BE306" s="150"/>
      <c r="BF306" s="150"/>
      <c r="BG306" s="150"/>
      <c r="BH306" s="150"/>
    </row>
    <row r="307" spans="1:60" outlineLevel="1" x14ac:dyDescent="0.2">
      <c r="A307" s="173">
        <v>114</v>
      </c>
      <c r="B307" s="174" t="s">
        <v>806</v>
      </c>
      <c r="C307" s="189" t="s">
        <v>807</v>
      </c>
      <c r="D307" s="175" t="s">
        <v>490</v>
      </c>
      <c r="E307" s="176">
        <v>6.0414899999999996</v>
      </c>
      <c r="F307" s="177"/>
      <c r="G307" s="178">
        <f>ROUND(E307*F307,2)</f>
        <v>0</v>
      </c>
      <c r="H307" s="177"/>
      <c r="I307" s="178">
        <f>ROUND(E307*H307,2)</f>
        <v>0</v>
      </c>
      <c r="J307" s="177"/>
      <c r="K307" s="178">
        <f>ROUND(E307*J307,2)</f>
        <v>0</v>
      </c>
      <c r="L307" s="178">
        <v>21</v>
      </c>
      <c r="M307" s="178">
        <f>G307*(1+L307/100)</f>
        <v>0</v>
      </c>
      <c r="N307" s="176">
        <v>0</v>
      </c>
      <c r="O307" s="176">
        <f>ROUND(E307*N307,2)</f>
        <v>0</v>
      </c>
      <c r="P307" s="176">
        <v>0</v>
      </c>
      <c r="Q307" s="176">
        <f>ROUND(E307*P307,2)</f>
        <v>0</v>
      </c>
      <c r="R307" s="178" t="s">
        <v>414</v>
      </c>
      <c r="S307" s="178" t="s">
        <v>242</v>
      </c>
      <c r="T307" s="179" t="s">
        <v>243</v>
      </c>
      <c r="U307" s="161">
        <v>0.49</v>
      </c>
      <c r="V307" s="161">
        <f>ROUND(E307*U307,2)</f>
        <v>2.96</v>
      </c>
      <c r="W307" s="161"/>
      <c r="X307" s="161" t="s">
        <v>804</v>
      </c>
      <c r="Y307" s="161" t="s">
        <v>183</v>
      </c>
      <c r="Z307" s="150"/>
      <c r="AA307" s="150"/>
      <c r="AB307" s="150"/>
      <c r="AC307" s="150"/>
      <c r="AD307" s="150"/>
      <c r="AE307" s="150"/>
      <c r="AF307" s="150"/>
      <c r="AG307" s="150" t="s">
        <v>805</v>
      </c>
      <c r="AH307" s="150"/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50"/>
      <c r="BD307" s="150"/>
      <c r="BE307" s="150"/>
      <c r="BF307" s="150"/>
      <c r="BG307" s="150"/>
      <c r="BH307" s="150"/>
    </row>
    <row r="308" spans="1:60" outlineLevel="2" x14ac:dyDescent="0.2">
      <c r="A308" s="157"/>
      <c r="B308" s="158"/>
      <c r="C308" s="252" t="s">
        <v>808</v>
      </c>
      <c r="D308" s="253"/>
      <c r="E308" s="253"/>
      <c r="F308" s="253"/>
      <c r="G308" s="253"/>
      <c r="H308" s="161"/>
      <c r="I308" s="161"/>
      <c r="J308" s="161"/>
      <c r="K308" s="161"/>
      <c r="L308" s="161"/>
      <c r="M308" s="161"/>
      <c r="N308" s="160"/>
      <c r="O308" s="160"/>
      <c r="P308" s="160"/>
      <c r="Q308" s="160"/>
      <c r="R308" s="161"/>
      <c r="S308" s="161"/>
      <c r="T308" s="161"/>
      <c r="U308" s="161"/>
      <c r="V308" s="161"/>
      <c r="W308" s="161"/>
      <c r="X308" s="161"/>
      <c r="Y308" s="161"/>
      <c r="Z308" s="150"/>
      <c r="AA308" s="150"/>
      <c r="AB308" s="150"/>
      <c r="AC308" s="150"/>
      <c r="AD308" s="150"/>
      <c r="AE308" s="150"/>
      <c r="AF308" s="150"/>
      <c r="AG308" s="150" t="s">
        <v>186</v>
      </c>
      <c r="AH308" s="150"/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50"/>
      <c r="BD308" s="150"/>
      <c r="BE308" s="150"/>
      <c r="BF308" s="150"/>
      <c r="BG308" s="150"/>
      <c r="BH308" s="150"/>
    </row>
    <row r="309" spans="1:60" outlineLevel="1" x14ac:dyDescent="0.2">
      <c r="A309" s="181">
        <v>115</v>
      </c>
      <c r="B309" s="182" t="s">
        <v>809</v>
      </c>
      <c r="C309" s="191" t="s">
        <v>810</v>
      </c>
      <c r="D309" s="183" t="s">
        <v>490</v>
      </c>
      <c r="E309" s="184">
        <v>60.414909999999999</v>
      </c>
      <c r="F309" s="185"/>
      <c r="G309" s="186">
        <f>ROUND(E309*F309,2)</f>
        <v>0</v>
      </c>
      <c r="H309" s="185"/>
      <c r="I309" s="186">
        <f>ROUND(E309*H309,2)</f>
        <v>0</v>
      </c>
      <c r="J309" s="185"/>
      <c r="K309" s="186">
        <f>ROUND(E309*J309,2)</f>
        <v>0</v>
      </c>
      <c r="L309" s="186">
        <v>21</v>
      </c>
      <c r="M309" s="186">
        <f>G309*(1+L309/100)</f>
        <v>0</v>
      </c>
      <c r="N309" s="184">
        <v>0</v>
      </c>
      <c r="O309" s="184">
        <f>ROUND(E309*N309,2)</f>
        <v>0</v>
      </c>
      <c r="P309" s="184">
        <v>0</v>
      </c>
      <c r="Q309" s="184">
        <f>ROUND(E309*P309,2)</f>
        <v>0</v>
      </c>
      <c r="R309" s="186" t="s">
        <v>414</v>
      </c>
      <c r="S309" s="186" t="s">
        <v>242</v>
      </c>
      <c r="T309" s="187" t="s">
        <v>243</v>
      </c>
      <c r="U309" s="161">
        <v>0</v>
      </c>
      <c r="V309" s="161">
        <f>ROUND(E309*U309,2)</f>
        <v>0</v>
      </c>
      <c r="W309" s="161"/>
      <c r="X309" s="161" t="s">
        <v>804</v>
      </c>
      <c r="Y309" s="161" t="s">
        <v>183</v>
      </c>
      <c r="Z309" s="150"/>
      <c r="AA309" s="150"/>
      <c r="AB309" s="150"/>
      <c r="AC309" s="150"/>
      <c r="AD309" s="150"/>
      <c r="AE309" s="150"/>
      <c r="AF309" s="150"/>
      <c r="AG309" s="150" t="s">
        <v>805</v>
      </c>
      <c r="AH309" s="150"/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</row>
    <row r="310" spans="1:60" outlineLevel="1" x14ac:dyDescent="0.2">
      <c r="A310" s="181">
        <v>116</v>
      </c>
      <c r="B310" s="182" t="s">
        <v>811</v>
      </c>
      <c r="C310" s="191" t="s">
        <v>812</v>
      </c>
      <c r="D310" s="183" t="s">
        <v>490</v>
      </c>
      <c r="E310" s="184">
        <v>6.0414899999999996</v>
      </c>
      <c r="F310" s="185"/>
      <c r="G310" s="186">
        <f>ROUND(E310*F310,2)</f>
        <v>0</v>
      </c>
      <c r="H310" s="185"/>
      <c r="I310" s="186">
        <f>ROUND(E310*H310,2)</f>
        <v>0</v>
      </c>
      <c r="J310" s="185"/>
      <c r="K310" s="186">
        <f>ROUND(E310*J310,2)</f>
        <v>0</v>
      </c>
      <c r="L310" s="186">
        <v>21</v>
      </c>
      <c r="M310" s="186">
        <f>G310*(1+L310/100)</f>
        <v>0</v>
      </c>
      <c r="N310" s="184">
        <v>0</v>
      </c>
      <c r="O310" s="184">
        <f>ROUND(E310*N310,2)</f>
        <v>0</v>
      </c>
      <c r="P310" s="184">
        <v>0</v>
      </c>
      <c r="Q310" s="184">
        <f>ROUND(E310*P310,2)</f>
        <v>0</v>
      </c>
      <c r="R310" s="186" t="s">
        <v>414</v>
      </c>
      <c r="S310" s="186" t="s">
        <v>242</v>
      </c>
      <c r="T310" s="187" t="s">
        <v>243</v>
      </c>
      <c r="U310" s="161">
        <v>0.94199999999999995</v>
      </c>
      <c r="V310" s="161">
        <f>ROUND(E310*U310,2)</f>
        <v>5.69</v>
      </c>
      <c r="W310" s="161"/>
      <c r="X310" s="161" t="s">
        <v>804</v>
      </c>
      <c r="Y310" s="161" t="s">
        <v>183</v>
      </c>
      <c r="Z310" s="150"/>
      <c r="AA310" s="150"/>
      <c r="AB310" s="150"/>
      <c r="AC310" s="150"/>
      <c r="AD310" s="150"/>
      <c r="AE310" s="150"/>
      <c r="AF310" s="150"/>
      <c r="AG310" s="150" t="s">
        <v>805</v>
      </c>
      <c r="AH310" s="150"/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</row>
    <row r="311" spans="1:60" ht="22.5" outlineLevel="1" x14ac:dyDescent="0.2">
      <c r="A311" s="181">
        <v>117</v>
      </c>
      <c r="B311" s="182" t="s">
        <v>813</v>
      </c>
      <c r="C311" s="191" t="s">
        <v>814</v>
      </c>
      <c r="D311" s="183" t="s">
        <v>490</v>
      </c>
      <c r="E311" s="184">
        <v>24.165959999999998</v>
      </c>
      <c r="F311" s="185"/>
      <c r="G311" s="186">
        <f>ROUND(E311*F311,2)</f>
        <v>0</v>
      </c>
      <c r="H311" s="185"/>
      <c r="I311" s="186">
        <f>ROUND(E311*H311,2)</f>
        <v>0</v>
      </c>
      <c r="J311" s="185"/>
      <c r="K311" s="186">
        <f>ROUND(E311*J311,2)</f>
        <v>0</v>
      </c>
      <c r="L311" s="186">
        <v>21</v>
      </c>
      <c r="M311" s="186">
        <f>G311*(1+L311/100)</f>
        <v>0</v>
      </c>
      <c r="N311" s="184">
        <v>0</v>
      </c>
      <c r="O311" s="184">
        <f>ROUND(E311*N311,2)</f>
        <v>0</v>
      </c>
      <c r="P311" s="184">
        <v>0</v>
      </c>
      <c r="Q311" s="184">
        <f>ROUND(E311*P311,2)</f>
        <v>0</v>
      </c>
      <c r="R311" s="186" t="s">
        <v>414</v>
      </c>
      <c r="S311" s="186" t="s">
        <v>242</v>
      </c>
      <c r="T311" s="187" t="s">
        <v>243</v>
      </c>
      <c r="U311" s="161">
        <v>0.105</v>
      </c>
      <c r="V311" s="161">
        <f>ROUND(E311*U311,2)</f>
        <v>2.54</v>
      </c>
      <c r="W311" s="161"/>
      <c r="X311" s="161" t="s">
        <v>804</v>
      </c>
      <c r="Y311" s="161" t="s">
        <v>183</v>
      </c>
      <c r="Z311" s="150"/>
      <c r="AA311" s="150"/>
      <c r="AB311" s="150"/>
      <c r="AC311" s="150"/>
      <c r="AD311" s="150"/>
      <c r="AE311" s="150"/>
      <c r="AF311" s="150"/>
      <c r="AG311" s="150" t="s">
        <v>805</v>
      </c>
      <c r="AH311" s="150"/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50"/>
      <c r="BD311" s="150"/>
      <c r="BE311" s="150"/>
      <c r="BF311" s="150"/>
      <c r="BG311" s="150"/>
      <c r="BH311" s="150"/>
    </row>
    <row r="312" spans="1:60" outlineLevel="1" x14ac:dyDescent="0.2">
      <c r="A312" s="173">
        <v>118</v>
      </c>
      <c r="B312" s="174" t="s">
        <v>815</v>
      </c>
      <c r="C312" s="189" t="s">
        <v>816</v>
      </c>
      <c r="D312" s="175" t="s">
        <v>490</v>
      </c>
      <c r="E312" s="176">
        <v>6.0414899999999996</v>
      </c>
      <c r="F312" s="177"/>
      <c r="G312" s="178">
        <f>ROUND(E312*F312,2)</f>
        <v>0</v>
      </c>
      <c r="H312" s="177"/>
      <c r="I312" s="178">
        <f>ROUND(E312*H312,2)</f>
        <v>0</v>
      </c>
      <c r="J312" s="177"/>
      <c r="K312" s="178">
        <f>ROUND(E312*J312,2)</f>
        <v>0</v>
      </c>
      <c r="L312" s="178">
        <v>21</v>
      </c>
      <c r="M312" s="178">
        <f>G312*(1+L312/100)</f>
        <v>0</v>
      </c>
      <c r="N312" s="176">
        <v>0</v>
      </c>
      <c r="O312" s="176">
        <f>ROUND(E312*N312,2)</f>
        <v>0</v>
      </c>
      <c r="P312" s="176">
        <v>0</v>
      </c>
      <c r="Q312" s="176">
        <f>ROUND(E312*P312,2)</f>
        <v>0</v>
      </c>
      <c r="R312" s="178" t="s">
        <v>414</v>
      </c>
      <c r="S312" s="178" t="s">
        <v>242</v>
      </c>
      <c r="T312" s="179" t="s">
        <v>243</v>
      </c>
      <c r="U312" s="161">
        <v>0</v>
      </c>
      <c r="V312" s="161">
        <f>ROUND(E312*U312,2)</f>
        <v>0</v>
      </c>
      <c r="W312" s="161"/>
      <c r="X312" s="161" t="s">
        <v>804</v>
      </c>
      <c r="Y312" s="161" t="s">
        <v>183</v>
      </c>
      <c r="Z312" s="150"/>
      <c r="AA312" s="150"/>
      <c r="AB312" s="150"/>
      <c r="AC312" s="150"/>
      <c r="AD312" s="150"/>
      <c r="AE312" s="150"/>
      <c r="AF312" s="150"/>
      <c r="AG312" s="150" t="s">
        <v>805</v>
      </c>
      <c r="AH312" s="150"/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</row>
    <row r="313" spans="1:60" outlineLevel="2" x14ac:dyDescent="0.2">
      <c r="A313" s="157"/>
      <c r="B313" s="158"/>
      <c r="C313" s="252" t="s">
        <v>817</v>
      </c>
      <c r="D313" s="253"/>
      <c r="E313" s="253"/>
      <c r="F313" s="253"/>
      <c r="G313" s="253"/>
      <c r="H313" s="161"/>
      <c r="I313" s="161"/>
      <c r="J313" s="161"/>
      <c r="K313" s="161"/>
      <c r="L313" s="161"/>
      <c r="M313" s="161"/>
      <c r="N313" s="160"/>
      <c r="O313" s="160"/>
      <c r="P313" s="160"/>
      <c r="Q313" s="160"/>
      <c r="R313" s="161"/>
      <c r="S313" s="161"/>
      <c r="T313" s="161"/>
      <c r="U313" s="161"/>
      <c r="V313" s="161"/>
      <c r="W313" s="161"/>
      <c r="X313" s="161"/>
      <c r="Y313" s="161"/>
      <c r="Z313" s="150"/>
      <c r="AA313" s="150"/>
      <c r="AB313" s="150"/>
      <c r="AC313" s="150"/>
      <c r="AD313" s="150"/>
      <c r="AE313" s="150"/>
      <c r="AF313" s="150"/>
      <c r="AG313" s="150" t="s">
        <v>186</v>
      </c>
      <c r="AH313" s="150"/>
      <c r="AI313" s="150"/>
      <c r="AJ313" s="150"/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50"/>
      <c r="BD313" s="150"/>
      <c r="BE313" s="150"/>
      <c r="BF313" s="150"/>
      <c r="BG313" s="150"/>
      <c r="BH313" s="150"/>
    </row>
    <row r="314" spans="1:60" outlineLevel="1" x14ac:dyDescent="0.2">
      <c r="A314" s="173">
        <v>119</v>
      </c>
      <c r="B314" s="174" t="s">
        <v>818</v>
      </c>
      <c r="C314" s="189" t="s">
        <v>819</v>
      </c>
      <c r="D314" s="175" t="s">
        <v>490</v>
      </c>
      <c r="E314" s="176">
        <v>6.0414899999999996</v>
      </c>
      <c r="F314" s="177"/>
      <c r="G314" s="178">
        <f>ROUND(E314*F314,2)</f>
        <v>0</v>
      </c>
      <c r="H314" s="177"/>
      <c r="I314" s="178">
        <f>ROUND(E314*H314,2)</f>
        <v>0</v>
      </c>
      <c r="J314" s="177"/>
      <c r="K314" s="178">
        <f>ROUND(E314*J314,2)</f>
        <v>0</v>
      </c>
      <c r="L314" s="178">
        <v>21</v>
      </c>
      <c r="M314" s="178">
        <f>G314*(1+L314/100)</f>
        <v>0</v>
      </c>
      <c r="N314" s="176">
        <v>0</v>
      </c>
      <c r="O314" s="176">
        <f>ROUND(E314*N314,2)</f>
        <v>0</v>
      </c>
      <c r="P314" s="176">
        <v>0</v>
      </c>
      <c r="Q314" s="176">
        <f>ROUND(E314*P314,2)</f>
        <v>0</v>
      </c>
      <c r="R314" s="178" t="s">
        <v>820</v>
      </c>
      <c r="S314" s="178" t="s">
        <v>242</v>
      </c>
      <c r="T314" s="179" t="s">
        <v>243</v>
      </c>
      <c r="U314" s="161">
        <v>6.0000000000000001E-3</v>
      </c>
      <c r="V314" s="161">
        <f>ROUND(E314*U314,2)</f>
        <v>0.04</v>
      </c>
      <c r="W314" s="161"/>
      <c r="X314" s="161" t="s">
        <v>804</v>
      </c>
      <c r="Y314" s="161" t="s">
        <v>183</v>
      </c>
      <c r="Z314" s="150"/>
      <c r="AA314" s="150"/>
      <c r="AB314" s="150"/>
      <c r="AC314" s="150"/>
      <c r="AD314" s="150"/>
      <c r="AE314" s="150"/>
      <c r="AF314" s="150"/>
      <c r="AG314" s="150" t="s">
        <v>805</v>
      </c>
      <c r="AH314" s="150"/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50"/>
      <c r="BD314" s="150"/>
      <c r="BE314" s="150"/>
      <c r="BF314" s="150"/>
      <c r="BG314" s="150"/>
      <c r="BH314" s="150"/>
    </row>
    <row r="315" spans="1:60" outlineLevel="2" x14ac:dyDescent="0.2">
      <c r="A315" s="157"/>
      <c r="B315" s="158"/>
      <c r="C315" s="263" t="s">
        <v>821</v>
      </c>
      <c r="D315" s="264"/>
      <c r="E315" s="264"/>
      <c r="F315" s="264"/>
      <c r="G315" s="264"/>
      <c r="H315" s="161"/>
      <c r="I315" s="161"/>
      <c r="J315" s="161"/>
      <c r="K315" s="161"/>
      <c r="L315" s="161"/>
      <c r="M315" s="161"/>
      <c r="N315" s="160"/>
      <c r="O315" s="160"/>
      <c r="P315" s="160"/>
      <c r="Q315" s="160"/>
      <c r="R315" s="161"/>
      <c r="S315" s="161"/>
      <c r="T315" s="161"/>
      <c r="U315" s="161"/>
      <c r="V315" s="161"/>
      <c r="W315" s="161"/>
      <c r="X315" s="161"/>
      <c r="Y315" s="161"/>
      <c r="Z315" s="150"/>
      <c r="AA315" s="150"/>
      <c r="AB315" s="150"/>
      <c r="AC315" s="150"/>
      <c r="AD315" s="150"/>
      <c r="AE315" s="150"/>
      <c r="AF315" s="150"/>
      <c r="AG315" s="150" t="s">
        <v>245</v>
      </c>
      <c r="AH315" s="150"/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</row>
    <row r="316" spans="1:60" x14ac:dyDescent="0.2">
      <c r="A316" s="3"/>
      <c r="B316" s="4"/>
      <c r="C316" s="192"/>
      <c r="D316" s="6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AE316">
        <v>12</v>
      </c>
      <c r="AF316">
        <v>21</v>
      </c>
      <c r="AG316" t="s">
        <v>161</v>
      </c>
    </row>
    <row r="317" spans="1:60" x14ac:dyDescent="0.2">
      <c r="A317" s="153"/>
      <c r="B317" s="154" t="s">
        <v>29</v>
      </c>
      <c r="C317" s="193"/>
      <c r="D317" s="155"/>
      <c r="E317" s="156"/>
      <c r="F317" s="156"/>
      <c r="G317" s="172">
        <f>G8+G34+G37+G62+G97+G156+G250+G269+G275+G303</f>
        <v>0</v>
      </c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AE317">
        <f>SUMIF(L7:L315,AE316,G7:G315)</f>
        <v>0</v>
      </c>
      <c r="AF317">
        <f>SUMIF(L7:L315,AF316,G7:G315)</f>
        <v>0</v>
      </c>
      <c r="AG317" t="s">
        <v>235</v>
      </c>
    </row>
    <row r="318" spans="1:60" x14ac:dyDescent="0.2">
      <c r="C318" s="194"/>
      <c r="D318" s="10"/>
      <c r="AG318" t="s">
        <v>236</v>
      </c>
    </row>
    <row r="319" spans="1:60" x14ac:dyDescent="0.2">
      <c r="D319" s="10"/>
    </row>
    <row r="320" spans="1:60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3g8Jk9gNGHOtPDkmf9CSRho3CjXDwfbTzc1hcWOfVr7BJCgGwswc3llF3DMAIVC730irQkNRsS+ZwlmQJU0bMA==" saltValue="uD/J3YtILK8fCOE8VzBQYw==" spinCount="100000" sheet="1" formatRows="0"/>
  <mergeCells count="72">
    <mergeCell ref="C315:G315"/>
    <mergeCell ref="C268:G268"/>
    <mergeCell ref="C271:G271"/>
    <mergeCell ref="C274:G274"/>
    <mergeCell ref="C277:G277"/>
    <mergeCell ref="C280:G280"/>
    <mergeCell ref="C283:G283"/>
    <mergeCell ref="C286:G286"/>
    <mergeCell ref="C302:G302"/>
    <mergeCell ref="C305:G305"/>
    <mergeCell ref="C308:G308"/>
    <mergeCell ref="C313:G313"/>
    <mergeCell ref="C249:G249"/>
    <mergeCell ref="C185:G185"/>
    <mergeCell ref="C190:G190"/>
    <mergeCell ref="C191:G191"/>
    <mergeCell ref="C192:G192"/>
    <mergeCell ref="C196:G196"/>
    <mergeCell ref="C197:G197"/>
    <mergeCell ref="C198:G198"/>
    <mergeCell ref="C204:G204"/>
    <mergeCell ref="C220:G220"/>
    <mergeCell ref="C228:G228"/>
    <mergeCell ref="C231:G231"/>
    <mergeCell ref="C184:G184"/>
    <mergeCell ref="C140:G140"/>
    <mergeCell ref="C155:G155"/>
    <mergeCell ref="C160:G160"/>
    <mergeCell ref="C163:G163"/>
    <mergeCell ref="C164:G164"/>
    <mergeCell ref="C166:G166"/>
    <mergeCell ref="C167:G167"/>
    <mergeCell ref="C172:G172"/>
    <mergeCell ref="C173:G173"/>
    <mergeCell ref="C174:G174"/>
    <mergeCell ref="C183:G183"/>
    <mergeCell ref="C138:G138"/>
    <mergeCell ref="C115:G115"/>
    <mergeCell ref="C117:G117"/>
    <mergeCell ref="C118:G118"/>
    <mergeCell ref="C119:G119"/>
    <mergeCell ref="C123:G123"/>
    <mergeCell ref="C124:G124"/>
    <mergeCell ref="C125:G125"/>
    <mergeCell ref="C131:G131"/>
    <mergeCell ref="C132:G132"/>
    <mergeCell ref="C133:G133"/>
    <mergeCell ref="C136:G136"/>
    <mergeCell ref="C111:G111"/>
    <mergeCell ref="C58:G58"/>
    <mergeCell ref="C64:G64"/>
    <mergeCell ref="C65:G65"/>
    <mergeCell ref="C67:G67"/>
    <mergeCell ref="C68:G68"/>
    <mergeCell ref="C70:G70"/>
    <mergeCell ref="C72:G72"/>
    <mergeCell ref="C96:G96"/>
    <mergeCell ref="C101:G101"/>
    <mergeCell ref="C103:G103"/>
    <mergeCell ref="C107:G107"/>
    <mergeCell ref="C53:G53"/>
    <mergeCell ref="A1:G1"/>
    <mergeCell ref="C2:G2"/>
    <mergeCell ref="C3:G3"/>
    <mergeCell ref="C4:G4"/>
    <mergeCell ref="C14:G14"/>
    <mergeCell ref="C32:G32"/>
    <mergeCell ref="C39:G39"/>
    <mergeCell ref="C43:G43"/>
    <mergeCell ref="C44:G44"/>
    <mergeCell ref="C46:G46"/>
    <mergeCell ref="C48:G4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9A02-721F-4F15-B015-553CAD89005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237</v>
      </c>
      <c r="B1" s="254"/>
      <c r="C1" s="254"/>
      <c r="D1" s="254"/>
      <c r="E1" s="254"/>
      <c r="F1" s="254"/>
      <c r="G1" s="254"/>
      <c r="AG1" t="s">
        <v>146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147</v>
      </c>
    </row>
    <row r="3" spans="1:60" ht="24.95" customHeight="1" x14ac:dyDescent="0.2">
      <c r="A3" s="50" t="s">
        <v>8</v>
      </c>
      <c r="B3" s="49" t="s">
        <v>49</v>
      </c>
      <c r="C3" s="255" t="s">
        <v>50</v>
      </c>
      <c r="D3" s="256"/>
      <c r="E3" s="256"/>
      <c r="F3" s="256"/>
      <c r="G3" s="257"/>
      <c r="AC3" s="124" t="s">
        <v>147</v>
      </c>
      <c r="AG3" t="s">
        <v>151</v>
      </c>
    </row>
    <row r="4" spans="1:60" ht="24.95" customHeight="1" x14ac:dyDescent="0.2">
      <c r="A4" s="143" t="s">
        <v>9</v>
      </c>
      <c r="B4" s="144" t="s">
        <v>55</v>
      </c>
      <c r="C4" s="258" t="s">
        <v>56</v>
      </c>
      <c r="D4" s="259"/>
      <c r="E4" s="259"/>
      <c r="F4" s="259"/>
      <c r="G4" s="260"/>
      <c r="AG4" t="s">
        <v>152</v>
      </c>
    </row>
    <row r="5" spans="1:60" x14ac:dyDescent="0.2">
      <c r="D5" s="10"/>
    </row>
    <row r="6" spans="1:60" ht="38.25" x14ac:dyDescent="0.2">
      <c r="A6" s="146" t="s">
        <v>153</v>
      </c>
      <c r="B6" s="148" t="s">
        <v>154</v>
      </c>
      <c r="C6" s="148" t="s">
        <v>155</v>
      </c>
      <c r="D6" s="147" t="s">
        <v>156</v>
      </c>
      <c r="E6" s="146" t="s">
        <v>157</v>
      </c>
      <c r="F6" s="145" t="s">
        <v>158</v>
      </c>
      <c r="G6" s="146" t="s">
        <v>29</v>
      </c>
      <c r="H6" s="149" t="s">
        <v>30</v>
      </c>
      <c r="I6" s="149" t="s">
        <v>159</v>
      </c>
      <c r="J6" s="149" t="s">
        <v>31</v>
      </c>
      <c r="K6" s="149" t="s">
        <v>160</v>
      </c>
      <c r="L6" s="149" t="s">
        <v>161</v>
      </c>
      <c r="M6" s="149" t="s">
        <v>162</v>
      </c>
      <c r="N6" s="149" t="s">
        <v>163</v>
      </c>
      <c r="O6" s="149" t="s">
        <v>164</v>
      </c>
      <c r="P6" s="149" t="s">
        <v>165</v>
      </c>
      <c r="Q6" s="149" t="s">
        <v>166</v>
      </c>
      <c r="R6" s="149" t="s">
        <v>167</v>
      </c>
      <c r="S6" s="149" t="s">
        <v>168</v>
      </c>
      <c r="T6" s="149" t="s">
        <v>169</v>
      </c>
      <c r="U6" s="149" t="s">
        <v>170</v>
      </c>
      <c r="V6" s="149" t="s">
        <v>171</v>
      </c>
      <c r="W6" s="149" t="s">
        <v>172</v>
      </c>
      <c r="X6" s="149" t="s">
        <v>173</v>
      </c>
      <c r="Y6" s="149" t="s">
        <v>174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6" t="s">
        <v>175</v>
      </c>
      <c r="B8" s="167" t="s">
        <v>74</v>
      </c>
      <c r="C8" s="188" t="s">
        <v>75</v>
      </c>
      <c r="D8" s="168"/>
      <c r="E8" s="169"/>
      <c r="F8" s="170"/>
      <c r="G8" s="170">
        <f>SUMIF(AG9:AG10,"&lt;&gt;NOR",G9:G10)</f>
        <v>0</v>
      </c>
      <c r="H8" s="170"/>
      <c r="I8" s="170">
        <f>SUM(I9:I10)</f>
        <v>0</v>
      </c>
      <c r="J8" s="170"/>
      <c r="K8" s="170">
        <f>SUM(K9:K10)</f>
        <v>0</v>
      </c>
      <c r="L8" s="170"/>
      <c r="M8" s="170">
        <f>SUM(M9:M10)</f>
        <v>0</v>
      </c>
      <c r="N8" s="169"/>
      <c r="O8" s="169">
        <f>SUM(O9:O10)</f>
        <v>0</v>
      </c>
      <c r="P8" s="169"/>
      <c r="Q8" s="169">
        <f>SUM(Q9:Q10)</f>
        <v>0</v>
      </c>
      <c r="R8" s="170"/>
      <c r="S8" s="170"/>
      <c r="T8" s="171"/>
      <c r="U8" s="165"/>
      <c r="V8" s="165">
        <f>SUM(V9:V10)</f>
        <v>0</v>
      </c>
      <c r="W8" s="165"/>
      <c r="X8" s="165"/>
      <c r="Y8" s="165"/>
      <c r="AG8" t="s">
        <v>176</v>
      </c>
    </row>
    <row r="9" spans="1:60" outlineLevel="1" x14ac:dyDescent="0.2">
      <c r="A9" s="181">
        <v>1</v>
      </c>
      <c r="B9" s="182" t="s">
        <v>1150</v>
      </c>
      <c r="C9" s="191" t="s">
        <v>1151</v>
      </c>
      <c r="D9" s="183" t="s">
        <v>264</v>
      </c>
      <c r="E9" s="184">
        <v>60</v>
      </c>
      <c r="F9" s="185"/>
      <c r="G9" s="186">
        <f>ROUND(E9*F9,2)</f>
        <v>0</v>
      </c>
      <c r="H9" s="185"/>
      <c r="I9" s="186">
        <f>ROUND(E9*H9,2)</f>
        <v>0</v>
      </c>
      <c r="J9" s="185"/>
      <c r="K9" s="186">
        <f>ROUND(E9*J9,2)</f>
        <v>0</v>
      </c>
      <c r="L9" s="186">
        <v>21</v>
      </c>
      <c r="M9" s="186">
        <f>G9*(1+L9/100)</f>
        <v>0</v>
      </c>
      <c r="N9" s="184">
        <v>0</v>
      </c>
      <c r="O9" s="184">
        <f>ROUND(E9*N9,2)</f>
        <v>0</v>
      </c>
      <c r="P9" s="184">
        <v>0</v>
      </c>
      <c r="Q9" s="184">
        <f>ROUND(E9*P9,2)</f>
        <v>0</v>
      </c>
      <c r="R9" s="186"/>
      <c r="S9" s="186" t="s">
        <v>180</v>
      </c>
      <c r="T9" s="187" t="s">
        <v>181</v>
      </c>
      <c r="U9" s="161">
        <v>0</v>
      </c>
      <c r="V9" s="161">
        <f>ROUND(E9*U9,2)</f>
        <v>0</v>
      </c>
      <c r="W9" s="161"/>
      <c r="X9" s="161" t="s">
        <v>299</v>
      </c>
      <c r="Y9" s="161" t="s">
        <v>183</v>
      </c>
      <c r="Z9" s="150"/>
      <c r="AA9" s="150"/>
      <c r="AB9" s="150"/>
      <c r="AC9" s="150"/>
      <c r="AD9" s="150"/>
      <c r="AE9" s="150"/>
      <c r="AF9" s="150"/>
      <c r="AG9" s="150" t="s">
        <v>526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81">
        <v>2</v>
      </c>
      <c r="B10" s="182" t="s">
        <v>1150</v>
      </c>
      <c r="C10" s="191" t="s">
        <v>1152</v>
      </c>
      <c r="D10" s="183" t="s">
        <v>264</v>
      </c>
      <c r="E10" s="184">
        <v>130</v>
      </c>
      <c r="F10" s="185"/>
      <c r="G10" s="186">
        <f>ROUND(E10*F10,2)</f>
        <v>0</v>
      </c>
      <c r="H10" s="185"/>
      <c r="I10" s="186">
        <f>ROUND(E10*H10,2)</f>
        <v>0</v>
      </c>
      <c r="J10" s="185"/>
      <c r="K10" s="186">
        <f>ROUND(E10*J10,2)</f>
        <v>0</v>
      </c>
      <c r="L10" s="186">
        <v>21</v>
      </c>
      <c r="M10" s="186">
        <f>G10*(1+L10/100)</f>
        <v>0</v>
      </c>
      <c r="N10" s="184">
        <v>0</v>
      </c>
      <c r="O10" s="184">
        <f>ROUND(E10*N10,2)</f>
        <v>0</v>
      </c>
      <c r="P10" s="184">
        <v>0</v>
      </c>
      <c r="Q10" s="184">
        <f>ROUND(E10*P10,2)</f>
        <v>0</v>
      </c>
      <c r="R10" s="186"/>
      <c r="S10" s="186" t="s">
        <v>180</v>
      </c>
      <c r="T10" s="187" t="s">
        <v>181</v>
      </c>
      <c r="U10" s="161">
        <v>0</v>
      </c>
      <c r="V10" s="161">
        <f>ROUND(E10*U10,2)</f>
        <v>0</v>
      </c>
      <c r="W10" s="161"/>
      <c r="X10" s="161" t="s">
        <v>661</v>
      </c>
      <c r="Y10" s="161" t="s">
        <v>183</v>
      </c>
      <c r="Z10" s="150"/>
      <c r="AA10" s="150"/>
      <c r="AB10" s="150"/>
      <c r="AC10" s="150"/>
      <c r="AD10" s="150"/>
      <c r="AE10" s="150"/>
      <c r="AF10" s="150"/>
      <c r="AG10" s="150" t="s">
        <v>1153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x14ac:dyDescent="0.2">
      <c r="A11" s="166" t="s">
        <v>175</v>
      </c>
      <c r="B11" s="167" t="s">
        <v>80</v>
      </c>
      <c r="C11" s="188" t="s">
        <v>81</v>
      </c>
      <c r="D11" s="168"/>
      <c r="E11" s="169"/>
      <c r="F11" s="170"/>
      <c r="G11" s="170">
        <f>SUMIF(AG12:AG18,"&lt;&gt;NOR",G12:G18)</f>
        <v>0</v>
      </c>
      <c r="H11" s="170"/>
      <c r="I11" s="170">
        <f>SUM(I12:I18)</f>
        <v>0</v>
      </c>
      <c r="J11" s="170"/>
      <c r="K11" s="170">
        <f>SUM(K12:K18)</f>
        <v>0</v>
      </c>
      <c r="L11" s="170"/>
      <c r="M11" s="170">
        <f>SUM(M12:M18)</f>
        <v>0</v>
      </c>
      <c r="N11" s="169"/>
      <c r="O11" s="169">
        <f>SUM(O12:O18)</f>
        <v>0</v>
      </c>
      <c r="P11" s="169"/>
      <c r="Q11" s="169">
        <f>SUM(Q12:Q18)</f>
        <v>0</v>
      </c>
      <c r="R11" s="170"/>
      <c r="S11" s="170"/>
      <c r="T11" s="171"/>
      <c r="U11" s="165"/>
      <c r="V11" s="165">
        <f>SUM(V12:V18)</f>
        <v>0</v>
      </c>
      <c r="W11" s="165"/>
      <c r="X11" s="165"/>
      <c r="Y11" s="165"/>
      <c r="AG11" t="s">
        <v>176</v>
      </c>
    </row>
    <row r="12" spans="1:60" outlineLevel="1" x14ac:dyDescent="0.2">
      <c r="A12" s="181">
        <v>3</v>
      </c>
      <c r="B12" s="182" t="s">
        <v>1150</v>
      </c>
      <c r="C12" s="191" t="s">
        <v>1154</v>
      </c>
      <c r="D12" s="183" t="s">
        <v>525</v>
      </c>
      <c r="E12" s="184">
        <v>4</v>
      </c>
      <c r="F12" s="185"/>
      <c r="G12" s="186">
        <f t="shared" ref="G12:G18" si="0">ROUND(E12*F12,2)</f>
        <v>0</v>
      </c>
      <c r="H12" s="185"/>
      <c r="I12" s="186">
        <f t="shared" ref="I12:I18" si="1">ROUND(E12*H12,2)</f>
        <v>0</v>
      </c>
      <c r="J12" s="185"/>
      <c r="K12" s="186">
        <f t="shared" ref="K12:K18" si="2">ROUND(E12*J12,2)</f>
        <v>0</v>
      </c>
      <c r="L12" s="186">
        <v>21</v>
      </c>
      <c r="M12" s="186">
        <f t="shared" ref="M12:M18" si="3">G12*(1+L12/100)</f>
        <v>0</v>
      </c>
      <c r="N12" s="184">
        <v>0</v>
      </c>
      <c r="O12" s="184">
        <f t="shared" ref="O12:O18" si="4">ROUND(E12*N12,2)</f>
        <v>0</v>
      </c>
      <c r="P12" s="184">
        <v>0</v>
      </c>
      <c r="Q12" s="184">
        <f t="shared" ref="Q12:Q18" si="5">ROUND(E12*P12,2)</f>
        <v>0</v>
      </c>
      <c r="R12" s="186"/>
      <c r="S12" s="186" t="s">
        <v>180</v>
      </c>
      <c r="T12" s="187" t="s">
        <v>181</v>
      </c>
      <c r="U12" s="161">
        <v>0</v>
      </c>
      <c r="V12" s="161">
        <f t="shared" ref="V12:V18" si="6">ROUND(E12*U12,2)</f>
        <v>0</v>
      </c>
      <c r="W12" s="161"/>
      <c r="X12" s="161" t="s">
        <v>661</v>
      </c>
      <c r="Y12" s="161" t="s">
        <v>183</v>
      </c>
      <c r="Z12" s="150"/>
      <c r="AA12" s="150"/>
      <c r="AB12" s="150"/>
      <c r="AC12" s="150"/>
      <c r="AD12" s="150"/>
      <c r="AE12" s="150"/>
      <c r="AF12" s="150"/>
      <c r="AG12" s="150" t="s">
        <v>1153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81">
        <v>4</v>
      </c>
      <c r="B13" s="182" t="s">
        <v>1150</v>
      </c>
      <c r="C13" s="191" t="s">
        <v>1155</v>
      </c>
      <c r="D13" s="183" t="s">
        <v>525</v>
      </c>
      <c r="E13" s="184">
        <v>12</v>
      </c>
      <c r="F13" s="185"/>
      <c r="G13" s="186">
        <f t="shared" si="0"/>
        <v>0</v>
      </c>
      <c r="H13" s="185"/>
      <c r="I13" s="186">
        <f t="shared" si="1"/>
        <v>0</v>
      </c>
      <c r="J13" s="185"/>
      <c r="K13" s="186">
        <f t="shared" si="2"/>
        <v>0</v>
      </c>
      <c r="L13" s="186">
        <v>21</v>
      </c>
      <c r="M13" s="186">
        <f t="shared" si="3"/>
        <v>0</v>
      </c>
      <c r="N13" s="184">
        <v>0</v>
      </c>
      <c r="O13" s="184">
        <f t="shared" si="4"/>
        <v>0</v>
      </c>
      <c r="P13" s="184">
        <v>0</v>
      </c>
      <c r="Q13" s="184">
        <f t="shared" si="5"/>
        <v>0</v>
      </c>
      <c r="R13" s="186"/>
      <c r="S13" s="186" t="s">
        <v>180</v>
      </c>
      <c r="T13" s="187" t="s">
        <v>181</v>
      </c>
      <c r="U13" s="161">
        <v>0</v>
      </c>
      <c r="V13" s="161">
        <f t="shared" si="6"/>
        <v>0</v>
      </c>
      <c r="W13" s="161"/>
      <c r="X13" s="161" t="s">
        <v>661</v>
      </c>
      <c r="Y13" s="161" t="s">
        <v>183</v>
      </c>
      <c r="Z13" s="150"/>
      <c r="AA13" s="150"/>
      <c r="AB13" s="150"/>
      <c r="AC13" s="150"/>
      <c r="AD13" s="150"/>
      <c r="AE13" s="150"/>
      <c r="AF13" s="150"/>
      <c r="AG13" s="150" t="s">
        <v>1153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81">
        <v>5</v>
      </c>
      <c r="B14" s="182" t="s">
        <v>1150</v>
      </c>
      <c r="C14" s="191" t="s">
        <v>1156</v>
      </c>
      <c r="D14" s="183" t="s">
        <v>525</v>
      </c>
      <c r="E14" s="184">
        <v>1</v>
      </c>
      <c r="F14" s="185"/>
      <c r="G14" s="186">
        <f t="shared" si="0"/>
        <v>0</v>
      </c>
      <c r="H14" s="185"/>
      <c r="I14" s="186">
        <f t="shared" si="1"/>
        <v>0</v>
      </c>
      <c r="J14" s="185"/>
      <c r="K14" s="186">
        <f t="shared" si="2"/>
        <v>0</v>
      </c>
      <c r="L14" s="186">
        <v>21</v>
      </c>
      <c r="M14" s="186">
        <f t="shared" si="3"/>
        <v>0</v>
      </c>
      <c r="N14" s="184">
        <v>0</v>
      </c>
      <c r="O14" s="184">
        <f t="shared" si="4"/>
        <v>0</v>
      </c>
      <c r="P14" s="184">
        <v>0</v>
      </c>
      <c r="Q14" s="184">
        <f t="shared" si="5"/>
        <v>0</v>
      </c>
      <c r="R14" s="186"/>
      <c r="S14" s="186" t="s">
        <v>180</v>
      </c>
      <c r="T14" s="187" t="s">
        <v>181</v>
      </c>
      <c r="U14" s="161">
        <v>0</v>
      </c>
      <c r="V14" s="161">
        <f t="shared" si="6"/>
        <v>0</v>
      </c>
      <c r="W14" s="161"/>
      <c r="X14" s="161" t="s">
        <v>661</v>
      </c>
      <c r="Y14" s="161" t="s">
        <v>183</v>
      </c>
      <c r="Z14" s="150"/>
      <c r="AA14" s="150"/>
      <c r="AB14" s="150"/>
      <c r="AC14" s="150"/>
      <c r="AD14" s="150"/>
      <c r="AE14" s="150"/>
      <c r="AF14" s="150"/>
      <c r="AG14" s="150" t="s">
        <v>1153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81">
        <v>6</v>
      </c>
      <c r="B15" s="182" t="s">
        <v>1150</v>
      </c>
      <c r="C15" s="191" t="s">
        <v>1157</v>
      </c>
      <c r="D15" s="183" t="s">
        <v>525</v>
      </c>
      <c r="E15" s="184">
        <v>1</v>
      </c>
      <c r="F15" s="185"/>
      <c r="G15" s="186">
        <f t="shared" si="0"/>
        <v>0</v>
      </c>
      <c r="H15" s="185"/>
      <c r="I15" s="186">
        <f t="shared" si="1"/>
        <v>0</v>
      </c>
      <c r="J15" s="185"/>
      <c r="K15" s="186">
        <f t="shared" si="2"/>
        <v>0</v>
      </c>
      <c r="L15" s="186">
        <v>21</v>
      </c>
      <c r="M15" s="186">
        <f t="shared" si="3"/>
        <v>0</v>
      </c>
      <c r="N15" s="184">
        <v>0</v>
      </c>
      <c r="O15" s="184">
        <f t="shared" si="4"/>
        <v>0</v>
      </c>
      <c r="P15" s="184">
        <v>0</v>
      </c>
      <c r="Q15" s="184">
        <f t="shared" si="5"/>
        <v>0</v>
      </c>
      <c r="R15" s="186"/>
      <c r="S15" s="186" t="s">
        <v>180</v>
      </c>
      <c r="T15" s="187" t="s">
        <v>181</v>
      </c>
      <c r="U15" s="161">
        <v>0</v>
      </c>
      <c r="V15" s="161">
        <f t="shared" si="6"/>
        <v>0</v>
      </c>
      <c r="W15" s="161"/>
      <c r="X15" s="161" t="s">
        <v>661</v>
      </c>
      <c r="Y15" s="161" t="s">
        <v>183</v>
      </c>
      <c r="Z15" s="150"/>
      <c r="AA15" s="150"/>
      <c r="AB15" s="150"/>
      <c r="AC15" s="150"/>
      <c r="AD15" s="150"/>
      <c r="AE15" s="150"/>
      <c r="AF15" s="150"/>
      <c r="AG15" s="150" t="s">
        <v>1153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81">
        <v>7</v>
      </c>
      <c r="B16" s="182" t="s">
        <v>1150</v>
      </c>
      <c r="C16" s="191" t="s">
        <v>1158</v>
      </c>
      <c r="D16" s="183" t="s">
        <v>525</v>
      </c>
      <c r="E16" s="184">
        <v>1</v>
      </c>
      <c r="F16" s="185"/>
      <c r="G16" s="186">
        <f t="shared" si="0"/>
        <v>0</v>
      </c>
      <c r="H16" s="185"/>
      <c r="I16" s="186">
        <f t="shared" si="1"/>
        <v>0</v>
      </c>
      <c r="J16" s="185"/>
      <c r="K16" s="186">
        <f t="shared" si="2"/>
        <v>0</v>
      </c>
      <c r="L16" s="186">
        <v>21</v>
      </c>
      <c r="M16" s="186">
        <f t="shared" si="3"/>
        <v>0</v>
      </c>
      <c r="N16" s="184">
        <v>0</v>
      </c>
      <c r="O16" s="184">
        <f t="shared" si="4"/>
        <v>0</v>
      </c>
      <c r="P16" s="184">
        <v>0</v>
      </c>
      <c r="Q16" s="184">
        <f t="shared" si="5"/>
        <v>0</v>
      </c>
      <c r="R16" s="186"/>
      <c r="S16" s="186" t="s">
        <v>180</v>
      </c>
      <c r="T16" s="187" t="s">
        <v>181</v>
      </c>
      <c r="U16" s="161">
        <v>0</v>
      </c>
      <c r="V16" s="161">
        <f t="shared" si="6"/>
        <v>0</v>
      </c>
      <c r="W16" s="161"/>
      <c r="X16" s="161" t="s">
        <v>661</v>
      </c>
      <c r="Y16" s="161" t="s">
        <v>183</v>
      </c>
      <c r="Z16" s="150"/>
      <c r="AA16" s="150"/>
      <c r="AB16" s="150"/>
      <c r="AC16" s="150"/>
      <c r="AD16" s="150"/>
      <c r="AE16" s="150"/>
      <c r="AF16" s="150"/>
      <c r="AG16" s="150" t="s">
        <v>1153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81">
        <v>8</v>
      </c>
      <c r="B17" s="182" t="s">
        <v>1150</v>
      </c>
      <c r="C17" s="191" t="s">
        <v>1159</v>
      </c>
      <c r="D17" s="183" t="s">
        <v>208</v>
      </c>
      <c r="E17" s="184">
        <v>1</v>
      </c>
      <c r="F17" s="185"/>
      <c r="G17" s="186">
        <f t="shared" si="0"/>
        <v>0</v>
      </c>
      <c r="H17" s="185"/>
      <c r="I17" s="186">
        <f t="shared" si="1"/>
        <v>0</v>
      </c>
      <c r="J17" s="185"/>
      <c r="K17" s="186">
        <f t="shared" si="2"/>
        <v>0</v>
      </c>
      <c r="L17" s="186">
        <v>21</v>
      </c>
      <c r="M17" s="186">
        <f t="shared" si="3"/>
        <v>0</v>
      </c>
      <c r="N17" s="184">
        <v>0</v>
      </c>
      <c r="O17" s="184">
        <f t="shared" si="4"/>
        <v>0</v>
      </c>
      <c r="P17" s="184">
        <v>0</v>
      </c>
      <c r="Q17" s="184">
        <f t="shared" si="5"/>
        <v>0</v>
      </c>
      <c r="R17" s="186"/>
      <c r="S17" s="186" t="s">
        <v>180</v>
      </c>
      <c r="T17" s="187" t="s">
        <v>181</v>
      </c>
      <c r="U17" s="161">
        <v>0</v>
      </c>
      <c r="V17" s="161">
        <f t="shared" si="6"/>
        <v>0</v>
      </c>
      <c r="W17" s="161"/>
      <c r="X17" s="161" t="s">
        <v>661</v>
      </c>
      <c r="Y17" s="161" t="s">
        <v>183</v>
      </c>
      <c r="Z17" s="150"/>
      <c r="AA17" s="150"/>
      <c r="AB17" s="150"/>
      <c r="AC17" s="150"/>
      <c r="AD17" s="150"/>
      <c r="AE17" s="150"/>
      <c r="AF17" s="150"/>
      <c r="AG17" s="150" t="s">
        <v>1153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81">
        <v>9</v>
      </c>
      <c r="B18" s="182" t="s">
        <v>1160</v>
      </c>
      <c r="C18" s="191" t="s">
        <v>1161</v>
      </c>
      <c r="D18" s="183" t="s">
        <v>525</v>
      </c>
      <c r="E18" s="184">
        <v>2</v>
      </c>
      <c r="F18" s="185"/>
      <c r="G18" s="186">
        <f t="shared" si="0"/>
        <v>0</v>
      </c>
      <c r="H18" s="185"/>
      <c r="I18" s="186">
        <f t="shared" si="1"/>
        <v>0</v>
      </c>
      <c r="J18" s="185"/>
      <c r="K18" s="186">
        <f t="shared" si="2"/>
        <v>0</v>
      </c>
      <c r="L18" s="186">
        <v>21</v>
      </c>
      <c r="M18" s="186">
        <f t="shared" si="3"/>
        <v>0</v>
      </c>
      <c r="N18" s="184">
        <v>0</v>
      </c>
      <c r="O18" s="184">
        <f t="shared" si="4"/>
        <v>0</v>
      </c>
      <c r="P18" s="184">
        <v>0</v>
      </c>
      <c r="Q18" s="184">
        <f t="shared" si="5"/>
        <v>0</v>
      </c>
      <c r="R18" s="186"/>
      <c r="S18" s="186" t="s">
        <v>180</v>
      </c>
      <c r="T18" s="187" t="s">
        <v>181</v>
      </c>
      <c r="U18" s="161">
        <v>0</v>
      </c>
      <c r="V18" s="161">
        <f t="shared" si="6"/>
        <v>0</v>
      </c>
      <c r="W18" s="161"/>
      <c r="X18" s="161" t="s">
        <v>182</v>
      </c>
      <c r="Y18" s="161" t="s">
        <v>183</v>
      </c>
      <c r="Z18" s="150"/>
      <c r="AA18" s="150"/>
      <c r="AB18" s="150"/>
      <c r="AC18" s="150"/>
      <c r="AD18" s="150"/>
      <c r="AE18" s="150"/>
      <c r="AF18" s="150"/>
      <c r="AG18" s="150" t="s">
        <v>1162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x14ac:dyDescent="0.2">
      <c r="A19" s="166" t="s">
        <v>175</v>
      </c>
      <c r="B19" s="167" t="s">
        <v>138</v>
      </c>
      <c r="C19" s="188" t="s">
        <v>139</v>
      </c>
      <c r="D19" s="168"/>
      <c r="E19" s="169"/>
      <c r="F19" s="170"/>
      <c r="G19" s="170">
        <f>SUMIF(AG20:AG34,"&lt;&gt;NOR",G20:G34)</f>
        <v>0</v>
      </c>
      <c r="H19" s="170"/>
      <c r="I19" s="170">
        <f>SUM(I20:I34)</f>
        <v>0</v>
      </c>
      <c r="J19" s="170"/>
      <c r="K19" s="170">
        <f>SUM(K20:K34)</f>
        <v>0</v>
      </c>
      <c r="L19" s="170"/>
      <c r="M19" s="170">
        <f>SUM(M20:M34)</f>
        <v>0</v>
      </c>
      <c r="N19" s="169"/>
      <c r="O19" s="169">
        <f>SUM(O20:O34)</f>
        <v>0</v>
      </c>
      <c r="P19" s="169"/>
      <c r="Q19" s="169">
        <f>SUM(Q20:Q34)</f>
        <v>0</v>
      </c>
      <c r="R19" s="170"/>
      <c r="S19" s="170"/>
      <c r="T19" s="171"/>
      <c r="U19" s="165"/>
      <c r="V19" s="165">
        <f>SUM(V20:V34)</f>
        <v>0</v>
      </c>
      <c r="W19" s="165"/>
      <c r="X19" s="165"/>
      <c r="Y19" s="165"/>
      <c r="AG19" t="s">
        <v>176</v>
      </c>
    </row>
    <row r="20" spans="1:60" outlineLevel="1" x14ac:dyDescent="0.2">
      <c r="A20" s="181">
        <v>10</v>
      </c>
      <c r="B20" s="182" t="s">
        <v>1150</v>
      </c>
      <c r="C20" s="191" t="s">
        <v>1163</v>
      </c>
      <c r="D20" s="183" t="s">
        <v>884</v>
      </c>
      <c r="E20" s="184">
        <v>2</v>
      </c>
      <c r="F20" s="185"/>
      <c r="G20" s="186">
        <f t="shared" ref="G20:G34" si="7">ROUND(E20*F20,2)</f>
        <v>0</v>
      </c>
      <c r="H20" s="185"/>
      <c r="I20" s="186">
        <f t="shared" ref="I20:I34" si="8">ROUND(E20*H20,2)</f>
        <v>0</v>
      </c>
      <c r="J20" s="185"/>
      <c r="K20" s="186">
        <f t="shared" ref="K20:K34" si="9">ROUND(E20*J20,2)</f>
        <v>0</v>
      </c>
      <c r="L20" s="186">
        <v>21</v>
      </c>
      <c r="M20" s="186">
        <f t="shared" ref="M20:M34" si="10">G20*(1+L20/100)</f>
        <v>0</v>
      </c>
      <c r="N20" s="184">
        <v>0</v>
      </c>
      <c r="O20" s="184">
        <f t="shared" ref="O20:O34" si="11">ROUND(E20*N20,2)</f>
        <v>0</v>
      </c>
      <c r="P20" s="184">
        <v>0</v>
      </c>
      <c r="Q20" s="184">
        <f t="shared" ref="Q20:Q34" si="12">ROUND(E20*P20,2)</f>
        <v>0</v>
      </c>
      <c r="R20" s="186"/>
      <c r="S20" s="186" t="s">
        <v>180</v>
      </c>
      <c r="T20" s="187" t="s">
        <v>181</v>
      </c>
      <c r="U20" s="161">
        <v>0</v>
      </c>
      <c r="V20" s="161">
        <f t="shared" ref="V20:V34" si="13">ROUND(E20*U20,2)</f>
        <v>0</v>
      </c>
      <c r="W20" s="161"/>
      <c r="X20" s="161" t="s">
        <v>661</v>
      </c>
      <c r="Y20" s="161" t="s">
        <v>183</v>
      </c>
      <c r="Z20" s="150"/>
      <c r="AA20" s="150"/>
      <c r="AB20" s="150"/>
      <c r="AC20" s="150"/>
      <c r="AD20" s="150"/>
      <c r="AE20" s="150"/>
      <c r="AF20" s="150"/>
      <c r="AG20" s="150" t="s">
        <v>662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ht="22.5" outlineLevel="1" x14ac:dyDescent="0.2">
      <c r="A21" s="181">
        <v>11</v>
      </c>
      <c r="B21" s="182" t="s">
        <v>1150</v>
      </c>
      <c r="C21" s="191" t="s">
        <v>1164</v>
      </c>
      <c r="D21" s="183" t="s">
        <v>884</v>
      </c>
      <c r="E21" s="184">
        <v>6</v>
      </c>
      <c r="F21" s="185"/>
      <c r="G21" s="186">
        <f t="shared" si="7"/>
        <v>0</v>
      </c>
      <c r="H21" s="185"/>
      <c r="I21" s="186">
        <f t="shared" si="8"/>
        <v>0</v>
      </c>
      <c r="J21" s="185"/>
      <c r="K21" s="186">
        <f t="shared" si="9"/>
        <v>0</v>
      </c>
      <c r="L21" s="186">
        <v>21</v>
      </c>
      <c r="M21" s="186">
        <f t="shared" si="10"/>
        <v>0</v>
      </c>
      <c r="N21" s="184">
        <v>0</v>
      </c>
      <c r="O21" s="184">
        <f t="shared" si="11"/>
        <v>0</v>
      </c>
      <c r="P21" s="184">
        <v>0</v>
      </c>
      <c r="Q21" s="184">
        <f t="shared" si="12"/>
        <v>0</v>
      </c>
      <c r="R21" s="186"/>
      <c r="S21" s="186" t="s">
        <v>180</v>
      </c>
      <c r="T21" s="187" t="s">
        <v>181</v>
      </c>
      <c r="U21" s="161">
        <v>0</v>
      </c>
      <c r="V21" s="161">
        <f t="shared" si="13"/>
        <v>0</v>
      </c>
      <c r="W21" s="161"/>
      <c r="X21" s="161" t="s">
        <v>661</v>
      </c>
      <c r="Y21" s="161" t="s">
        <v>183</v>
      </c>
      <c r="Z21" s="150"/>
      <c r="AA21" s="150"/>
      <c r="AB21" s="150"/>
      <c r="AC21" s="150"/>
      <c r="AD21" s="150"/>
      <c r="AE21" s="150"/>
      <c r="AF21" s="150"/>
      <c r="AG21" s="150" t="s">
        <v>662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81">
        <v>12</v>
      </c>
      <c r="B22" s="182" t="s">
        <v>1150</v>
      </c>
      <c r="C22" s="191" t="s">
        <v>1165</v>
      </c>
      <c r="D22" s="183" t="s">
        <v>1166</v>
      </c>
      <c r="E22" s="184">
        <v>1</v>
      </c>
      <c r="F22" s="185"/>
      <c r="G22" s="186">
        <f t="shared" si="7"/>
        <v>0</v>
      </c>
      <c r="H22" s="185"/>
      <c r="I22" s="186">
        <f t="shared" si="8"/>
        <v>0</v>
      </c>
      <c r="J22" s="185"/>
      <c r="K22" s="186">
        <f t="shared" si="9"/>
        <v>0</v>
      </c>
      <c r="L22" s="186">
        <v>21</v>
      </c>
      <c r="M22" s="186">
        <f t="shared" si="10"/>
        <v>0</v>
      </c>
      <c r="N22" s="184">
        <v>0</v>
      </c>
      <c r="O22" s="184">
        <f t="shared" si="11"/>
        <v>0</v>
      </c>
      <c r="P22" s="184">
        <v>0</v>
      </c>
      <c r="Q22" s="184">
        <f t="shared" si="12"/>
        <v>0</v>
      </c>
      <c r="R22" s="186"/>
      <c r="S22" s="186" t="s">
        <v>180</v>
      </c>
      <c r="T22" s="187" t="s">
        <v>181</v>
      </c>
      <c r="U22" s="161">
        <v>0</v>
      </c>
      <c r="V22" s="161">
        <f t="shared" si="13"/>
        <v>0</v>
      </c>
      <c r="W22" s="161"/>
      <c r="X22" s="161" t="s">
        <v>661</v>
      </c>
      <c r="Y22" s="161" t="s">
        <v>183</v>
      </c>
      <c r="Z22" s="150"/>
      <c r="AA22" s="150"/>
      <c r="AB22" s="150"/>
      <c r="AC22" s="150"/>
      <c r="AD22" s="150"/>
      <c r="AE22" s="150"/>
      <c r="AF22" s="150"/>
      <c r="AG22" s="150" t="s">
        <v>1153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81">
        <v>13</v>
      </c>
      <c r="B23" s="182" t="s">
        <v>1150</v>
      </c>
      <c r="C23" s="191" t="s">
        <v>1167</v>
      </c>
      <c r="D23" s="183" t="s">
        <v>525</v>
      </c>
      <c r="E23" s="184">
        <v>18</v>
      </c>
      <c r="F23" s="185"/>
      <c r="G23" s="186">
        <f t="shared" si="7"/>
        <v>0</v>
      </c>
      <c r="H23" s="185"/>
      <c r="I23" s="186">
        <f t="shared" si="8"/>
        <v>0</v>
      </c>
      <c r="J23" s="185"/>
      <c r="K23" s="186">
        <f t="shared" si="9"/>
        <v>0</v>
      </c>
      <c r="L23" s="186">
        <v>21</v>
      </c>
      <c r="M23" s="186">
        <f t="shared" si="10"/>
        <v>0</v>
      </c>
      <c r="N23" s="184">
        <v>0</v>
      </c>
      <c r="O23" s="184">
        <f t="shared" si="11"/>
        <v>0</v>
      </c>
      <c r="P23" s="184">
        <v>0</v>
      </c>
      <c r="Q23" s="184">
        <f t="shared" si="12"/>
        <v>0</v>
      </c>
      <c r="R23" s="186"/>
      <c r="S23" s="186" t="s">
        <v>180</v>
      </c>
      <c r="T23" s="187" t="s">
        <v>181</v>
      </c>
      <c r="U23" s="161">
        <v>0</v>
      </c>
      <c r="V23" s="161">
        <f t="shared" si="13"/>
        <v>0</v>
      </c>
      <c r="W23" s="161"/>
      <c r="X23" s="161" t="s">
        <v>661</v>
      </c>
      <c r="Y23" s="161" t="s">
        <v>183</v>
      </c>
      <c r="Z23" s="150"/>
      <c r="AA23" s="150"/>
      <c r="AB23" s="150"/>
      <c r="AC23" s="150"/>
      <c r="AD23" s="150"/>
      <c r="AE23" s="150"/>
      <c r="AF23" s="150"/>
      <c r="AG23" s="150" t="s">
        <v>1153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81">
        <v>14</v>
      </c>
      <c r="B24" s="182" t="s">
        <v>1150</v>
      </c>
      <c r="C24" s="191" t="s">
        <v>1168</v>
      </c>
      <c r="D24" s="183" t="s">
        <v>884</v>
      </c>
      <c r="E24" s="184">
        <v>4</v>
      </c>
      <c r="F24" s="185"/>
      <c r="G24" s="186">
        <f t="shared" si="7"/>
        <v>0</v>
      </c>
      <c r="H24" s="185"/>
      <c r="I24" s="186">
        <f t="shared" si="8"/>
        <v>0</v>
      </c>
      <c r="J24" s="185"/>
      <c r="K24" s="186">
        <f t="shared" si="9"/>
        <v>0</v>
      </c>
      <c r="L24" s="186">
        <v>21</v>
      </c>
      <c r="M24" s="186">
        <f t="shared" si="10"/>
        <v>0</v>
      </c>
      <c r="N24" s="184">
        <v>0</v>
      </c>
      <c r="O24" s="184">
        <f t="shared" si="11"/>
        <v>0</v>
      </c>
      <c r="P24" s="184">
        <v>0</v>
      </c>
      <c r="Q24" s="184">
        <f t="shared" si="12"/>
        <v>0</v>
      </c>
      <c r="R24" s="186"/>
      <c r="S24" s="186" t="s">
        <v>180</v>
      </c>
      <c r="T24" s="187" t="s">
        <v>181</v>
      </c>
      <c r="U24" s="161">
        <v>0</v>
      </c>
      <c r="V24" s="161">
        <f t="shared" si="13"/>
        <v>0</v>
      </c>
      <c r="W24" s="161"/>
      <c r="X24" s="161" t="s">
        <v>661</v>
      </c>
      <c r="Y24" s="161" t="s">
        <v>183</v>
      </c>
      <c r="Z24" s="150"/>
      <c r="AA24" s="150"/>
      <c r="AB24" s="150"/>
      <c r="AC24" s="150"/>
      <c r="AD24" s="150"/>
      <c r="AE24" s="150"/>
      <c r="AF24" s="150"/>
      <c r="AG24" s="150" t="s">
        <v>662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81">
        <v>15</v>
      </c>
      <c r="B25" s="182" t="s">
        <v>1150</v>
      </c>
      <c r="C25" s="191" t="s">
        <v>1169</v>
      </c>
      <c r="D25" s="183" t="s">
        <v>525</v>
      </c>
      <c r="E25" s="184">
        <v>17</v>
      </c>
      <c r="F25" s="185"/>
      <c r="G25" s="186">
        <f t="shared" si="7"/>
        <v>0</v>
      </c>
      <c r="H25" s="185"/>
      <c r="I25" s="186">
        <f t="shared" si="8"/>
        <v>0</v>
      </c>
      <c r="J25" s="185"/>
      <c r="K25" s="186">
        <f t="shared" si="9"/>
        <v>0</v>
      </c>
      <c r="L25" s="186">
        <v>21</v>
      </c>
      <c r="M25" s="186">
        <f t="shared" si="10"/>
        <v>0</v>
      </c>
      <c r="N25" s="184">
        <v>0</v>
      </c>
      <c r="O25" s="184">
        <f t="shared" si="11"/>
        <v>0</v>
      </c>
      <c r="P25" s="184">
        <v>0</v>
      </c>
      <c r="Q25" s="184">
        <f t="shared" si="12"/>
        <v>0</v>
      </c>
      <c r="R25" s="186"/>
      <c r="S25" s="186" t="s">
        <v>180</v>
      </c>
      <c r="T25" s="187" t="s">
        <v>181</v>
      </c>
      <c r="U25" s="161">
        <v>0</v>
      </c>
      <c r="V25" s="161">
        <f t="shared" si="13"/>
        <v>0</v>
      </c>
      <c r="W25" s="161"/>
      <c r="X25" s="161" t="s">
        <v>661</v>
      </c>
      <c r="Y25" s="161" t="s">
        <v>183</v>
      </c>
      <c r="Z25" s="150"/>
      <c r="AA25" s="150"/>
      <c r="AB25" s="150"/>
      <c r="AC25" s="150"/>
      <c r="AD25" s="150"/>
      <c r="AE25" s="150"/>
      <c r="AF25" s="150"/>
      <c r="AG25" s="150" t="s">
        <v>662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81">
        <v>16</v>
      </c>
      <c r="B26" s="182" t="s">
        <v>1150</v>
      </c>
      <c r="C26" s="191" t="s">
        <v>1170</v>
      </c>
      <c r="D26" s="183" t="s">
        <v>525</v>
      </c>
      <c r="E26" s="184">
        <v>17</v>
      </c>
      <c r="F26" s="185"/>
      <c r="G26" s="186">
        <f t="shared" si="7"/>
        <v>0</v>
      </c>
      <c r="H26" s="185"/>
      <c r="I26" s="186">
        <f t="shared" si="8"/>
        <v>0</v>
      </c>
      <c r="J26" s="185"/>
      <c r="K26" s="186">
        <f t="shared" si="9"/>
        <v>0</v>
      </c>
      <c r="L26" s="186">
        <v>21</v>
      </c>
      <c r="M26" s="186">
        <f t="shared" si="10"/>
        <v>0</v>
      </c>
      <c r="N26" s="184">
        <v>0</v>
      </c>
      <c r="O26" s="184">
        <f t="shared" si="11"/>
        <v>0</v>
      </c>
      <c r="P26" s="184">
        <v>0</v>
      </c>
      <c r="Q26" s="184">
        <f t="shared" si="12"/>
        <v>0</v>
      </c>
      <c r="R26" s="186"/>
      <c r="S26" s="186" t="s">
        <v>180</v>
      </c>
      <c r="T26" s="187" t="s">
        <v>181</v>
      </c>
      <c r="U26" s="161">
        <v>0</v>
      </c>
      <c r="V26" s="161">
        <f t="shared" si="13"/>
        <v>0</v>
      </c>
      <c r="W26" s="161"/>
      <c r="X26" s="161" t="s">
        <v>661</v>
      </c>
      <c r="Y26" s="161" t="s">
        <v>183</v>
      </c>
      <c r="Z26" s="150"/>
      <c r="AA26" s="150"/>
      <c r="AB26" s="150"/>
      <c r="AC26" s="150"/>
      <c r="AD26" s="150"/>
      <c r="AE26" s="150"/>
      <c r="AF26" s="150"/>
      <c r="AG26" s="150" t="s">
        <v>662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81">
        <v>17</v>
      </c>
      <c r="B27" s="182" t="s">
        <v>1150</v>
      </c>
      <c r="C27" s="191" t="s">
        <v>1171</v>
      </c>
      <c r="D27" s="183" t="s">
        <v>884</v>
      </c>
      <c r="E27" s="184">
        <v>8</v>
      </c>
      <c r="F27" s="185"/>
      <c r="G27" s="186">
        <f t="shared" si="7"/>
        <v>0</v>
      </c>
      <c r="H27" s="185"/>
      <c r="I27" s="186">
        <f t="shared" si="8"/>
        <v>0</v>
      </c>
      <c r="J27" s="185"/>
      <c r="K27" s="186">
        <f t="shared" si="9"/>
        <v>0</v>
      </c>
      <c r="L27" s="186">
        <v>21</v>
      </c>
      <c r="M27" s="186">
        <f t="shared" si="10"/>
        <v>0</v>
      </c>
      <c r="N27" s="184">
        <v>0</v>
      </c>
      <c r="O27" s="184">
        <f t="shared" si="11"/>
        <v>0</v>
      </c>
      <c r="P27" s="184">
        <v>0</v>
      </c>
      <c r="Q27" s="184">
        <f t="shared" si="12"/>
        <v>0</v>
      </c>
      <c r="R27" s="186"/>
      <c r="S27" s="186" t="s">
        <v>180</v>
      </c>
      <c r="T27" s="187" t="s">
        <v>181</v>
      </c>
      <c r="U27" s="161">
        <v>0</v>
      </c>
      <c r="V27" s="161">
        <f t="shared" si="13"/>
        <v>0</v>
      </c>
      <c r="W27" s="161"/>
      <c r="X27" s="161" t="s">
        <v>661</v>
      </c>
      <c r="Y27" s="161" t="s">
        <v>183</v>
      </c>
      <c r="Z27" s="150"/>
      <c r="AA27" s="150"/>
      <c r="AB27" s="150"/>
      <c r="AC27" s="150"/>
      <c r="AD27" s="150"/>
      <c r="AE27" s="150"/>
      <c r="AF27" s="150"/>
      <c r="AG27" s="150" t="s">
        <v>662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81">
        <v>18</v>
      </c>
      <c r="B28" s="182" t="s">
        <v>1150</v>
      </c>
      <c r="C28" s="191" t="s">
        <v>1172</v>
      </c>
      <c r="D28" s="183" t="s">
        <v>525</v>
      </c>
      <c r="E28" s="184">
        <v>2</v>
      </c>
      <c r="F28" s="185"/>
      <c r="G28" s="186">
        <f t="shared" si="7"/>
        <v>0</v>
      </c>
      <c r="H28" s="185"/>
      <c r="I28" s="186">
        <f t="shared" si="8"/>
        <v>0</v>
      </c>
      <c r="J28" s="185"/>
      <c r="K28" s="186">
        <f t="shared" si="9"/>
        <v>0</v>
      </c>
      <c r="L28" s="186">
        <v>21</v>
      </c>
      <c r="M28" s="186">
        <f t="shared" si="10"/>
        <v>0</v>
      </c>
      <c r="N28" s="184">
        <v>0</v>
      </c>
      <c r="O28" s="184">
        <f t="shared" si="11"/>
        <v>0</v>
      </c>
      <c r="P28" s="184">
        <v>0</v>
      </c>
      <c r="Q28" s="184">
        <f t="shared" si="12"/>
        <v>0</v>
      </c>
      <c r="R28" s="186"/>
      <c r="S28" s="186" t="s">
        <v>180</v>
      </c>
      <c r="T28" s="187" t="s">
        <v>181</v>
      </c>
      <c r="U28" s="161">
        <v>0</v>
      </c>
      <c r="V28" s="161">
        <f t="shared" si="13"/>
        <v>0</v>
      </c>
      <c r="W28" s="161"/>
      <c r="X28" s="161" t="s">
        <v>1173</v>
      </c>
      <c r="Y28" s="161" t="s">
        <v>183</v>
      </c>
      <c r="Z28" s="150"/>
      <c r="AA28" s="150"/>
      <c r="AB28" s="150"/>
      <c r="AC28" s="150"/>
      <c r="AD28" s="150"/>
      <c r="AE28" s="150"/>
      <c r="AF28" s="150"/>
      <c r="AG28" s="150" t="s">
        <v>1174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81">
        <v>19</v>
      </c>
      <c r="B29" s="182" t="s">
        <v>1150</v>
      </c>
      <c r="C29" s="191" t="s">
        <v>1175</v>
      </c>
      <c r="D29" s="183" t="s">
        <v>525</v>
      </c>
      <c r="E29" s="184">
        <v>1</v>
      </c>
      <c r="F29" s="185"/>
      <c r="G29" s="186">
        <f t="shared" si="7"/>
        <v>0</v>
      </c>
      <c r="H29" s="185"/>
      <c r="I29" s="186">
        <f t="shared" si="8"/>
        <v>0</v>
      </c>
      <c r="J29" s="185"/>
      <c r="K29" s="186">
        <f t="shared" si="9"/>
        <v>0</v>
      </c>
      <c r="L29" s="186">
        <v>21</v>
      </c>
      <c r="M29" s="186">
        <f t="shared" si="10"/>
        <v>0</v>
      </c>
      <c r="N29" s="184">
        <v>0</v>
      </c>
      <c r="O29" s="184">
        <f t="shared" si="11"/>
        <v>0</v>
      </c>
      <c r="P29" s="184">
        <v>0</v>
      </c>
      <c r="Q29" s="184">
        <f t="shared" si="12"/>
        <v>0</v>
      </c>
      <c r="R29" s="186"/>
      <c r="S29" s="186" t="s">
        <v>180</v>
      </c>
      <c r="T29" s="187" t="s">
        <v>181</v>
      </c>
      <c r="U29" s="161">
        <v>0</v>
      </c>
      <c r="V29" s="161">
        <f t="shared" si="13"/>
        <v>0</v>
      </c>
      <c r="W29" s="161"/>
      <c r="X29" s="161" t="s">
        <v>661</v>
      </c>
      <c r="Y29" s="161" t="s">
        <v>183</v>
      </c>
      <c r="Z29" s="150"/>
      <c r="AA29" s="150"/>
      <c r="AB29" s="150"/>
      <c r="AC29" s="150"/>
      <c r="AD29" s="150"/>
      <c r="AE29" s="150"/>
      <c r="AF29" s="150"/>
      <c r="AG29" s="150" t="s">
        <v>1153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81">
        <v>20</v>
      </c>
      <c r="B30" s="182" t="s">
        <v>1150</v>
      </c>
      <c r="C30" s="191" t="s">
        <v>1176</v>
      </c>
      <c r="D30" s="183" t="s">
        <v>884</v>
      </c>
      <c r="E30" s="184">
        <v>4</v>
      </c>
      <c r="F30" s="185"/>
      <c r="G30" s="186">
        <f t="shared" si="7"/>
        <v>0</v>
      </c>
      <c r="H30" s="185"/>
      <c r="I30" s="186">
        <f t="shared" si="8"/>
        <v>0</v>
      </c>
      <c r="J30" s="185"/>
      <c r="K30" s="186">
        <f t="shared" si="9"/>
        <v>0</v>
      </c>
      <c r="L30" s="186">
        <v>21</v>
      </c>
      <c r="M30" s="186">
        <f t="shared" si="10"/>
        <v>0</v>
      </c>
      <c r="N30" s="184">
        <v>0</v>
      </c>
      <c r="O30" s="184">
        <f t="shared" si="11"/>
        <v>0</v>
      </c>
      <c r="P30" s="184">
        <v>0</v>
      </c>
      <c r="Q30" s="184">
        <f t="shared" si="12"/>
        <v>0</v>
      </c>
      <c r="R30" s="186"/>
      <c r="S30" s="186" t="s">
        <v>180</v>
      </c>
      <c r="T30" s="187" t="s">
        <v>181</v>
      </c>
      <c r="U30" s="161">
        <v>0</v>
      </c>
      <c r="V30" s="161">
        <f t="shared" si="13"/>
        <v>0</v>
      </c>
      <c r="W30" s="161"/>
      <c r="X30" s="161" t="s">
        <v>661</v>
      </c>
      <c r="Y30" s="161" t="s">
        <v>183</v>
      </c>
      <c r="Z30" s="150"/>
      <c r="AA30" s="150"/>
      <c r="AB30" s="150"/>
      <c r="AC30" s="150"/>
      <c r="AD30" s="150"/>
      <c r="AE30" s="150"/>
      <c r="AF30" s="150"/>
      <c r="AG30" s="150" t="s">
        <v>662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81">
        <v>21</v>
      </c>
      <c r="B31" s="182" t="s">
        <v>1150</v>
      </c>
      <c r="C31" s="191" t="s">
        <v>1177</v>
      </c>
      <c r="D31" s="183" t="s">
        <v>884</v>
      </c>
      <c r="E31" s="184">
        <v>4</v>
      </c>
      <c r="F31" s="185"/>
      <c r="G31" s="186">
        <f t="shared" si="7"/>
        <v>0</v>
      </c>
      <c r="H31" s="185"/>
      <c r="I31" s="186">
        <f t="shared" si="8"/>
        <v>0</v>
      </c>
      <c r="J31" s="185"/>
      <c r="K31" s="186">
        <f t="shared" si="9"/>
        <v>0</v>
      </c>
      <c r="L31" s="186">
        <v>21</v>
      </c>
      <c r="M31" s="186">
        <f t="shared" si="10"/>
        <v>0</v>
      </c>
      <c r="N31" s="184">
        <v>0</v>
      </c>
      <c r="O31" s="184">
        <f t="shared" si="11"/>
        <v>0</v>
      </c>
      <c r="P31" s="184">
        <v>0</v>
      </c>
      <c r="Q31" s="184">
        <f t="shared" si="12"/>
        <v>0</v>
      </c>
      <c r="R31" s="186"/>
      <c r="S31" s="186" t="s">
        <v>180</v>
      </c>
      <c r="T31" s="187" t="s">
        <v>181</v>
      </c>
      <c r="U31" s="161">
        <v>0</v>
      </c>
      <c r="V31" s="161">
        <f t="shared" si="13"/>
        <v>0</v>
      </c>
      <c r="W31" s="161"/>
      <c r="X31" s="161" t="s">
        <v>661</v>
      </c>
      <c r="Y31" s="161" t="s">
        <v>183</v>
      </c>
      <c r="Z31" s="150"/>
      <c r="AA31" s="150"/>
      <c r="AB31" s="150"/>
      <c r="AC31" s="150"/>
      <c r="AD31" s="150"/>
      <c r="AE31" s="150"/>
      <c r="AF31" s="150"/>
      <c r="AG31" s="150" t="s">
        <v>662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81">
        <v>22</v>
      </c>
      <c r="B32" s="182" t="s">
        <v>1150</v>
      </c>
      <c r="C32" s="191" t="s">
        <v>1178</v>
      </c>
      <c r="D32" s="183" t="s">
        <v>884</v>
      </c>
      <c r="E32" s="184">
        <v>1</v>
      </c>
      <c r="F32" s="185"/>
      <c r="G32" s="186">
        <f t="shared" si="7"/>
        <v>0</v>
      </c>
      <c r="H32" s="185"/>
      <c r="I32" s="186">
        <f t="shared" si="8"/>
        <v>0</v>
      </c>
      <c r="J32" s="185"/>
      <c r="K32" s="186">
        <f t="shared" si="9"/>
        <v>0</v>
      </c>
      <c r="L32" s="186">
        <v>21</v>
      </c>
      <c r="M32" s="186">
        <f t="shared" si="10"/>
        <v>0</v>
      </c>
      <c r="N32" s="184">
        <v>0</v>
      </c>
      <c r="O32" s="184">
        <f t="shared" si="11"/>
        <v>0</v>
      </c>
      <c r="P32" s="184">
        <v>0</v>
      </c>
      <c r="Q32" s="184">
        <f t="shared" si="12"/>
        <v>0</v>
      </c>
      <c r="R32" s="186"/>
      <c r="S32" s="186" t="s">
        <v>180</v>
      </c>
      <c r="T32" s="187" t="s">
        <v>181</v>
      </c>
      <c r="U32" s="161">
        <v>0</v>
      </c>
      <c r="V32" s="161">
        <f t="shared" si="13"/>
        <v>0</v>
      </c>
      <c r="W32" s="161"/>
      <c r="X32" s="161" t="s">
        <v>661</v>
      </c>
      <c r="Y32" s="161" t="s">
        <v>183</v>
      </c>
      <c r="Z32" s="150"/>
      <c r="AA32" s="150"/>
      <c r="AB32" s="150"/>
      <c r="AC32" s="150"/>
      <c r="AD32" s="150"/>
      <c r="AE32" s="150"/>
      <c r="AF32" s="150"/>
      <c r="AG32" s="150" t="s">
        <v>662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81">
        <v>23</v>
      </c>
      <c r="B33" s="182" t="s">
        <v>1150</v>
      </c>
      <c r="C33" s="191" t="s">
        <v>1179</v>
      </c>
      <c r="D33" s="183" t="s">
        <v>1166</v>
      </c>
      <c r="E33" s="184">
        <v>1</v>
      </c>
      <c r="F33" s="185"/>
      <c r="G33" s="186">
        <f t="shared" si="7"/>
        <v>0</v>
      </c>
      <c r="H33" s="185"/>
      <c r="I33" s="186">
        <f t="shared" si="8"/>
        <v>0</v>
      </c>
      <c r="J33" s="185"/>
      <c r="K33" s="186">
        <f t="shared" si="9"/>
        <v>0</v>
      </c>
      <c r="L33" s="186">
        <v>21</v>
      </c>
      <c r="M33" s="186">
        <f t="shared" si="10"/>
        <v>0</v>
      </c>
      <c r="N33" s="184">
        <v>0</v>
      </c>
      <c r="O33" s="184">
        <f t="shared" si="11"/>
        <v>0</v>
      </c>
      <c r="P33" s="184">
        <v>0</v>
      </c>
      <c r="Q33" s="184">
        <f t="shared" si="12"/>
        <v>0</v>
      </c>
      <c r="R33" s="186"/>
      <c r="S33" s="186" t="s">
        <v>180</v>
      </c>
      <c r="T33" s="187" t="s">
        <v>181</v>
      </c>
      <c r="U33" s="161">
        <v>0</v>
      </c>
      <c r="V33" s="161">
        <f t="shared" si="13"/>
        <v>0</v>
      </c>
      <c r="W33" s="161"/>
      <c r="X33" s="161" t="s">
        <v>661</v>
      </c>
      <c r="Y33" s="161" t="s">
        <v>183</v>
      </c>
      <c r="Z33" s="150"/>
      <c r="AA33" s="150"/>
      <c r="AB33" s="150"/>
      <c r="AC33" s="150"/>
      <c r="AD33" s="150"/>
      <c r="AE33" s="150"/>
      <c r="AF33" s="150"/>
      <c r="AG33" s="150" t="s">
        <v>1153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81">
        <v>24</v>
      </c>
      <c r="B34" s="182" t="s">
        <v>1150</v>
      </c>
      <c r="C34" s="191" t="s">
        <v>1180</v>
      </c>
      <c r="D34" s="183" t="s">
        <v>1166</v>
      </c>
      <c r="E34" s="184">
        <v>1</v>
      </c>
      <c r="F34" s="185"/>
      <c r="G34" s="186">
        <f t="shared" si="7"/>
        <v>0</v>
      </c>
      <c r="H34" s="185"/>
      <c r="I34" s="186">
        <f t="shared" si="8"/>
        <v>0</v>
      </c>
      <c r="J34" s="185"/>
      <c r="K34" s="186">
        <f t="shared" si="9"/>
        <v>0</v>
      </c>
      <c r="L34" s="186">
        <v>21</v>
      </c>
      <c r="M34" s="186">
        <f t="shared" si="10"/>
        <v>0</v>
      </c>
      <c r="N34" s="184">
        <v>0</v>
      </c>
      <c r="O34" s="184">
        <f t="shared" si="11"/>
        <v>0</v>
      </c>
      <c r="P34" s="184">
        <v>0</v>
      </c>
      <c r="Q34" s="184">
        <f t="shared" si="12"/>
        <v>0</v>
      </c>
      <c r="R34" s="186"/>
      <c r="S34" s="186" t="s">
        <v>180</v>
      </c>
      <c r="T34" s="187" t="s">
        <v>181</v>
      </c>
      <c r="U34" s="161">
        <v>0</v>
      </c>
      <c r="V34" s="161">
        <f t="shared" si="13"/>
        <v>0</v>
      </c>
      <c r="W34" s="161"/>
      <c r="X34" s="161" t="s">
        <v>661</v>
      </c>
      <c r="Y34" s="161" t="s">
        <v>183</v>
      </c>
      <c r="Z34" s="150"/>
      <c r="AA34" s="150"/>
      <c r="AB34" s="150"/>
      <c r="AC34" s="150"/>
      <c r="AD34" s="150"/>
      <c r="AE34" s="150"/>
      <c r="AF34" s="150"/>
      <c r="AG34" s="150" t="s">
        <v>1153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x14ac:dyDescent="0.2">
      <c r="A35" s="166" t="s">
        <v>175</v>
      </c>
      <c r="B35" s="167" t="s">
        <v>74</v>
      </c>
      <c r="C35" s="188" t="s">
        <v>75</v>
      </c>
      <c r="D35" s="168"/>
      <c r="E35" s="169"/>
      <c r="F35" s="170"/>
      <c r="G35" s="170">
        <f>SUMIF(AG36:AG43,"&lt;&gt;NOR",G36:G43)</f>
        <v>0</v>
      </c>
      <c r="H35" s="170"/>
      <c r="I35" s="170">
        <f>SUM(I36:I43)</f>
        <v>0</v>
      </c>
      <c r="J35" s="170"/>
      <c r="K35" s="170">
        <f>SUM(K36:K43)</f>
        <v>0</v>
      </c>
      <c r="L35" s="170"/>
      <c r="M35" s="170">
        <f>SUM(M36:M43)</f>
        <v>0</v>
      </c>
      <c r="N35" s="169"/>
      <c r="O35" s="169">
        <f>SUM(O36:O43)</f>
        <v>0</v>
      </c>
      <c r="P35" s="169"/>
      <c r="Q35" s="169">
        <f>SUM(Q36:Q43)</f>
        <v>0</v>
      </c>
      <c r="R35" s="170"/>
      <c r="S35" s="170"/>
      <c r="T35" s="171"/>
      <c r="U35" s="165"/>
      <c r="V35" s="165">
        <f>SUM(V36:V43)</f>
        <v>0</v>
      </c>
      <c r="W35" s="165"/>
      <c r="X35" s="165"/>
      <c r="Y35" s="165"/>
      <c r="AG35" t="s">
        <v>176</v>
      </c>
    </row>
    <row r="36" spans="1:60" outlineLevel="1" x14ac:dyDescent="0.2">
      <c r="A36" s="181">
        <v>25</v>
      </c>
      <c r="B36" s="182" t="s">
        <v>1150</v>
      </c>
      <c r="C36" s="191" t="s">
        <v>1181</v>
      </c>
      <c r="D36" s="183" t="s">
        <v>264</v>
      </c>
      <c r="E36" s="184">
        <v>270</v>
      </c>
      <c r="F36" s="185"/>
      <c r="G36" s="186">
        <f t="shared" ref="G36:G43" si="14">ROUND(E36*F36,2)</f>
        <v>0</v>
      </c>
      <c r="H36" s="185"/>
      <c r="I36" s="186">
        <f t="shared" ref="I36:I43" si="15">ROUND(E36*H36,2)</f>
        <v>0</v>
      </c>
      <c r="J36" s="185"/>
      <c r="K36" s="186">
        <f t="shared" ref="K36:K43" si="16">ROUND(E36*J36,2)</f>
        <v>0</v>
      </c>
      <c r="L36" s="186">
        <v>21</v>
      </c>
      <c r="M36" s="186">
        <f t="shared" ref="M36:M43" si="17">G36*(1+L36/100)</f>
        <v>0</v>
      </c>
      <c r="N36" s="184">
        <v>0</v>
      </c>
      <c r="O36" s="184">
        <f t="shared" ref="O36:O43" si="18">ROUND(E36*N36,2)</f>
        <v>0</v>
      </c>
      <c r="P36" s="184">
        <v>0</v>
      </c>
      <c r="Q36" s="184">
        <f t="shared" ref="Q36:Q43" si="19">ROUND(E36*P36,2)</f>
        <v>0</v>
      </c>
      <c r="R36" s="186"/>
      <c r="S36" s="186" t="s">
        <v>180</v>
      </c>
      <c r="T36" s="187" t="s">
        <v>181</v>
      </c>
      <c r="U36" s="161">
        <v>0</v>
      </c>
      <c r="V36" s="161">
        <f t="shared" ref="V36:V43" si="20">ROUND(E36*U36,2)</f>
        <v>0</v>
      </c>
      <c r="W36" s="161"/>
      <c r="X36" s="161" t="s">
        <v>661</v>
      </c>
      <c r="Y36" s="161" t="s">
        <v>183</v>
      </c>
      <c r="Z36" s="150"/>
      <c r="AA36" s="150"/>
      <c r="AB36" s="150"/>
      <c r="AC36" s="150"/>
      <c r="AD36" s="150"/>
      <c r="AE36" s="150"/>
      <c r="AF36" s="150"/>
      <c r="AG36" s="150" t="s">
        <v>1153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81">
        <v>26</v>
      </c>
      <c r="B37" s="182" t="s">
        <v>1150</v>
      </c>
      <c r="C37" s="191" t="s">
        <v>1182</v>
      </c>
      <c r="D37" s="183" t="s">
        <v>264</v>
      </c>
      <c r="E37" s="184">
        <v>35</v>
      </c>
      <c r="F37" s="185"/>
      <c r="G37" s="186">
        <f t="shared" si="14"/>
        <v>0</v>
      </c>
      <c r="H37" s="185"/>
      <c r="I37" s="186">
        <f t="shared" si="15"/>
        <v>0</v>
      </c>
      <c r="J37" s="185"/>
      <c r="K37" s="186">
        <f t="shared" si="16"/>
        <v>0</v>
      </c>
      <c r="L37" s="186">
        <v>21</v>
      </c>
      <c r="M37" s="186">
        <f t="shared" si="17"/>
        <v>0</v>
      </c>
      <c r="N37" s="184">
        <v>0</v>
      </c>
      <c r="O37" s="184">
        <f t="shared" si="18"/>
        <v>0</v>
      </c>
      <c r="P37" s="184">
        <v>0</v>
      </c>
      <c r="Q37" s="184">
        <f t="shared" si="19"/>
        <v>0</v>
      </c>
      <c r="R37" s="186"/>
      <c r="S37" s="186" t="s">
        <v>180</v>
      </c>
      <c r="T37" s="187" t="s">
        <v>181</v>
      </c>
      <c r="U37" s="161">
        <v>0</v>
      </c>
      <c r="V37" s="161">
        <f t="shared" si="20"/>
        <v>0</v>
      </c>
      <c r="W37" s="161"/>
      <c r="X37" s="161" t="s">
        <v>661</v>
      </c>
      <c r="Y37" s="161" t="s">
        <v>183</v>
      </c>
      <c r="Z37" s="150"/>
      <c r="AA37" s="150"/>
      <c r="AB37" s="150"/>
      <c r="AC37" s="150"/>
      <c r="AD37" s="150"/>
      <c r="AE37" s="150"/>
      <c r="AF37" s="150"/>
      <c r="AG37" s="150" t="s">
        <v>1153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81">
        <v>27</v>
      </c>
      <c r="B38" s="182" t="s">
        <v>1150</v>
      </c>
      <c r="C38" s="191" t="s">
        <v>1183</v>
      </c>
      <c r="D38" s="183" t="s">
        <v>264</v>
      </c>
      <c r="E38" s="184">
        <v>35</v>
      </c>
      <c r="F38" s="185"/>
      <c r="G38" s="186">
        <f t="shared" si="14"/>
        <v>0</v>
      </c>
      <c r="H38" s="185"/>
      <c r="I38" s="186">
        <f t="shared" si="15"/>
        <v>0</v>
      </c>
      <c r="J38" s="185"/>
      <c r="K38" s="186">
        <f t="shared" si="16"/>
        <v>0</v>
      </c>
      <c r="L38" s="186">
        <v>21</v>
      </c>
      <c r="M38" s="186">
        <f t="shared" si="17"/>
        <v>0</v>
      </c>
      <c r="N38" s="184">
        <v>0</v>
      </c>
      <c r="O38" s="184">
        <f t="shared" si="18"/>
        <v>0</v>
      </c>
      <c r="P38" s="184">
        <v>0</v>
      </c>
      <c r="Q38" s="184">
        <f t="shared" si="19"/>
        <v>0</v>
      </c>
      <c r="R38" s="186"/>
      <c r="S38" s="186" t="s">
        <v>180</v>
      </c>
      <c r="T38" s="187" t="s">
        <v>181</v>
      </c>
      <c r="U38" s="161">
        <v>0</v>
      </c>
      <c r="V38" s="161">
        <f t="shared" si="20"/>
        <v>0</v>
      </c>
      <c r="W38" s="161"/>
      <c r="X38" s="161" t="s">
        <v>661</v>
      </c>
      <c r="Y38" s="161" t="s">
        <v>183</v>
      </c>
      <c r="Z38" s="150"/>
      <c r="AA38" s="150"/>
      <c r="AB38" s="150"/>
      <c r="AC38" s="150"/>
      <c r="AD38" s="150"/>
      <c r="AE38" s="150"/>
      <c r="AF38" s="150"/>
      <c r="AG38" s="150" t="s">
        <v>1153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81">
        <v>28</v>
      </c>
      <c r="B39" s="182" t="s">
        <v>1150</v>
      </c>
      <c r="C39" s="191" t="s">
        <v>1184</v>
      </c>
      <c r="D39" s="183" t="s">
        <v>264</v>
      </c>
      <c r="E39" s="184">
        <v>6</v>
      </c>
      <c r="F39" s="185"/>
      <c r="G39" s="186">
        <f t="shared" si="14"/>
        <v>0</v>
      </c>
      <c r="H39" s="185"/>
      <c r="I39" s="186">
        <f t="shared" si="15"/>
        <v>0</v>
      </c>
      <c r="J39" s="185"/>
      <c r="K39" s="186">
        <f t="shared" si="16"/>
        <v>0</v>
      </c>
      <c r="L39" s="186">
        <v>21</v>
      </c>
      <c r="M39" s="186">
        <f t="shared" si="17"/>
        <v>0</v>
      </c>
      <c r="N39" s="184">
        <v>0</v>
      </c>
      <c r="O39" s="184">
        <f t="shared" si="18"/>
        <v>0</v>
      </c>
      <c r="P39" s="184">
        <v>0</v>
      </c>
      <c r="Q39" s="184">
        <f t="shared" si="19"/>
        <v>0</v>
      </c>
      <c r="R39" s="186"/>
      <c r="S39" s="186" t="s">
        <v>180</v>
      </c>
      <c r="T39" s="187" t="s">
        <v>181</v>
      </c>
      <c r="U39" s="161">
        <v>0</v>
      </c>
      <c r="V39" s="161">
        <f t="shared" si="20"/>
        <v>0</v>
      </c>
      <c r="W39" s="161"/>
      <c r="X39" s="161" t="s">
        <v>661</v>
      </c>
      <c r="Y39" s="161" t="s">
        <v>183</v>
      </c>
      <c r="Z39" s="150"/>
      <c r="AA39" s="150"/>
      <c r="AB39" s="150"/>
      <c r="AC39" s="150"/>
      <c r="AD39" s="150"/>
      <c r="AE39" s="150"/>
      <c r="AF39" s="150"/>
      <c r="AG39" s="150" t="s">
        <v>1153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81">
        <v>29</v>
      </c>
      <c r="B40" s="182" t="s">
        <v>1150</v>
      </c>
      <c r="C40" s="191" t="s">
        <v>1185</v>
      </c>
      <c r="D40" s="183" t="s">
        <v>264</v>
      </c>
      <c r="E40" s="184">
        <v>4</v>
      </c>
      <c r="F40" s="185"/>
      <c r="G40" s="186">
        <f t="shared" si="14"/>
        <v>0</v>
      </c>
      <c r="H40" s="185"/>
      <c r="I40" s="186">
        <f t="shared" si="15"/>
        <v>0</v>
      </c>
      <c r="J40" s="185"/>
      <c r="K40" s="186">
        <f t="shared" si="16"/>
        <v>0</v>
      </c>
      <c r="L40" s="186">
        <v>21</v>
      </c>
      <c r="M40" s="186">
        <f t="shared" si="17"/>
        <v>0</v>
      </c>
      <c r="N40" s="184">
        <v>0</v>
      </c>
      <c r="O40" s="184">
        <f t="shared" si="18"/>
        <v>0</v>
      </c>
      <c r="P40" s="184">
        <v>0</v>
      </c>
      <c r="Q40" s="184">
        <f t="shared" si="19"/>
        <v>0</v>
      </c>
      <c r="R40" s="186"/>
      <c r="S40" s="186" t="s">
        <v>180</v>
      </c>
      <c r="T40" s="187" t="s">
        <v>181</v>
      </c>
      <c r="U40" s="161">
        <v>0</v>
      </c>
      <c r="V40" s="161">
        <f t="shared" si="20"/>
        <v>0</v>
      </c>
      <c r="W40" s="161"/>
      <c r="X40" s="161" t="s">
        <v>661</v>
      </c>
      <c r="Y40" s="161" t="s">
        <v>183</v>
      </c>
      <c r="Z40" s="150"/>
      <c r="AA40" s="150"/>
      <c r="AB40" s="150"/>
      <c r="AC40" s="150"/>
      <c r="AD40" s="150"/>
      <c r="AE40" s="150"/>
      <c r="AF40" s="150"/>
      <c r="AG40" s="150" t="s">
        <v>1153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 x14ac:dyDescent="0.2">
      <c r="A41" s="181">
        <v>30</v>
      </c>
      <c r="B41" s="182" t="s">
        <v>1150</v>
      </c>
      <c r="C41" s="191" t="s">
        <v>1186</v>
      </c>
      <c r="D41" s="183" t="s">
        <v>264</v>
      </c>
      <c r="E41" s="184">
        <v>190</v>
      </c>
      <c r="F41" s="185"/>
      <c r="G41" s="186">
        <f t="shared" si="14"/>
        <v>0</v>
      </c>
      <c r="H41" s="185"/>
      <c r="I41" s="186">
        <f t="shared" si="15"/>
        <v>0</v>
      </c>
      <c r="J41" s="185"/>
      <c r="K41" s="186">
        <f t="shared" si="16"/>
        <v>0</v>
      </c>
      <c r="L41" s="186">
        <v>21</v>
      </c>
      <c r="M41" s="186">
        <f t="shared" si="17"/>
        <v>0</v>
      </c>
      <c r="N41" s="184">
        <v>0</v>
      </c>
      <c r="O41" s="184">
        <f t="shared" si="18"/>
        <v>0</v>
      </c>
      <c r="P41" s="184">
        <v>0</v>
      </c>
      <c r="Q41" s="184">
        <f t="shared" si="19"/>
        <v>0</v>
      </c>
      <c r="R41" s="186"/>
      <c r="S41" s="186" t="s">
        <v>180</v>
      </c>
      <c r="T41" s="187" t="s">
        <v>181</v>
      </c>
      <c r="U41" s="161">
        <v>0</v>
      </c>
      <c r="V41" s="161">
        <f t="shared" si="20"/>
        <v>0</v>
      </c>
      <c r="W41" s="161"/>
      <c r="X41" s="161" t="s">
        <v>182</v>
      </c>
      <c r="Y41" s="161" t="s">
        <v>183</v>
      </c>
      <c r="Z41" s="150"/>
      <c r="AA41" s="150"/>
      <c r="AB41" s="150"/>
      <c r="AC41" s="150"/>
      <c r="AD41" s="150"/>
      <c r="AE41" s="150"/>
      <c r="AF41" s="150"/>
      <c r="AG41" s="150" t="s">
        <v>1162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">
      <c r="A42" s="181">
        <v>31</v>
      </c>
      <c r="B42" s="182" t="s">
        <v>1150</v>
      </c>
      <c r="C42" s="191" t="s">
        <v>1187</v>
      </c>
      <c r="D42" s="183" t="s">
        <v>264</v>
      </c>
      <c r="E42" s="184">
        <v>70</v>
      </c>
      <c r="F42" s="185"/>
      <c r="G42" s="186">
        <f t="shared" si="14"/>
        <v>0</v>
      </c>
      <c r="H42" s="185"/>
      <c r="I42" s="186">
        <f t="shared" si="15"/>
        <v>0</v>
      </c>
      <c r="J42" s="185"/>
      <c r="K42" s="186">
        <f t="shared" si="16"/>
        <v>0</v>
      </c>
      <c r="L42" s="186">
        <v>21</v>
      </c>
      <c r="M42" s="186">
        <f t="shared" si="17"/>
        <v>0</v>
      </c>
      <c r="N42" s="184">
        <v>0</v>
      </c>
      <c r="O42" s="184">
        <f t="shared" si="18"/>
        <v>0</v>
      </c>
      <c r="P42" s="184">
        <v>0</v>
      </c>
      <c r="Q42" s="184">
        <f t="shared" si="19"/>
        <v>0</v>
      </c>
      <c r="R42" s="186"/>
      <c r="S42" s="186" t="s">
        <v>180</v>
      </c>
      <c r="T42" s="187" t="s">
        <v>181</v>
      </c>
      <c r="U42" s="161">
        <v>0</v>
      </c>
      <c r="V42" s="161">
        <f t="shared" si="20"/>
        <v>0</v>
      </c>
      <c r="W42" s="161"/>
      <c r="X42" s="161" t="s">
        <v>661</v>
      </c>
      <c r="Y42" s="161" t="s">
        <v>183</v>
      </c>
      <c r="Z42" s="150"/>
      <c r="AA42" s="150"/>
      <c r="AB42" s="150"/>
      <c r="AC42" s="150"/>
      <c r="AD42" s="150"/>
      <c r="AE42" s="150"/>
      <c r="AF42" s="150"/>
      <c r="AG42" s="150" t="s">
        <v>662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81">
        <v>32</v>
      </c>
      <c r="B43" s="182" t="s">
        <v>1150</v>
      </c>
      <c r="C43" s="191" t="s">
        <v>1188</v>
      </c>
      <c r="D43" s="183" t="s">
        <v>264</v>
      </c>
      <c r="E43" s="184">
        <v>210</v>
      </c>
      <c r="F43" s="185"/>
      <c r="G43" s="186">
        <f t="shared" si="14"/>
        <v>0</v>
      </c>
      <c r="H43" s="185"/>
      <c r="I43" s="186">
        <f t="shared" si="15"/>
        <v>0</v>
      </c>
      <c r="J43" s="185"/>
      <c r="K43" s="186">
        <f t="shared" si="16"/>
        <v>0</v>
      </c>
      <c r="L43" s="186">
        <v>21</v>
      </c>
      <c r="M43" s="186">
        <f t="shared" si="17"/>
        <v>0</v>
      </c>
      <c r="N43" s="184">
        <v>0</v>
      </c>
      <c r="O43" s="184">
        <f t="shared" si="18"/>
        <v>0</v>
      </c>
      <c r="P43" s="184">
        <v>0</v>
      </c>
      <c r="Q43" s="184">
        <f t="shared" si="19"/>
        <v>0</v>
      </c>
      <c r="R43" s="186"/>
      <c r="S43" s="186" t="s">
        <v>180</v>
      </c>
      <c r="T43" s="187" t="s">
        <v>181</v>
      </c>
      <c r="U43" s="161">
        <v>0</v>
      </c>
      <c r="V43" s="161">
        <f t="shared" si="20"/>
        <v>0</v>
      </c>
      <c r="W43" s="161"/>
      <c r="X43" s="161" t="s">
        <v>661</v>
      </c>
      <c r="Y43" s="161" t="s">
        <v>183</v>
      </c>
      <c r="Z43" s="150"/>
      <c r="AA43" s="150"/>
      <c r="AB43" s="150"/>
      <c r="AC43" s="150"/>
      <c r="AD43" s="150"/>
      <c r="AE43" s="150"/>
      <c r="AF43" s="150"/>
      <c r="AG43" s="150" t="s">
        <v>662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ht="25.5" x14ac:dyDescent="0.2">
      <c r="A44" s="166" t="s">
        <v>175</v>
      </c>
      <c r="B44" s="167" t="s">
        <v>76</v>
      </c>
      <c r="C44" s="188" t="s">
        <v>77</v>
      </c>
      <c r="D44" s="168"/>
      <c r="E44" s="169"/>
      <c r="F44" s="170"/>
      <c r="G44" s="170">
        <f>SUMIF(AG45:AG59,"&lt;&gt;NOR",G45:G59)</f>
        <v>0</v>
      </c>
      <c r="H44" s="170"/>
      <c r="I44" s="170">
        <f>SUM(I45:I59)</f>
        <v>0</v>
      </c>
      <c r="J44" s="170"/>
      <c r="K44" s="170">
        <f>SUM(K45:K59)</f>
        <v>0</v>
      </c>
      <c r="L44" s="170"/>
      <c r="M44" s="170">
        <f>SUM(M45:M59)</f>
        <v>0</v>
      </c>
      <c r="N44" s="169"/>
      <c r="O44" s="169">
        <f>SUM(O45:O59)</f>
        <v>0</v>
      </c>
      <c r="P44" s="169"/>
      <c r="Q44" s="169">
        <f>SUM(Q45:Q59)</f>
        <v>0</v>
      </c>
      <c r="R44" s="170"/>
      <c r="S44" s="170"/>
      <c r="T44" s="171"/>
      <c r="U44" s="165"/>
      <c r="V44" s="165">
        <f>SUM(V45:V59)</f>
        <v>0</v>
      </c>
      <c r="W44" s="165"/>
      <c r="X44" s="165"/>
      <c r="Y44" s="165"/>
      <c r="AG44" t="s">
        <v>176</v>
      </c>
    </row>
    <row r="45" spans="1:60" outlineLevel="1" x14ac:dyDescent="0.2">
      <c r="A45" s="181">
        <v>33</v>
      </c>
      <c r="B45" s="182" t="s">
        <v>1150</v>
      </c>
      <c r="C45" s="191" t="s">
        <v>1189</v>
      </c>
      <c r="D45" s="183" t="s">
        <v>525</v>
      </c>
      <c r="E45" s="184">
        <v>5</v>
      </c>
      <c r="F45" s="185"/>
      <c r="G45" s="186">
        <f t="shared" ref="G45:G59" si="21">ROUND(E45*F45,2)</f>
        <v>0</v>
      </c>
      <c r="H45" s="185"/>
      <c r="I45" s="186">
        <f t="shared" ref="I45:I59" si="22">ROUND(E45*H45,2)</f>
        <v>0</v>
      </c>
      <c r="J45" s="185"/>
      <c r="K45" s="186">
        <f t="shared" ref="K45:K59" si="23">ROUND(E45*J45,2)</f>
        <v>0</v>
      </c>
      <c r="L45" s="186">
        <v>21</v>
      </c>
      <c r="M45" s="186">
        <f t="shared" ref="M45:M59" si="24">G45*(1+L45/100)</f>
        <v>0</v>
      </c>
      <c r="N45" s="184">
        <v>0</v>
      </c>
      <c r="O45" s="184">
        <f t="shared" ref="O45:O59" si="25">ROUND(E45*N45,2)</f>
        <v>0</v>
      </c>
      <c r="P45" s="184">
        <v>0</v>
      </c>
      <c r="Q45" s="184">
        <f t="shared" ref="Q45:Q59" si="26">ROUND(E45*P45,2)</f>
        <v>0</v>
      </c>
      <c r="R45" s="186"/>
      <c r="S45" s="186" t="s">
        <v>180</v>
      </c>
      <c r="T45" s="187" t="s">
        <v>181</v>
      </c>
      <c r="U45" s="161">
        <v>0</v>
      </c>
      <c r="V45" s="161">
        <f t="shared" ref="V45:V59" si="27">ROUND(E45*U45,2)</f>
        <v>0</v>
      </c>
      <c r="W45" s="161"/>
      <c r="X45" s="161" t="s">
        <v>661</v>
      </c>
      <c r="Y45" s="161" t="s">
        <v>183</v>
      </c>
      <c r="Z45" s="150"/>
      <c r="AA45" s="150"/>
      <c r="AB45" s="150"/>
      <c r="AC45" s="150"/>
      <c r="AD45" s="150"/>
      <c r="AE45" s="150"/>
      <c r="AF45" s="150"/>
      <c r="AG45" s="150" t="s">
        <v>1153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">
      <c r="A46" s="181">
        <v>34</v>
      </c>
      <c r="B46" s="182" t="s">
        <v>1150</v>
      </c>
      <c r="C46" s="191" t="s">
        <v>1190</v>
      </c>
      <c r="D46" s="183" t="s">
        <v>525</v>
      </c>
      <c r="E46" s="184">
        <v>2</v>
      </c>
      <c r="F46" s="185"/>
      <c r="G46" s="186">
        <f t="shared" si="21"/>
        <v>0</v>
      </c>
      <c r="H46" s="185"/>
      <c r="I46" s="186">
        <f t="shared" si="22"/>
        <v>0</v>
      </c>
      <c r="J46" s="185"/>
      <c r="K46" s="186">
        <f t="shared" si="23"/>
        <v>0</v>
      </c>
      <c r="L46" s="186">
        <v>21</v>
      </c>
      <c r="M46" s="186">
        <f t="shared" si="24"/>
        <v>0</v>
      </c>
      <c r="N46" s="184">
        <v>0</v>
      </c>
      <c r="O46" s="184">
        <f t="shared" si="25"/>
        <v>0</v>
      </c>
      <c r="P46" s="184">
        <v>0</v>
      </c>
      <c r="Q46" s="184">
        <f t="shared" si="26"/>
        <v>0</v>
      </c>
      <c r="R46" s="186"/>
      <c r="S46" s="186" t="s">
        <v>180</v>
      </c>
      <c r="T46" s="187" t="s">
        <v>181</v>
      </c>
      <c r="U46" s="161">
        <v>0</v>
      </c>
      <c r="V46" s="161">
        <f t="shared" si="27"/>
        <v>0</v>
      </c>
      <c r="W46" s="161"/>
      <c r="X46" s="161" t="s">
        <v>661</v>
      </c>
      <c r="Y46" s="161" t="s">
        <v>183</v>
      </c>
      <c r="Z46" s="150"/>
      <c r="AA46" s="150"/>
      <c r="AB46" s="150"/>
      <c r="AC46" s="150"/>
      <c r="AD46" s="150"/>
      <c r="AE46" s="150"/>
      <c r="AF46" s="150"/>
      <c r="AG46" s="150" t="s">
        <v>1153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81">
        <v>35</v>
      </c>
      <c r="B47" s="182" t="s">
        <v>1150</v>
      </c>
      <c r="C47" s="191" t="s">
        <v>1191</v>
      </c>
      <c r="D47" s="183" t="s">
        <v>525</v>
      </c>
      <c r="E47" s="184">
        <v>1</v>
      </c>
      <c r="F47" s="185"/>
      <c r="G47" s="186">
        <f t="shared" si="21"/>
        <v>0</v>
      </c>
      <c r="H47" s="185"/>
      <c r="I47" s="186">
        <f t="shared" si="22"/>
        <v>0</v>
      </c>
      <c r="J47" s="185"/>
      <c r="K47" s="186">
        <f t="shared" si="23"/>
        <v>0</v>
      </c>
      <c r="L47" s="186">
        <v>21</v>
      </c>
      <c r="M47" s="186">
        <f t="shared" si="24"/>
        <v>0</v>
      </c>
      <c r="N47" s="184">
        <v>0</v>
      </c>
      <c r="O47" s="184">
        <f t="shared" si="25"/>
        <v>0</v>
      </c>
      <c r="P47" s="184">
        <v>0</v>
      </c>
      <c r="Q47" s="184">
        <f t="shared" si="26"/>
        <v>0</v>
      </c>
      <c r="R47" s="186"/>
      <c r="S47" s="186" t="s">
        <v>180</v>
      </c>
      <c r="T47" s="187" t="s">
        <v>181</v>
      </c>
      <c r="U47" s="161">
        <v>0</v>
      </c>
      <c r="V47" s="161">
        <f t="shared" si="27"/>
        <v>0</v>
      </c>
      <c r="W47" s="161"/>
      <c r="X47" s="161" t="s">
        <v>661</v>
      </c>
      <c r="Y47" s="161" t="s">
        <v>183</v>
      </c>
      <c r="Z47" s="150"/>
      <c r="AA47" s="150"/>
      <c r="AB47" s="150"/>
      <c r="AC47" s="150"/>
      <c r="AD47" s="150"/>
      <c r="AE47" s="150"/>
      <c r="AF47" s="150"/>
      <c r="AG47" s="150" t="s">
        <v>1153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 x14ac:dyDescent="0.2">
      <c r="A48" s="181">
        <v>36</v>
      </c>
      <c r="B48" s="182" t="s">
        <v>1150</v>
      </c>
      <c r="C48" s="191" t="s">
        <v>1192</v>
      </c>
      <c r="D48" s="183" t="s">
        <v>525</v>
      </c>
      <c r="E48" s="184">
        <v>7</v>
      </c>
      <c r="F48" s="185"/>
      <c r="G48" s="186">
        <f t="shared" si="21"/>
        <v>0</v>
      </c>
      <c r="H48" s="185"/>
      <c r="I48" s="186">
        <f t="shared" si="22"/>
        <v>0</v>
      </c>
      <c r="J48" s="185"/>
      <c r="K48" s="186">
        <f t="shared" si="23"/>
        <v>0</v>
      </c>
      <c r="L48" s="186">
        <v>21</v>
      </c>
      <c r="M48" s="186">
        <f t="shared" si="24"/>
        <v>0</v>
      </c>
      <c r="N48" s="184">
        <v>0</v>
      </c>
      <c r="O48" s="184">
        <f t="shared" si="25"/>
        <v>0</v>
      </c>
      <c r="P48" s="184">
        <v>0</v>
      </c>
      <c r="Q48" s="184">
        <f t="shared" si="26"/>
        <v>0</v>
      </c>
      <c r="R48" s="186"/>
      <c r="S48" s="186" t="s">
        <v>180</v>
      </c>
      <c r="T48" s="187" t="s">
        <v>181</v>
      </c>
      <c r="U48" s="161">
        <v>0</v>
      </c>
      <c r="V48" s="161">
        <f t="shared" si="27"/>
        <v>0</v>
      </c>
      <c r="W48" s="161"/>
      <c r="X48" s="161" t="s">
        <v>661</v>
      </c>
      <c r="Y48" s="161" t="s">
        <v>183</v>
      </c>
      <c r="Z48" s="150"/>
      <c r="AA48" s="150"/>
      <c r="AB48" s="150"/>
      <c r="AC48" s="150"/>
      <c r="AD48" s="150"/>
      <c r="AE48" s="150"/>
      <c r="AF48" s="150"/>
      <c r="AG48" s="150" t="s">
        <v>1153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 x14ac:dyDescent="0.2">
      <c r="A49" s="181">
        <v>37</v>
      </c>
      <c r="B49" s="182" t="s">
        <v>1150</v>
      </c>
      <c r="C49" s="191" t="s">
        <v>1193</v>
      </c>
      <c r="D49" s="183" t="s">
        <v>525</v>
      </c>
      <c r="E49" s="184">
        <v>1</v>
      </c>
      <c r="F49" s="185"/>
      <c r="G49" s="186">
        <f t="shared" si="21"/>
        <v>0</v>
      </c>
      <c r="H49" s="185"/>
      <c r="I49" s="186">
        <f t="shared" si="22"/>
        <v>0</v>
      </c>
      <c r="J49" s="185"/>
      <c r="K49" s="186">
        <f t="shared" si="23"/>
        <v>0</v>
      </c>
      <c r="L49" s="186">
        <v>21</v>
      </c>
      <c r="M49" s="186">
        <f t="shared" si="24"/>
        <v>0</v>
      </c>
      <c r="N49" s="184">
        <v>0</v>
      </c>
      <c r="O49" s="184">
        <f t="shared" si="25"/>
        <v>0</v>
      </c>
      <c r="P49" s="184">
        <v>0</v>
      </c>
      <c r="Q49" s="184">
        <f t="shared" si="26"/>
        <v>0</v>
      </c>
      <c r="R49" s="186"/>
      <c r="S49" s="186" t="s">
        <v>180</v>
      </c>
      <c r="T49" s="187" t="s">
        <v>181</v>
      </c>
      <c r="U49" s="161">
        <v>0</v>
      </c>
      <c r="V49" s="161">
        <f t="shared" si="27"/>
        <v>0</v>
      </c>
      <c r="W49" s="161"/>
      <c r="X49" s="161" t="s">
        <v>661</v>
      </c>
      <c r="Y49" s="161" t="s">
        <v>183</v>
      </c>
      <c r="Z49" s="150"/>
      <c r="AA49" s="150"/>
      <c r="AB49" s="150"/>
      <c r="AC49" s="150"/>
      <c r="AD49" s="150"/>
      <c r="AE49" s="150"/>
      <c r="AF49" s="150"/>
      <c r="AG49" s="150" t="s">
        <v>1153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ht="22.5" outlineLevel="1" x14ac:dyDescent="0.2">
      <c r="A50" s="181">
        <v>38</v>
      </c>
      <c r="B50" s="182" t="s">
        <v>1150</v>
      </c>
      <c r="C50" s="191" t="s">
        <v>1194</v>
      </c>
      <c r="D50" s="183" t="s">
        <v>525</v>
      </c>
      <c r="E50" s="184">
        <v>5</v>
      </c>
      <c r="F50" s="185"/>
      <c r="G50" s="186">
        <f t="shared" si="21"/>
        <v>0</v>
      </c>
      <c r="H50" s="185"/>
      <c r="I50" s="186">
        <f t="shared" si="22"/>
        <v>0</v>
      </c>
      <c r="J50" s="185"/>
      <c r="K50" s="186">
        <f t="shared" si="23"/>
        <v>0</v>
      </c>
      <c r="L50" s="186">
        <v>21</v>
      </c>
      <c r="M50" s="186">
        <f t="shared" si="24"/>
        <v>0</v>
      </c>
      <c r="N50" s="184">
        <v>0</v>
      </c>
      <c r="O50" s="184">
        <f t="shared" si="25"/>
        <v>0</v>
      </c>
      <c r="P50" s="184">
        <v>0</v>
      </c>
      <c r="Q50" s="184">
        <f t="shared" si="26"/>
        <v>0</v>
      </c>
      <c r="R50" s="186"/>
      <c r="S50" s="186" t="s">
        <v>180</v>
      </c>
      <c r="T50" s="187" t="s">
        <v>181</v>
      </c>
      <c r="U50" s="161">
        <v>0</v>
      </c>
      <c r="V50" s="161">
        <f t="shared" si="27"/>
        <v>0</v>
      </c>
      <c r="W50" s="161"/>
      <c r="X50" s="161" t="s">
        <v>661</v>
      </c>
      <c r="Y50" s="161" t="s">
        <v>183</v>
      </c>
      <c r="Z50" s="150"/>
      <c r="AA50" s="150"/>
      <c r="AB50" s="150"/>
      <c r="AC50" s="150"/>
      <c r="AD50" s="150"/>
      <c r="AE50" s="150"/>
      <c r="AF50" s="150"/>
      <c r="AG50" s="150" t="s">
        <v>1153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ht="22.5" outlineLevel="1" x14ac:dyDescent="0.2">
      <c r="A51" s="181">
        <v>39</v>
      </c>
      <c r="B51" s="182" t="s">
        <v>1150</v>
      </c>
      <c r="C51" s="191" t="s">
        <v>1195</v>
      </c>
      <c r="D51" s="183" t="s">
        <v>525</v>
      </c>
      <c r="E51" s="184">
        <v>2</v>
      </c>
      <c r="F51" s="185"/>
      <c r="G51" s="186">
        <f t="shared" si="21"/>
        <v>0</v>
      </c>
      <c r="H51" s="185"/>
      <c r="I51" s="186">
        <f t="shared" si="22"/>
        <v>0</v>
      </c>
      <c r="J51" s="185"/>
      <c r="K51" s="186">
        <f t="shared" si="23"/>
        <v>0</v>
      </c>
      <c r="L51" s="186">
        <v>21</v>
      </c>
      <c r="M51" s="186">
        <f t="shared" si="24"/>
        <v>0</v>
      </c>
      <c r="N51" s="184">
        <v>0</v>
      </c>
      <c r="O51" s="184">
        <f t="shared" si="25"/>
        <v>0</v>
      </c>
      <c r="P51" s="184">
        <v>0</v>
      </c>
      <c r="Q51" s="184">
        <f t="shared" si="26"/>
        <v>0</v>
      </c>
      <c r="R51" s="186"/>
      <c r="S51" s="186" t="s">
        <v>180</v>
      </c>
      <c r="T51" s="187" t="s">
        <v>181</v>
      </c>
      <c r="U51" s="161">
        <v>0</v>
      </c>
      <c r="V51" s="161">
        <f t="shared" si="27"/>
        <v>0</v>
      </c>
      <c r="W51" s="161"/>
      <c r="X51" s="161" t="s">
        <v>661</v>
      </c>
      <c r="Y51" s="161" t="s">
        <v>183</v>
      </c>
      <c r="Z51" s="150"/>
      <c r="AA51" s="150"/>
      <c r="AB51" s="150"/>
      <c r="AC51" s="150"/>
      <c r="AD51" s="150"/>
      <c r="AE51" s="150"/>
      <c r="AF51" s="150"/>
      <c r="AG51" s="150" t="s">
        <v>1153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ht="22.5" outlineLevel="1" x14ac:dyDescent="0.2">
      <c r="A52" s="181">
        <v>40</v>
      </c>
      <c r="B52" s="182" t="s">
        <v>1150</v>
      </c>
      <c r="C52" s="191" t="s">
        <v>1196</v>
      </c>
      <c r="D52" s="183" t="s">
        <v>525</v>
      </c>
      <c r="E52" s="184">
        <v>1</v>
      </c>
      <c r="F52" s="185"/>
      <c r="G52" s="186">
        <f t="shared" si="21"/>
        <v>0</v>
      </c>
      <c r="H52" s="185"/>
      <c r="I52" s="186">
        <f t="shared" si="22"/>
        <v>0</v>
      </c>
      <c r="J52" s="185"/>
      <c r="K52" s="186">
        <f t="shared" si="23"/>
        <v>0</v>
      </c>
      <c r="L52" s="186">
        <v>21</v>
      </c>
      <c r="M52" s="186">
        <f t="shared" si="24"/>
        <v>0</v>
      </c>
      <c r="N52" s="184">
        <v>0</v>
      </c>
      <c r="O52" s="184">
        <f t="shared" si="25"/>
        <v>0</v>
      </c>
      <c r="P52" s="184">
        <v>0</v>
      </c>
      <c r="Q52" s="184">
        <f t="shared" si="26"/>
        <v>0</v>
      </c>
      <c r="R52" s="186"/>
      <c r="S52" s="186" t="s">
        <v>180</v>
      </c>
      <c r="T52" s="187" t="s">
        <v>181</v>
      </c>
      <c r="U52" s="161">
        <v>0</v>
      </c>
      <c r="V52" s="161">
        <f t="shared" si="27"/>
        <v>0</v>
      </c>
      <c r="W52" s="161"/>
      <c r="X52" s="161" t="s">
        <v>661</v>
      </c>
      <c r="Y52" s="161" t="s">
        <v>183</v>
      </c>
      <c r="Z52" s="150"/>
      <c r="AA52" s="150"/>
      <c r="AB52" s="150"/>
      <c r="AC52" s="150"/>
      <c r="AD52" s="150"/>
      <c r="AE52" s="150"/>
      <c r="AF52" s="150"/>
      <c r="AG52" s="150" t="s">
        <v>1153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ht="22.5" outlineLevel="1" x14ac:dyDescent="0.2">
      <c r="A53" s="181">
        <v>41</v>
      </c>
      <c r="B53" s="182" t="s">
        <v>1150</v>
      </c>
      <c r="C53" s="191" t="s">
        <v>1197</v>
      </c>
      <c r="D53" s="183" t="s">
        <v>525</v>
      </c>
      <c r="E53" s="184">
        <v>6</v>
      </c>
      <c r="F53" s="185"/>
      <c r="G53" s="186">
        <f t="shared" si="21"/>
        <v>0</v>
      </c>
      <c r="H53" s="185"/>
      <c r="I53" s="186">
        <f t="shared" si="22"/>
        <v>0</v>
      </c>
      <c r="J53" s="185"/>
      <c r="K53" s="186">
        <f t="shared" si="23"/>
        <v>0</v>
      </c>
      <c r="L53" s="186">
        <v>21</v>
      </c>
      <c r="M53" s="186">
        <f t="shared" si="24"/>
        <v>0</v>
      </c>
      <c r="N53" s="184">
        <v>0</v>
      </c>
      <c r="O53" s="184">
        <f t="shared" si="25"/>
        <v>0</v>
      </c>
      <c r="P53" s="184">
        <v>0</v>
      </c>
      <c r="Q53" s="184">
        <f t="shared" si="26"/>
        <v>0</v>
      </c>
      <c r="R53" s="186"/>
      <c r="S53" s="186" t="s">
        <v>180</v>
      </c>
      <c r="T53" s="187" t="s">
        <v>181</v>
      </c>
      <c r="U53" s="161">
        <v>0</v>
      </c>
      <c r="V53" s="161">
        <f t="shared" si="27"/>
        <v>0</v>
      </c>
      <c r="W53" s="161"/>
      <c r="X53" s="161" t="s">
        <v>661</v>
      </c>
      <c r="Y53" s="161" t="s">
        <v>183</v>
      </c>
      <c r="Z53" s="150"/>
      <c r="AA53" s="150"/>
      <c r="AB53" s="150"/>
      <c r="AC53" s="150"/>
      <c r="AD53" s="150"/>
      <c r="AE53" s="150"/>
      <c r="AF53" s="150"/>
      <c r="AG53" s="150" t="s">
        <v>1153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">
      <c r="A54" s="181">
        <v>42</v>
      </c>
      <c r="B54" s="182" t="s">
        <v>1150</v>
      </c>
      <c r="C54" s="191" t="s">
        <v>1198</v>
      </c>
      <c r="D54" s="183" t="s">
        <v>525</v>
      </c>
      <c r="E54" s="184">
        <v>11</v>
      </c>
      <c r="F54" s="185"/>
      <c r="G54" s="186">
        <f t="shared" si="21"/>
        <v>0</v>
      </c>
      <c r="H54" s="185"/>
      <c r="I54" s="186">
        <f t="shared" si="22"/>
        <v>0</v>
      </c>
      <c r="J54" s="185"/>
      <c r="K54" s="186">
        <f t="shared" si="23"/>
        <v>0</v>
      </c>
      <c r="L54" s="186">
        <v>21</v>
      </c>
      <c r="M54" s="186">
        <f t="shared" si="24"/>
        <v>0</v>
      </c>
      <c r="N54" s="184">
        <v>0</v>
      </c>
      <c r="O54" s="184">
        <f t="shared" si="25"/>
        <v>0</v>
      </c>
      <c r="P54" s="184">
        <v>0</v>
      </c>
      <c r="Q54" s="184">
        <f t="shared" si="26"/>
        <v>0</v>
      </c>
      <c r="R54" s="186"/>
      <c r="S54" s="186" t="s">
        <v>180</v>
      </c>
      <c r="T54" s="187" t="s">
        <v>181</v>
      </c>
      <c r="U54" s="161">
        <v>0</v>
      </c>
      <c r="V54" s="161">
        <f t="shared" si="27"/>
        <v>0</v>
      </c>
      <c r="W54" s="161"/>
      <c r="X54" s="161" t="s">
        <v>661</v>
      </c>
      <c r="Y54" s="161" t="s">
        <v>183</v>
      </c>
      <c r="Z54" s="150"/>
      <c r="AA54" s="150"/>
      <c r="AB54" s="150"/>
      <c r="AC54" s="150"/>
      <c r="AD54" s="150"/>
      <c r="AE54" s="150"/>
      <c r="AF54" s="150"/>
      <c r="AG54" s="150" t="s">
        <v>1153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ht="22.5" outlineLevel="1" x14ac:dyDescent="0.2">
      <c r="A55" s="181">
        <v>43</v>
      </c>
      <c r="B55" s="182" t="s">
        <v>1150</v>
      </c>
      <c r="C55" s="191" t="s">
        <v>1199</v>
      </c>
      <c r="D55" s="183" t="s">
        <v>525</v>
      </c>
      <c r="E55" s="184">
        <v>22</v>
      </c>
      <c r="F55" s="185"/>
      <c r="G55" s="186">
        <f t="shared" si="21"/>
        <v>0</v>
      </c>
      <c r="H55" s="185"/>
      <c r="I55" s="186">
        <f t="shared" si="22"/>
        <v>0</v>
      </c>
      <c r="J55" s="185"/>
      <c r="K55" s="186">
        <f t="shared" si="23"/>
        <v>0</v>
      </c>
      <c r="L55" s="186">
        <v>21</v>
      </c>
      <c r="M55" s="186">
        <f t="shared" si="24"/>
        <v>0</v>
      </c>
      <c r="N55" s="184">
        <v>0</v>
      </c>
      <c r="O55" s="184">
        <f t="shared" si="25"/>
        <v>0</v>
      </c>
      <c r="P55" s="184">
        <v>0</v>
      </c>
      <c r="Q55" s="184">
        <f t="shared" si="26"/>
        <v>0</v>
      </c>
      <c r="R55" s="186"/>
      <c r="S55" s="186" t="s">
        <v>180</v>
      </c>
      <c r="T55" s="187" t="s">
        <v>181</v>
      </c>
      <c r="U55" s="161">
        <v>0</v>
      </c>
      <c r="V55" s="161">
        <f t="shared" si="27"/>
        <v>0</v>
      </c>
      <c r="W55" s="161"/>
      <c r="X55" s="161" t="s">
        <v>661</v>
      </c>
      <c r="Y55" s="161" t="s">
        <v>183</v>
      </c>
      <c r="Z55" s="150"/>
      <c r="AA55" s="150"/>
      <c r="AB55" s="150"/>
      <c r="AC55" s="150"/>
      <c r="AD55" s="150"/>
      <c r="AE55" s="150"/>
      <c r="AF55" s="150"/>
      <c r="AG55" s="150" t="s">
        <v>1153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">
      <c r="A56" s="181">
        <v>44</v>
      </c>
      <c r="B56" s="182" t="s">
        <v>1150</v>
      </c>
      <c r="C56" s="191" t="s">
        <v>1200</v>
      </c>
      <c r="D56" s="183" t="s">
        <v>525</v>
      </c>
      <c r="E56" s="184">
        <v>44</v>
      </c>
      <c r="F56" s="185"/>
      <c r="G56" s="186">
        <f t="shared" si="21"/>
        <v>0</v>
      </c>
      <c r="H56" s="185"/>
      <c r="I56" s="186">
        <f t="shared" si="22"/>
        <v>0</v>
      </c>
      <c r="J56" s="185"/>
      <c r="K56" s="186">
        <f t="shared" si="23"/>
        <v>0</v>
      </c>
      <c r="L56" s="186">
        <v>21</v>
      </c>
      <c r="M56" s="186">
        <f t="shared" si="24"/>
        <v>0</v>
      </c>
      <c r="N56" s="184">
        <v>0</v>
      </c>
      <c r="O56" s="184">
        <f t="shared" si="25"/>
        <v>0</v>
      </c>
      <c r="P56" s="184">
        <v>0</v>
      </c>
      <c r="Q56" s="184">
        <f t="shared" si="26"/>
        <v>0</v>
      </c>
      <c r="R56" s="186"/>
      <c r="S56" s="186" t="s">
        <v>180</v>
      </c>
      <c r="T56" s="187" t="s">
        <v>181</v>
      </c>
      <c r="U56" s="161">
        <v>0</v>
      </c>
      <c r="V56" s="161">
        <f t="shared" si="27"/>
        <v>0</v>
      </c>
      <c r="W56" s="161"/>
      <c r="X56" s="161" t="s">
        <v>661</v>
      </c>
      <c r="Y56" s="161" t="s">
        <v>183</v>
      </c>
      <c r="Z56" s="150"/>
      <c r="AA56" s="150"/>
      <c r="AB56" s="150"/>
      <c r="AC56" s="150"/>
      <c r="AD56" s="150"/>
      <c r="AE56" s="150"/>
      <c r="AF56" s="150"/>
      <c r="AG56" s="150" t="s">
        <v>1153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">
      <c r="A57" s="181">
        <v>45</v>
      </c>
      <c r="B57" s="182" t="s">
        <v>1150</v>
      </c>
      <c r="C57" s="191" t="s">
        <v>1201</v>
      </c>
      <c r="D57" s="183" t="s">
        <v>525</v>
      </c>
      <c r="E57" s="184">
        <v>4</v>
      </c>
      <c r="F57" s="185"/>
      <c r="G57" s="186">
        <f t="shared" si="21"/>
        <v>0</v>
      </c>
      <c r="H57" s="185"/>
      <c r="I57" s="186">
        <f t="shared" si="22"/>
        <v>0</v>
      </c>
      <c r="J57" s="185"/>
      <c r="K57" s="186">
        <f t="shared" si="23"/>
        <v>0</v>
      </c>
      <c r="L57" s="186">
        <v>21</v>
      </c>
      <c r="M57" s="186">
        <f t="shared" si="24"/>
        <v>0</v>
      </c>
      <c r="N57" s="184">
        <v>0</v>
      </c>
      <c r="O57" s="184">
        <f t="shared" si="25"/>
        <v>0</v>
      </c>
      <c r="P57" s="184">
        <v>0</v>
      </c>
      <c r="Q57" s="184">
        <f t="shared" si="26"/>
        <v>0</v>
      </c>
      <c r="R57" s="186"/>
      <c r="S57" s="186" t="s">
        <v>180</v>
      </c>
      <c r="T57" s="187" t="s">
        <v>181</v>
      </c>
      <c r="U57" s="161">
        <v>0</v>
      </c>
      <c r="V57" s="161">
        <f t="shared" si="27"/>
        <v>0</v>
      </c>
      <c r="W57" s="161"/>
      <c r="X57" s="161" t="s">
        <v>661</v>
      </c>
      <c r="Y57" s="161" t="s">
        <v>183</v>
      </c>
      <c r="Z57" s="150"/>
      <c r="AA57" s="150"/>
      <c r="AB57" s="150"/>
      <c r="AC57" s="150"/>
      <c r="AD57" s="150"/>
      <c r="AE57" s="150"/>
      <c r="AF57" s="150"/>
      <c r="AG57" s="150" t="s">
        <v>1153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">
      <c r="A58" s="181">
        <v>46</v>
      </c>
      <c r="B58" s="182" t="s">
        <v>1150</v>
      </c>
      <c r="C58" s="191" t="s">
        <v>1202</v>
      </c>
      <c r="D58" s="183" t="s">
        <v>525</v>
      </c>
      <c r="E58" s="184">
        <v>28</v>
      </c>
      <c r="F58" s="185"/>
      <c r="G58" s="186">
        <f t="shared" si="21"/>
        <v>0</v>
      </c>
      <c r="H58" s="185"/>
      <c r="I58" s="186">
        <f t="shared" si="22"/>
        <v>0</v>
      </c>
      <c r="J58" s="185"/>
      <c r="K58" s="186">
        <f t="shared" si="23"/>
        <v>0</v>
      </c>
      <c r="L58" s="186">
        <v>21</v>
      </c>
      <c r="M58" s="186">
        <f t="shared" si="24"/>
        <v>0</v>
      </c>
      <c r="N58" s="184">
        <v>0</v>
      </c>
      <c r="O58" s="184">
        <f t="shared" si="25"/>
        <v>0</v>
      </c>
      <c r="P58" s="184">
        <v>0</v>
      </c>
      <c r="Q58" s="184">
        <f t="shared" si="26"/>
        <v>0</v>
      </c>
      <c r="R58" s="186"/>
      <c r="S58" s="186" t="s">
        <v>180</v>
      </c>
      <c r="T58" s="187" t="s">
        <v>181</v>
      </c>
      <c r="U58" s="161">
        <v>0</v>
      </c>
      <c r="V58" s="161">
        <f t="shared" si="27"/>
        <v>0</v>
      </c>
      <c r="W58" s="161"/>
      <c r="X58" s="161" t="s">
        <v>661</v>
      </c>
      <c r="Y58" s="161" t="s">
        <v>183</v>
      </c>
      <c r="Z58" s="150"/>
      <c r="AA58" s="150"/>
      <c r="AB58" s="150"/>
      <c r="AC58" s="150"/>
      <c r="AD58" s="150"/>
      <c r="AE58" s="150"/>
      <c r="AF58" s="150"/>
      <c r="AG58" s="150" t="s">
        <v>1153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">
      <c r="A59" s="181">
        <v>47</v>
      </c>
      <c r="B59" s="182" t="s">
        <v>1150</v>
      </c>
      <c r="C59" s="191" t="s">
        <v>1203</v>
      </c>
      <c r="D59" s="183" t="s">
        <v>525</v>
      </c>
      <c r="E59" s="184">
        <v>60</v>
      </c>
      <c r="F59" s="185"/>
      <c r="G59" s="186">
        <f t="shared" si="21"/>
        <v>0</v>
      </c>
      <c r="H59" s="185"/>
      <c r="I59" s="186">
        <f t="shared" si="22"/>
        <v>0</v>
      </c>
      <c r="J59" s="185"/>
      <c r="K59" s="186">
        <f t="shared" si="23"/>
        <v>0</v>
      </c>
      <c r="L59" s="186">
        <v>21</v>
      </c>
      <c r="M59" s="186">
        <f t="shared" si="24"/>
        <v>0</v>
      </c>
      <c r="N59" s="184">
        <v>0</v>
      </c>
      <c r="O59" s="184">
        <f t="shared" si="25"/>
        <v>0</v>
      </c>
      <c r="P59" s="184">
        <v>0</v>
      </c>
      <c r="Q59" s="184">
        <f t="shared" si="26"/>
        <v>0</v>
      </c>
      <c r="R59" s="186"/>
      <c r="S59" s="186" t="s">
        <v>180</v>
      </c>
      <c r="T59" s="187" t="s">
        <v>181</v>
      </c>
      <c r="U59" s="161">
        <v>0</v>
      </c>
      <c r="V59" s="161">
        <f t="shared" si="27"/>
        <v>0</v>
      </c>
      <c r="W59" s="161"/>
      <c r="X59" s="161" t="s">
        <v>661</v>
      </c>
      <c r="Y59" s="161" t="s">
        <v>183</v>
      </c>
      <c r="Z59" s="150"/>
      <c r="AA59" s="150"/>
      <c r="AB59" s="150"/>
      <c r="AC59" s="150"/>
      <c r="AD59" s="150"/>
      <c r="AE59" s="150"/>
      <c r="AF59" s="150"/>
      <c r="AG59" s="150" t="s">
        <v>1153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x14ac:dyDescent="0.2">
      <c r="A60" s="166" t="s">
        <v>175</v>
      </c>
      <c r="B60" s="167" t="s">
        <v>78</v>
      </c>
      <c r="C60" s="188" t="s">
        <v>79</v>
      </c>
      <c r="D60" s="168"/>
      <c r="E60" s="169"/>
      <c r="F60" s="170"/>
      <c r="G60" s="170">
        <f>SUMIF(AG61:AG70,"&lt;&gt;NOR",G61:G70)</f>
        <v>0</v>
      </c>
      <c r="H60" s="170"/>
      <c r="I60" s="170">
        <f>SUM(I61:I70)</f>
        <v>0</v>
      </c>
      <c r="J60" s="170"/>
      <c r="K60" s="170">
        <f>SUM(K61:K70)</f>
        <v>0</v>
      </c>
      <c r="L60" s="170"/>
      <c r="M60" s="170">
        <f>SUM(M61:M70)</f>
        <v>0</v>
      </c>
      <c r="N60" s="169"/>
      <c r="O60" s="169">
        <f>SUM(O61:O70)</f>
        <v>0</v>
      </c>
      <c r="P60" s="169"/>
      <c r="Q60" s="169">
        <f>SUM(Q61:Q70)</f>
        <v>0</v>
      </c>
      <c r="R60" s="170"/>
      <c r="S60" s="170"/>
      <c r="T60" s="171"/>
      <c r="U60" s="165"/>
      <c r="V60" s="165">
        <f>SUM(V61:V70)</f>
        <v>0</v>
      </c>
      <c r="W60" s="165"/>
      <c r="X60" s="165"/>
      <c r="Y60" s="165"/>
      <c r="AG60" t="s">
        <v>176</v>
      </c>
    </row>
    <row r="61" spans="1:60" ht="33.75" outlineLevel="1" x14ac:dyDescent="0.2">
      <c r="A61" s="173">
        <v>48</v>
      </c>
      <c r="B61" s="174" t="s">
        <v>1150</v>
      </c>
      <c r="C61" s="189" t="s">
        <v>1204</v>
      </c>
      <c r="D61" s="175" t="s">
        <v>525</v>
      </c>
      <c r="E61" s="176">
        <v>6</v>
      </c>
      <c r="F61" s="177"/>
      <c r="G61" s="178">
        <f>ROUND(E61*F61,2)</f>
        <v>0</v>
      </c>
      <c r="H61" s="177"/>
      <c r="I61" s="178">
        <f>ROUND(E61*H61,2)</f>
        <v>0</v>
      </c>
      <c r="J61" s="177"/>
      <c r="K61" s="178">
        <f>ROUND(E61*J61,2)</f>
        <v>0</v>
      </c>
      <c r="L61" s="178">
        <v>21</v>
      </c>
      <c r="M61" s="178">
        <f>G61*(1+L61/100)</f>
        <v>0</v>
      </c>
      <c r="N61" s="176">
        <v>0</v>
      </c>
      <c r="O61" s="176">
        <f>ROUND(E61*N61,2)</f>
        <v>0</v>
      </c>
      <c r="P61" s="176">
        <v>0</v>
      </c>
      <c r="Q61" s="176">
        <f>ROUND(E61*P61,2)</f>
        <v>0</v>
      </c>
      <c r="R61" s="178"/>
      <c r="S61" s="178" t="s">
        <v>180</v>
      </c>
      <c r="T61" s="179" t="s">
        <v>181</v>
      </c>
      <c r="U61" s="161">
        <v>0</v>
      </c>
      <c r="V61" s="161">
        <f>ROUND(E61*U61,2)</f>
        <v>0</v>
      </c>
      <c r="W61" s="161"/>
      <c r="X61" s="161" t="s">
        <v>661</v>
      </c>
      <c r="Y61" s="161" t="s">
        <v>183</v>
      </c>
      <c r="Z61" s="150"/>
      <c r="AA61" s="150"/>
      <c r="AB61" s="150"/>
      <c r="AC61" s="150"/>
      <c r="AD61" s="150"/>
      <c r="AE61" s="150"/>
      <c r="AF61" s="150"/>
      <c r="AG61" s="150" t="s">
        <v>1153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2" x14ac:dyDescent="0.2">
      <c r="A62" s="157"/>
      <c r="B62" s="158"/>
      <c r="C62" s="252" t="s">
        <v>1205</v>
      </c>
      <c r="D62" s="253"/>
      <c r="E62" s="253"/>
      <c r="F62" s="253"/>
      <c r="G62" s="253"/>
      <c r="H62" s="161"/>
      <c r="I62" s="161"/>
      <c r="J62" s="161"/>
      <c r="K62" s="161"/>
      <c r="L62" s="161"/>
      <c r="M62" s="161"/>
      <c r="N62" s="160"/>
      <c r="O62" s="160"/>
      <c r="P62" s="160"/>
      <c r="Q62" s="160"/>
      <c r="R62" s="161"/>
      <c r="S62" s="161"/>
      <c r="T62" s="161"/>
      <c r="U62" s="161"/>
      <c r="V62" s="161"/>
      <c r="W62" s="161"/>
      <c r="X62" s="161"/>
      <c r="Y62" s="161"/>
      <c r="Z62" s="150"/>
      <c r="AA62" s="150"/>
      <c r="AB62" s="150"/>
      <c r="AC62" s="150"/>
      <c r="AD62" s="150"/>
      <c r="AE62" s="150"/>
      <c r="AF62" s="150"/>
      <c r="AG62" s="150" t="s">
        <v>186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">
      <c r="A63" s="181">
        <v>49</v>
      </c>
      <c r="B63" s="182" t="s">
        <v>1150</v>
      </c>
      <c r="C63" s="191" t="s">
        <v>1206</v>
      </c>
      <c r="D63" s="183" t="s">
        <v>525</v>
      </c>
      <c r="E63" s="184">
        <v>6</v>
      </c>
      <c r="F63" s="185"/>
      <c r="G63" s="186">
        <f>ROUND(E63*F63,2)</f>
        <v>0</v>
      </c>
      <c r="H63" s="185"/>
      <c r="I63" s="186">
        <f>ROUND(E63*H63,2)</f>
        <v>0</v>
      </c>
      <c r="J63" s="185"/>
      <c r="K63" s="186">
        <f>ROUND(E63*J63,2)</f>
        <v>0</v>
      </c>
      <c r="L63" s="186">
        <v>21</v>
      </c>
      <c r="M63" s="186">
        <f>G63*(1+L63/100)</f>
        <v>0</v>
      </c>
      <c r="N63" s="184">
        <v>0</v>
      </c>
      <c r="O63" s="184">
        <f>ROUND(E63*N63,2)</f>
        <v>0</v>
      </c>
      <c r="P63" s="184">
        <v>0</v>
      </c>
      <c r="Q63" s="184">
        <f>ROUND(E63*P63,2)</f>
        <v>0</v>
      </c>
      <c r="R63" s="186"/>
      <c r="S63" s="186" t="s">
        <v>180</v>
      </c>
      <c r="T63" s="187" t="s">
        <v>181</v>
      </c>
      <c r="U63" s="161">
        <v>0</v>
      </c>
      <c r="V63" s="161">
        <f>ROUND(E63*U63,2)</f>
        <v>0</v>
      </c>
      <c r="W63" s="161"/>
      <c r="X63" s="161" t="s">
        <v>661</v>
      </c>
      <c r="Y63" s="161" t="s">
        <v>183</v>
      </c>
      <c r="Z63" s="150"/>
      <c r="AA63" s="150"/>
      <c r="AB63" s="150"/>
      <c r="AC63" s="150"/>
      <c r="AD63" s="150"/>
      <c r="AE63" s="150"/>
      <c r="AF63" s="150"/>
      <c r="AG63" s="150" t="s">
        <v>1153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ht="33.75" outlineLevel="1" x14ac:dyDescent="0.2">
      <c r="A64" s="173">
        <v>50</v>
      </c>
      <c r="B64" s="174" t="s">
        <v>1150</v>
      </c>
      <c r="C64" s="189" t="s">
        <v>1207</v>
      </c>
      <c r="D64" s="175" t="s">
        <v>525</v>
      </c>
      <c r="E64" s="176">
        <v>6</v>
      </c>
      <c r="F64" s="177"/>
      <c r="G64" s="178">
        <f>ROUND(E64*F64,2)</f>
        <v>0</v>
      </c>
      <c r="H64" s="177"/>
      <c r="I64" s="178">
        <f>ROUND(E64*H64,2)</f>
        <v>0</v>
      </c>
      <c r="J64" s="177"/>
      <c r="K64" s="178">
        <f>ROUND(E64*J64,2)</f>
        <v>0</v>
      </c>
      <c r="L64" s="178">
        <v>21</v>
      </c>
      <c r="M64" s="178">
        <f>G64*(1+L64/100)</f>
        <v>0</v>
      </c>
      <c r="N64" s="176">
        <v>0</v>
      </c>
      <c r="O64" s="176">
        <f>ROUND(E64*N64,2)</f>
        <v>0</v>
      </c>
      <c r="P64" s="176">
        <v>0</v>
      </c>
      <c r="Q64" s="176">
        <f>ROUND(E64*P64,2)</f>
        <v>0</v>
      </c>
      <c r="R64" s="178"/>
      <c r="S64" s="178" t="s">
        <v>180</v>
      </c>
      <c r="T64" s="179" t="s">
        <v>181</v>
      </c>
      <c r="U64" s="161">
        <v>0</v>
      </c>
      <c r="V64" s="161">
        <f>ROUND(E64*U64,2)</f>
        <v>0</v>
      </c>
      <c r="W64" s="161"/>
      <c r="X64" s="161" t="s">
        <v>661</v>
      </c>
      <c r="Y64" s="161" t="s">
        <v>183</v>
      </c>
      <c r="Z64" s="150"/>
      <c r="AA64" s="150"/>
      <c r="AB64" s="150"/>
      <c r="AC64" s="150"/>
      <c r="AD64" s="150"/>
      <c r="AE64" s="150"/>
      <c r="AF64" s="150"/>
      <c r="AG64" s="150" t="s">
        <v>1153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2" x14ac:dyDescent="0.2">
      <c r="A65" s="157"/>
      <c r="B65" s="158"/>
      <c r="C65" s="252" t="s">
        <v>1208</v>
      </c>
      <c r="D65" s="253"/>
      <c r="E65" s="253"/>
      <c r="F65" s="253"/>
      <c r="G65" s="253"/>
      <c r="H65" s="161"/>
      <c r="I65" s="161"/>
      <c r="J65" s="161"/>
      <c r="K65" s="161"/>
      <c r="L65" s="161"/>
      <c r="M65" s="161"/>
      <c r="N65" s="160"/>
      <c r="O65" s="160"/>
      <c r="P65" s="160"/>
      <c r="Q65" s="160"/>
      <c r="R65" s="161"/>
      <c r="S65" s="161"/>
      <c r="T65" s="161"/>
      <c r="U65" s="161"/>
      <c r="V65" s="161"/>
      <c r="W65" s="161"/>
      <c r="X65" s="161"/>
      <c r="Y65" s="161"/>
      <c r="Z65" s="150"/>
      <c r="AA65" s="150"/>
      <c r="AB65" s="150"/>
      <c r="AC65" s="150"/>
      <c r="AD65" s="150"/>
      <c r="AE65" s="150"/>
      <c r="AF65" s="150"/>
      <c r="AG65" s="150" t="s">
        <v>186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">
      <c r="A66" s="181">
        <v>51</v>
      </c>
      <c r="B66" s="182" t="s">
        <v>1150</v>
      </c>
      <c r="C66" s="191" t="s">
        <v>1206</v>
      </c>
      <c r="D66" s="183" t="s">
        <v>525</v>
      </c>
      <c r="E66" s="184">
        <v>6</v>
      </c>
      <c r="F66" s="185"/>
      <c r="G66" s="186">
        <f>ROUND(E66*F66,2)</f>
        <v>0</v>
      </c>
      <c r="H66" s="185"/>
      <c r="I66" s="186">
        <f>ROUND(E66*H66,2)</f>
        <v>0</v>
      </c>
      <c r="J66" s="185"/>
      <c r="K66" s="186">
        <f>ROUND(E66*J66,2)</f>
        <v>0</v>
      </c>
      <c r="L66" s="186">
        <v>21</v>
      </c>
      <c r="M66" s="186">
        <f>G66*(1+L66/100)</f>
        <v>0</v>
      </c>
      <c r="N66" s="184">
        <v>0</v>
      </c>
      <c r="O66" s="184">
        <f>ROUND(E66*N66,2)</f>
        <v>0</v>
      </c>
      <c r="P66" s="184">
        <v>0</v>
      </c>
      <c r="Q66" s="184">
        <f>ROUND(E66*P66,2)</f>
        <v>0</v>
      </c>
      <c r="R66" s="186"/>
      <c r="S66" s="186" t="s">
        <v>180</v>
      </c>
      <c r="T66" s="187" t="s">
        <v>181</v>
      </c>
      <c r="U66" s="161">
        <v>0</v>
      </c>
      <c r="V66" s="161">
        <f>ROUND(E66*U66,2)</f>
        <v>0</v>
      </c>
      <c r="W66" s="161"/>
      <c r="X66" s="161" t="s">
        <v>661</v>
      </c>
      <c r="Y66" s="161" t="s">
        <v>183</v>
      </c>
      <c r="Z66" s="150"/>
      <c r="AA66" s="150"/>
      <c r="AB66" s="150"/>
      <c r="AC66" s="150"/>
      <c r="AD66" s="150"/>
      <c r="AE66" s="150"/>
      <c r="AF66" s="150"/>
      <c r="AG66" s="150" t="s">
        <v>1153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 x14ac:dyDescent="0.2">
      <c r="A67" s="181">
        <v>52</v>
      </c>
      <c r="B67" s="182" t="s">
        <v>1150</v>
      </c>
      <c r="C67" s="191" t="s">
        <v>1209</v>
      </c>
      <c r="D67" s="183" t="s">
        <v>525</v>
      </c>
      <c r="E67" s="184">
        <v>3</v>
      </c>
      <c r="F67" s="185"/>
      <c r="G67" s="186">
        <f>ROUND(E67*F67,2)</f>
        <v>0</v>
      </c>
      <c r="H67" s="185"/>
      <c r="I67" s="186">
        <f>ROUND(E67*H67,2)</f>
        <v>0</v>
      </c>
      <c r="J67" s="185"/>
      <c r="K67" s="186">
        <f>ROUND(E67*J67,2)</f>
        <v>0</v>
      </c>
      <c r="L67" s="186">
        <v>21</v>
      </c>
      <c r="M67" s="186">
        <f>G67*(1+L67/100)</f>
        <v>0</v>
      </c>
      <c r="N67" s="184">
        <v>0</v>
      </c>
      <c r="O67" s="184">
        <f>ROUND(E67*N67,2)</f>
        <v>0</v>
      </c>
      <c r="P67" s="184">
        <v>0</v>
      </c>
      <c r="Q67" s="184">
        <f>ROUND(E67*P67,2)</f>
        <v>0</v>
      </c>
      <c r="R67" s="186"/>
      <c r="S67" s="186" t="s">
        <v>180</v>
      </c>
      <c r="T67" s="187" t="s">
        <v>181</v>
      </c>
      <c r="U67" s="161">
        <v>0</v>
      </c>
      <c r="V67" s="161">
        <f>ROUND(E67*U67,2)</f>
        <v>0</v>
      </c>
      <c r="W67" s="161"/>
      <c r="X67" s="161" t="s">
        <v>661</v>
      </c>
      <c r="Y67" s="161" t="s">
        <v>183</v>
      </c>
      <c r="Z67" s="150"/>
      <c r="AA67" s="150"/>
      <c r="AB67" s="150"/>
      <c r="AC67" s="150"/>
      <c r="AD67" s="150"/>
      <c r="AE67" s="150"/>
      <c r="AF67" s="150"/>
      <c r="AG67" s="150" t="s">
        <v>1153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">
      <c r="A68" s="181">
        <v>53</v>
      </c>
      <c r="B68" s="182" t="s">
        <v>1150</v>
      </c>
      <c r="C68" s="191" t="s">
        <v>1206</v>
      </c>
      <c r="D68" s="183" t="s">
        <v>525</v>
      </c>
      <c r="E68" s="184">
        <v>3</v>
      </c>
      <c r="F68" s="185"/>
      <c r="G68" s="186">
        <f>ROUND(E68*F68,2)</f>
        <v>0</v>
      </c>
      <c r="H68" s="185"/>
      <c r="I68" s="186">
        <f>ROUND(E68*H68,2)</f>
        <v>0</v>
      </c>
      <c r="J68" s="185"/>
      <c r="K68" s="186">
        <f>ROUND(E68*J68,2)</f>
        <v>0</v>
      </c>
      <c r="L68" s="186">
        <v>21</v>
      </c>
      <c r="M68" s="186">
        <f>G68*(1+L68/100)</f>
        <v>0</v>
      </c>
      <c r="N68" s="184">
        <v>0</v>
      </c>
      <c r="O68" s="184">
        <f>ROUND(E68*N68,2)</f>
        <v>0</v>
      </c>
      <c r="P68" s="184">
        <v>0</v>
      </c>
      <c r="Q68" s="184">
        <f>ROUND(E68*P68,2)</f>
        <v>0</v>
      </c>
      <c r="R68" s="186"/>
      <c r="S68" s="186" t="s">
        <v>180</v>
      </c>
      <c r="T68" s="187" t="s">
        <v>181</v>
      </c>
      <c r="U68" s="161">
        <v>0</v>
      </c>
      <c r="V68" s="161">
        <f>ROUND(E68*U68,2)</f>
        <v>0</v>
      </c>
      <c r="W68" s="161"/>
      <c r="X68" s="161" t="s">
        <v>661</v>
      </c>
      <c r="Y68" s="161" t="s">
        <v>183</v>
      </c>
      <c r="Z68" s="150"/>
      <c r="AA68" s="150"/>
      <c r="AB68" s="150"/>
      <c r="AC68" s="150"/>
      <c r="AD68" s="150"/>
      <c r="AE68" s="150"/>
      <c r="AF68" s="150"/>
      <c r="AG68" s="150" t="s">
        <v>1153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">
      <c r="A69" s="181">
        <v>54</v>
      </c>
      <c r="B69" s="182" t="s">
        <v>1150</v>
      </c>
      <c r="C69" s="191" t="s">
        <v>1210</v>
      </c>
      <c r="D69" s="183" t="s">
        <v>525</v>
      </c>
      <c r="E69" s="184">
        <v>3</v>
      </c>
      <c r="F69" s="185"/>
      <c r="G69" s="186">
        <f>ROUND(E69*F69,2)</f>
        <v>0</v>
      </c>
      <c r="H69" s="185"/>
      <c r="I69" s="186">
        <f>ROUND(E69*H69,2)</f>
        <v>0</v>
      </c>
      <c r="J69" s="185"/>
      <c r="K69" s="186">
        <f>ROUND(E69*J69,2)</f>
        <v>0</v>
      </c>
      <c r="L69" s="186">
        <v>21</v>
      </c>
      <c r="M69" s="186">
        <f>G69*(1+L69/100)</f>
        <v>0</v>
      </c>
      <c r="N69" s="184">
        <v>0</v>
      </c>
      <c r="O69" s="184">
        <f>ROUND(E69*N69,2)</f>
        <v>0</v>
      </c>
      <c r="P69" s="184">
        <v>0</v>
      </c>
      <c r="Q69" s="184">
        <f>ROUND(E69*P69,2)</f>
        <v>0</v>
      </c>
      <c r="R69" s="186"/>
      <c r="S69" s="186" t="s">
        <v>180</v>
      </c>
      <c r="T69" s="187" t="s">
        <v>181</v>
      </c>
      <c r="U69" s="161">
        <v>0</v>
      </c>
      <c r="V69" s="161">
        <f>ROUND(E69*U69,2)</f>
        <v>0</v>
      </c>
      <c r="W69" s="161"/>
      <c r="X69" s="161" t="s">
        <v>661</v>
      </c>
      <c r="Y69" s="161" t="s">
        <v>183</v>
      </c>
      <c r="Z69" s="150"/>
      <c r="AA69" s="150"/>
      <c r="AB69" s="150"/>
      <c r="AC69" s="150"/>
      <c r="AD69" s="150"/>
      <c r="AE69" s="150"/>
      <c r="AF69" s="150"/>
      <c r="AG69" s="150" t="s">
        <v>1153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 x14ac:dyDescent="0.2">
      <c r="A70" s="173">
        <v>55</v>
      </c>
      <c r="B70" s="174" t="s">
        <v>1150</v>
      </c>
      <c r="C70" s="189" t="s">
        <v>1206</v>
      </c>
      <c r="D70" s="175" t="s">
        <v>525</v>
      </c>
      <c r="E70" s="176">
        <v>3</v>
      </c>
      <c r="F70" s="177"/>
      <c r="G70" s="178">
        <f>ROUND(E70*F70,2)</f>
        <v>0</v>
      </c>
      <c r="H70" s="177"/>
      <c r="I70" s="178">
        <f>ROUND(E70*H70,2)</f>
        <v>0</v>
      </c>
      <c r="J70" s="177"/>
      <c r="K70" s="178">
        <f>ROUND(E70*J70,2)</f>
        <v>0</v>
      </c>
      <c r="L70" s="178">
        <v>21</v>
      </c>
      <c r="M70" s="178">
        <f>G70*(1+L70/100)</f>
        <v>0</v>
      </c>
      <c r="N70" s="176">
        <v>0</v>
      </c>
      <c r="O70" s="176">
        <f>ROUND(E70*N70,2)</f>
        <v>0</v>
      </c>
      <c r="P70" s="176">
        <v>0</v>
      </c>
      <c r="Q70" s="176">
        <f>ROUND(E70*P70,2)</f>
        <v>0</v>
      </c>
      <c r="R70" s="178"/>
      <c r="S70" s="178" t="s">
        <v>180</v>
      </c>
      <c r="T70" s="179" t="s">
        <v>181</v>
      </c>
      <c r="U70" s="161">
        <v>0</v>
      </c>
      <c r="V70" s="161">
        <f>ROUND(E70*U70,2)</f>
        <v>0</v>
      </c>
      <c r="W70" s="161"/>
      <c r="X70" s="161" t="s">
        <v>661</v>
      </c>
      <c r="Y70" s="161" t="s">
        <v>183</v>
      </c>
      <c r="Z70" s="150"/>
      <c r="AA70" s="150"/>
      <c r="AB70" s="150"/>
      <c r="AC70" s="150"/>
      <c r="AD70" s="150"/>
      <c r="AE70" s="150"/>
      <c r="AF70" s="150"/>
      <c r="AG70" s="150" t="s">
        <v>1153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x14ac:dyDescent="0.2">
      <c r="A71" s="3"/>
      <c r="B71" s="4"/>
      <c r="C71" s="192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E71">
        <v>12</v>
      </c>
      <c r="AF71">
        <v>21</v>
      </c>
      <c r="AG71" t="s">
        <v>161</v>
      </c>
    </row>
    <row r="72" spans="1:60" x14ac:dyDescent="0.2">
      <c r="A72" s="153"/>
      <c r="B72" s="154" t="s">
        <v>29</v>
      </c>
      <c r="C72" s="193"/>
      <c r="D72" s="155"/>
      <c r="E72" s="156"/>
      <c r="F72" s="156"/>
      <c r="G72" s="172">
        <f>G8+G11+G19+G35+G44+G60</f>
        <v>0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f>SUMIF(L7:L70,AE71,G7:G70)</f>
        <v>0</v>
      </c>
      <c r="AF72">
        <f>SUMIF(L7:L70,AF71,G7:G70)</f>
        <v>0</v>
      </c>
      <c r="AG72" t="s">
        <v>235</v>
      </c>
    </row>
    <row r="73" spans="1:60" x14ac:dyDescent="0.2">
      <c r="C73" s="194"/>
      <c r="D73" s="10"/>
      <c r="AG73" t="s">
        <v>236</v>
      </c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t6Lr4wgGhCrKDyUE6HZlA6rXgOF1wEWWlxFPSkLlsLTiM4VQidXNRyfaCTOeABzggvVVgVeMHeFawdnZHF19w==" saltValue="zv7n4+jc/Eb8RAv1p7S4bw==" spinCount="100000" sheet="1" formatRows="0"/>
  <mergeCells count="6">
    <mergeCell ref="C65:G65"/>
    <mergeCell ref="A1:G1"/>
    <mergeCell ref="C2:G2"/>
    <mergeCell ref="C3:G3"/>
    <mergeCell ref="C4:G4"/>
    <mergeCell ref="C62:G6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BBD16-0C1A-4A71-9E3C-BB912FD527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237</v>
      </c>
      <c r="B1" s="254"/>
      <c r="C1" s="254"/>
      <c r="D1" s="254"/>
      <c r="E1" s="254"/>
      <c r="F1" s="254"/>
      <c r="G1" s="254"/>
      <c r="AG1" t="s">
        <v>146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147</v>
      </c>
    </row>
    <row r="3" spans="1:60" ht="24.95" customHeight="1" x14ac:dyDescent="0.2">
      <c r="A3" s="50" t="s">
        <v>8</v>
      </c>
      <c r="B3" s="49" t="s">
        <v>57</v>
      </c>
      <c r="C3" s="255" t="s">
        <v>58</v>
      </c>
      <c r="D3" s="256"/>
      <c r="E3" s="256"/>
      <c r="F3" s="256"/>
      <c r="G3" s="257"/>
      <c r="AC3" s="124" t="s">
        <v>147</v>
      </c>
      <c r="AG3" t="s">
        <v>151</v>
      </c>
    </row>
    <row r="4" spans="1:60" ht="24.95" customHeight="1" x14ac:dyDescent="0.2">
      <c r="A4" s="143" t="s">
        <v>9</v>
      </c>
      <c r="B4" s="144" t="s">
        <v>51</v>
      </c>
      <c r="C4" s="258" t="s">
        <v>52</v>
      </c>
      <c r="D4" s="259"/>
      <c r="E4" s="259"/>
      <c r="F4" s="259"/>
      <c r="G4" s="260"/>
      <c r="AG4" t="s">
        <v>152</v>
      </c>
    </row>
    <row r="5" spans="1:60" x14ac:dyDescent="0.2">
      <c r="D5" s="10"/>
    </row>
    <row r="6" spans="1:60" ht="38.25" x14ac:dyDescent="0.2">
      <c r="A6" s="146" t="s">
        <v>153</v>
      </c>
      <c r="B6" s="148" t="s">
        <v>154</v>
      </c>
      <c r="C6" s="148" t="s">
        <v>155</v>
      </c>
      <c r="D6" s="147" t="s">
        <v>156</v>
      </c>
      <c r="E6" s="146" t="s">
        <v>157</v>
      </c>
      <c r="F6" s="145" t="s">
        <v>158</v>
      </c>
      <c r="G6" s="146" t="s">
        <v>29</v>
      </c>
      <c r="H6" s="149" t="s">
        <v>30</v>
      </c>
      <c r="I6" s="149" t="s">
        <v>159</v>
      </c>
      <c r="J6" s="149" t="s">
        <v>31</v>
      </c>
      <c r="K6" s="149" t="s">
        <v>160</v>
      </c>
      <c r="L6" s="149" t="s">
        <v>161</v>
      </c>
      <c r="M6" s="149" t="s">
        <v>162</v>
      </c>
      <c r="N6" s="149" t="s">
        <v>163</v>
      </c>
      <c r="O6" s="149" t="s">
        <v>164</v>
      </c>
      <c r="P6" s="149" t="s">
        <v>165</v>
      </c>
      <c r="Q6" s="149" t="s">
        <v>166</v>
      </c>
      <c r="R6" s="149" t="s">
        <v>167</v>
      </c>
      <c r="S6" s="149" t="s">
        <v>168</v>
      </c>
      <c r="T6" s="149" t="s">
        <v>169</v>
      </c>
      <c r="U6" s="149" t="s">
        <v>170</v>
      </c>
      <c r="V6" s="149" t="s">
        <v>171</v>
      </c>
      <c r="W6" s="149" t="s">
        <v>172</v>
      </c>
      <c r="X6" s="149" t="s">
        <v>173</v>
      </c>
      <c r="Y6" s="149" t="s">
        <v>174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6" t="s">
        <v>175</v>
      </c>
      <c r="B8" s="167" t="s">
        <v>86</v>
      </c>
      <c r="C8" s="188" t="s">
        <v>87</v>
      </c>
      <c r="D8" s="168"/>
      <c r="E8" s="169"/>
      <c r="F8" s="170"/>
      <c r="G8" s="170">
        <f>SUMIF(AG9:AG15,"&lt;&gt;NOR",G9:G15)</f>
        <v>0</v>
      </c>
      <c r="H8" s="170"/>
      <c r="I8" s="170">
        <f>SUM(I9:I15)</f>
        <v>0</v>
      </c>
      <c r="J8" s="170"/>
      <c r="K8" s="170">
        <f>SUM(K9:K15)</f>
        <v>0</v>
      </c>
      <c r="L8" s="170"/>
      <c r="M8" s="170">
        <f>SUM(M9:M15)</f>
        <v>0</v>
      </c>
      <c r="N8" s="169"/>
      <c r="O8" s="169">
        <f>SUM(O9:O15)</f>
        <v>6.0000000000000005E-2</v>
      </c>
      <c r="P8" s="169"/>
      <c r="Q8" s="169">
        <f>SUM(Q9:Q15)</f>
        <v>0</v>
      </c>
      <c r="R8" s="170"/>
      <c r="S8" s="170"/>
      <c r="T8" s="171"/>
      <c r="U8" s="165"/>
      <c r="V8" s="165">
        <f>SUM(V9:V15)</f>
        <v>5.5600000000000005</v>
      </c>
      <c r="W8" s="165"/>
      <c r="X8" s="165"/>
      <c r="Y8" s="165"/>
      <c r="AG8" t="s">
        <v>176</v>
      </c>
    </row>
    <row r="9" spans="1:60" ht="22.5" outlineLevel="1" x14ac:dyDescent="0.2">
      <c r="A9" s="173">
        <v>1</v>
      </c>
      <c r="B9" s="174" t="s">
        <v>301</v>
      </c>
      <c r="C9" s="189" t="s">
        <v>1211</v>
      </c>
      <c r="D9" s="175" t="s">
        <v>179</v>
      </c>
      <c r="E9" s="176">
        <v>33.22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1.9000000000000001E-4</v>
      </c>
      <c r="O9" s="176">
        <f>ROUND(E9*N9,2)</f>
        <v>0.01</v>
      </c>
      <c r="P9" s="176">
        <v>0</v>
      </c>
      <c r="Q9" s="176">
        <f>ROUND(E9*P9,2)</f>
        <v>0</v>
      </c>
      <c r="R9" s="178" t="s">
        <v>253</v>
      </c>
      <c r="S9" s="178" t="s">
        <v>242</v>
      </c>
      <c r="T9" s="179" t="s">
        <v>243</v>
      </c>
      <c r="U9" s="161">
        <v>6.83E-2</v>
      </c>
      <c r="V9" s="161">
        <f>ROUND(E9*U9,2)</f>
        <v>2.27</v>
      </c>
      <c r="W9" s="161"/>
      <c r="X9" s="161" t="s">
        <v>182</v>
      </c>
      <c r="Y9" s="161" t="s">
        <v>183</v>
      </c>
      <c r="Z9" s="150"/>
      <c r="AA9" s="150"/>
      <c r="AB9" s="150"/>
      <c r="AC9" s="150"/>
      <c r="AD9" s="150"/>
      <c r="AE9" s="150"/>
      <c r="AF9" s="150"/>
      <c r="AG9" s="150" t="s">
        <v>184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">
      <c r="A10" s="157"/>
      <c r="B10" s="158"/>
      <c r="C10" s="263" t="s">
        <v>308</v>
      </c>
      <c r="D10" s="264"/>
      <c r="E10" s="264"/>
      <c r="F10" s="264"/>
      <c r="G10" s="264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0"/>
      <c r="AA10" s="150"/>
      <c r="AB10" s="150"/>
      <c r="AC10" s="150"/>
      <c r="AD10" s="150"/>
      <c r="AE10" s="150"/>
      <c r="AF10" s="150"/>
      <c r="AG10" s="150" t="s">
        <v>245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2" x14ac:dyDescent="0.2">
      <c r="A11" s="157"/>
      <c r="B11" s="158"/>
      <c r="C11" s="190" t="s">
        <v>1212</v>
      </c>
      <c r="D11" s="163"/>
      <c r="E11" s="164">
        <v>13.7</v>
      </c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0"/>
      <c r="AA11" s="150"/>
      <c r="AB11" s="150"/>
      <c r="AC11" s="150"/>
      <c r="AD11" s="150"/>
      <c r="AE11" s="150"/>
      <c r="AF11" s="150"/>
      <c r="AG11" s="150" t="s">
        <v>188</v>
      </c>
      <c r="AH11" s="150">
        <v>5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3" x14ac:dyDescent="0.2">
      <c r="A12" s="157"/>
      <c r="B12" s="158"/>
      <c r="C12" s="190" t="s">
        <v>1213</v>
      </c>
      <c r="D12" s="163"/>
      <c r="E12" s="164">
        <v>19.52</v>
      </c>
      <c r="F12" s="161"/>
      <c r="G12" s="161"/>
      <c r="H12" s="161"/>
      <c r="I12" s="161"/>
      <c r="J12" s="161"/>
      <c r="K12" s="161"/>
      <c r="L12" s="161"/>
      <c r="M12" s="161"/>
      <c r="N12" s="160"/>
      <c r="O12" s="160"/>
      <c r="P12" s="160"/>
      <c r="Q12" s="160"/>
      <c r="R12" s="161"/>
      <c r="S12" s="161"/>
      <c r="T12" s="161"/>
      <c r="U12" s="161"/>
      <c r="V12" s="161"/>
      <c r="W12" s="161"/>
      <c r="X12" s="161"/>
      <c r="Y12" s="161"/>
      <c r="Z12" s="150"/>
      <c r="AA12" s="150"/>
      <c r="AB12" s="150"/>
      <c r="AC12" s="150"/>
      <c r="AD12" s="150"/>
      <c r="AE12" s="150"/>
      <c r="AF12" s="150"/>
      <c r="AG12" s="150" t="s">
        <v>188</v>
      </c>
      <c r="AH12" s="150">
        <v>5</v>
      </c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73">
        <v>2</v>
      </c>
      <c r="B13" s="174" t="s">
        <v>306</v>
      </c>
      <c r="C13" s="189" t="s">
        <v>307</v>
      </c>
      <c r="D13" s="175" t="s">
        <v>179</v>
      </c>
      <c r="E13" s="176">
        <v>13.7</v>
      </c>
      <c r="F13" s="177"/>
      <c r="G13" s="178">
        <f>ROUND(E13*F13,2)</f>
        <v>0</v>
      </c>
      <c r="H13" s="177"/>
      <c r="I13" s="178">
        <f>ROUND(E13*H13,2)</f>
        <v>0</v>
      </c>
      <c r="J13" s="177"/>
      <c r="K13" s="178">
        <f>ROUND(E13*J13,2)</f>
        <v>0</v>
      </c>
      <c r="L13" s="178">
        <v>21</v>
      </c>
      <c r="M13" s="178">
        <f>G13*(1+L13/100)</f>
        <v>0</v>
      </c>
      <c r="N13" s="176">
        <v>3.5000000000000001E-3</v>
      </c>
      <c r="O13" s="176">
        <f>ROUND(E13*N13,2)</f>
        <v>0.05</v>
      </c>
      <c r="P13" s="176">
        <v>0</v>
      </c>
      <c r="Q13" s="176">
        <f>ROUND(E13*P13,2)</f>
        <v>0</v>
      </c>
      <c r="R13" s="178" t="s">
        <v>253</v>
      </c>
      <c r="S13" s="178" t="s">
        <v>242</v>
      </c>
      <c r="T13" s="179" t="s">
        <v>243</v>
      </c>
      <c r="U13" s="161">
        <v>0.24</v>
      </c>
      <c r="V13" s="161">
        <f>ROUND(E13*U13,2)</f>
        <v>3.29</v>
      </c>
      <c r="W13" s="161"/>
      <c r="X13" s="161" t="s">
        <v>182</v>
      </c>
      <c r="Y13" s="161" t="s">
        <v>183</v>
      </c>
      <c r="Z13" s="150"/>
      <c r="AA13" s="150"/>
      <c r="AB13" s="150"/>
      <c r="AC13" s="150"/>
      <c r="AD13" s="150"/>
      <c r="AE13" s="150"/>
      <c r="AF13" s="150"/>
      <c r="AG13" s="150" t="s">
        <v>184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2" x14ac:dyDescent="0.2">
      <c r="A14" s="157"/>
      <c r="B14" s="158"/>
      <c r="C14" s="263" t="s">
        <v>308</v>
      </c>
      <c r="D14" s="264"/>
      <c r="E14" s="264"/>
      <c r="F14" s="264"/>
      <c r="G14" s="264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0"/>
      <c r="AA14" s="150"/>
      <c r="AB14" s="150"/>
      <c r="AC14" s="150"/>
      <c r="AD14" s="150"/>
      <c r="AE14" s="150"/>
      <c r="AF14" s="150"/>
      <c r="AG14" s="150" t="s">
        <v>245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2" x14ac:dyDescent="0.2">
      <c r="A15" s="157"/>
      <c r="B15" s="158"/>
      <c r="C15" s="190" t="s">
        <v>1214</v>
      </c>
      <c r="D15" s="163"/>
      <c r="E15" s="164">
        <v>13.7</v>
      </c>
      <c r="F15" s="161"/>
      <c r="G15" s="161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50"/>
      <c r="AA15" s="150"/>
      <c r="AB15" s="150"/>
      <c r="AC15" s="150"/>
      <c r="AD15" s="150"/>
      <c r="AE15" s="150"/>
      <c r="AF15" s="150"/>
      <c r="AG15" s="150" t="s">
        <v>188</v>
      </c>
      <c r="AH15" s="150">
        <v>0</v>
      </c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x14ac:dyDescent="0.2">
      <c r="A16" s="166" t="s">
        <v>175</v>
      </c>
      <c r="B16" s="167" t="s">
        <v>88</v>
      </c>
      <c r="C16" s="188" t="s">
        <v>89</v>
      </c>
      <c r="D16" s="168"/>
      <c r="E16" s="169"/>
      <c r="F16" s="170"/>
      <c r="G16" s="170">
        <f>SUMIF(AG17:AG26,"&lt;&gt;NOR",G17:G26)</f>
        <v>0</v>
      </c>
      <c r="H16" s="170"/>
      <c r="I16" s="170">
        <f>SUM(I17:I26)</f>
        <v>0</v>
      </c>
      <c r="J16" s="170"/>
      <c r="K16" s="170">
        <f>SUM(K17:K26)</f>
        <v>0</v>
      </c>
      <c r="L16" s="170"/>
      <c r="M16" s="170">
        <f>SUM(M17:M26)</f>
        <v>0</v>
      </c>
      <c r="N16" s="169"/>
      <c r="O16" s="169">
        <f>SUM(O17:O26)</f>
        <v>1.04</v>
      </c>
      <c r="P16" s="169"/>
      <c r="Q16" s="169">
        <f>SUM(Q17:Q26)</f>
        <v>0</v>
      </c>
      <c r="R16" s="170"/>
      <c r="S16" s="170"/>
      <c r="T16" s="171"/>
      <c r="U16" s="165"/>
      <c r="V16" s="165">
        <f>SUM(V17:V26)</f>
        <v>15.100000000000001</v>
      </c>
      <c r="W16" s="165"/>
      <c r="X16" s="165"/>
      <c r="Y16" s="165"/>
      <c r="AG16" t="s">
        <v>176</v>
      </c>
    </row>
    <row r="17" spans="1:60" outlineLevel="1" x14ac:dyDescent="0.2">
      <c r="A17" s="173">
        <v>3</v>
      </c>
      <c r="B17" s="174" t="s">
        <v>324</v>
      </c>
      <c r="C17" s="189" t="s">
        <v>325</v>
      </c>
      <c r="D17" s="175" t="s">
        <v>264</v>
      </c>
      <c r="E17" s="176">
        <v>3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21</v>
      </c>
      <c r="M17" s="178">
        <f>G17*(1+L17/100)</f>
        <v>0</v>
      </c>
      <c r="N17" s="176">
        <v>1.634E-2</v>
      </c>
      <c r="O17" s="176">
        <f>ROUND(E17*N17,2)</f>
        <v>0.05</v>
      </c>
      <c r="P17" s="176">
        <v>0</v>
      </c>
      <c r="Q17" s="176">
        <f>ROUND(E17*P17,2)</f>
        <v>0</v>
      </c>
      <c r="R17" s="178" t="s">
        <v>241</v>
      </c>
      <c r="S17" s="178" t="s">
        <v>242</v>
      </c>
      <c r="T17" s="179" t="s">
        <v>243</v>
      </c>
      <c r="U17" s="161">
        <v>0.253</v>
      </c>
      <c r="V17" s="161">
        <f>ROUND(E17*U17,2)</f>
        <v>0.76</v>
      </c>
      <c r="W17" s="161"/>
      <c r="X17" s="161" t="s">
        <v>182</v>
      </c>
      <c r="Y17" s="161" t="s">
        <v>183</v>
      </c>
      <c r="Z17" s="150"/>
      <c r="AA17" s="150"/>
      <c r="AB17" s="150"/>
      <c r="AC17" s="150"/>
      <c r="AD17" s="150"/>
      <c r="AE17" s="150"/>
      <c r="AF17" s="150"/>
      <c r="AG17" s="150" t="s">
        <v>184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2" x14ac:dyDescent="0.2">
      <c r="A18" s="157"/>
      <c r="B18" s="158"/>
      <c r="C18" s="263" t="s">
        <v>326</v>
      </c>
      <c r="D18" s="264"/>
      <c r="E18" s="264"/>
      <c r="F18" s="264"/>
      <c r="G18" s="264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50"/>
      <c r="AA18" s="150"/>
      <c r="AB18" s="150"/>
      <c r="AC18" s="150"/>
      <c r="AD18" s="150"/>
      <c r="AE18" s="150"/>
      <c r="AF18" s="150"/>
      <c r="AG18" s="150" t="s">
        <v>245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73">
        <v>4</v>
      </c>
      <c r="B19" s="174" t="s">
        <v>327</v>
      </c>
      <c r="C19" s="189" t="s">
        <v>328</v>
      </c>
      <c r="D19" s="175" t="s">
        <v>264</v>
      </c>
      <c r="E19" s="176">
        <v>3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3.6749999999999998E-2</v>
      </c>
      <c r="O19" s="176">
        <f>ROUND(E19*N19,2)</f>
        <v>0.11</v>
      </c>
      <c r="P19" s="176">
        <v>0</v>
      </c>
      <c r="Q19" s="176">
        <f>ROUND(E19*P19,2)</f>
        <v>0</v>
      </c>
      <c r="R19" s="178" t="s">
        <v>241</v>
      </c>
      <c r="S19" s="178" t="s">
        <v>242</v>
      </c>
      <c r="T19" s="179" t="s">
        <v>243</v>
      </c>
      <c r="U19" s="161">
        <v>0.29299999999999998</v>
      </c>
      <c r="V19" s="161">
        <f>ROUND(E19*U19,2)</f>
        <v>0.88</v>
      </c>
      <c r="W19" s="161"/>
      <c r="X19" s="161" t="s">
        <v>182</v>
      </c>
      <c r="Y19" s="161" t="s">
        <v>183</v>
      </c>
      <c r="Z19" s="150"/>
      <c r="AA19" s="150"/>
      <c r="AB19" s="150"/>
      <c r="AC19" s="150"/>
      <c r="AD19" s="150"/>
      <c r="AE19" s="150"/>
      <c r="AF19" s="150"/>
      <c r="AG19" s="150" t="s">
        <v>184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2" x14ac:dyDescent="0.2">
      <c r="A20" s="157"/>
      <c r="B20" s="158"/>
      <c r="C20" s="263" t="s">
        <v>326</v>
      </c>
      <c r="D20" s="264"/>
      <c r="E20" s="264"/>
      <c r="F20" s="264"/>
      <c r="G20" s="264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0"/>
      <c r="AA20" s="150"/>
      <c r="AB20" s="150"/>
      <c r="AC20" s="150"/>
      <c r="AD20" s="150"/>
      <c r="AE20" s="150"/>
      <c r="AF20" s="150"/>
      <c r="AG20" s="150" t="s">
        <v>245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2" x14ac:dyDescent="0.2">
      <c r="A21" s="157"/>
      <c r="B21" s="158"/>
      <c r="C21" s="190" t="s">
        <v>82</v>
      </c>
      <c r="D21" s="163"/>
      <c r="E21" s="164">
        <v>3</v>
      </c>
      <c r="F21" s="161"/>
      <c r="G21" s="161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50"/>
      <c r="AA21" s="150"/>
      <c r="AB21" s="150"/>
      <c r="AC21" s="150"/>
      <c r="AD21" s="150"/>
      <c r="AE21" s="150"/>
      <c r="AF21" s="150"/>
      <c r="AG21" s="150" t="s">
        <v>188</v>
      </c>
      <c r="AH21" s="150">
        <v>0</v>
      </c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73">
        <v>5</v>
      </c>
      <c r="B22" s="174" t="s">
        <v>330</v>
      </c>
      <c r="C22" s="189" t="s">
        <v>331</v>
      </c>
      <c r="D22" s="175" t="s">
        <v>264</v>
      </c>
      <c r="E22" s="176">
        <v>9.6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2.5100000000000001E-3</v>
      </c>
      <c r="O22" s="176">
        <f>ROUND(E22*N22,2)</f>
        <v>0.02</v>
      </c>
      <c r="P22" s="176">
        <v>0</v>
      </c>
      <c r="Q22" s="176">
        <f>ROUND(E22*P22,2)</f>
        <v>0</v>
      </c>
      <c r="R22" s="178" t="s">
        <v>241</v>
      </c>
      <c r="S22" s="178" t="s">
        <v>242</v>
      </c>
      <c r="T22" s="179" t="s">
        <v>243</v>
      </c>
      <c r="U22" s="161">
        <v>0.18232999999999999</v>
      </c>
      <c r="V22" s="161">
        <f>ROUND(E22*U22,2)</f>
        <v>1.75</v>
      </c>
      <c r="W22" s="161"/>
      <c r="X22" s="161" t="s">
        <v>182</v>
      </c>
      <c r="Y22" s="161" t="s">
        <v>183</v>
      </c>
      <c r="Z22" s="150"/>
      <c r="AA22" s="150"/>
      <c r="AB22" s="150"/>
      <c r="AC22" s="150"/>
      <c r="AD22" s="150"/>
      <c r="AE22" s="150"/>
      <c r="AF22" s="150"/>
      <c r="AG22" s="150" t="s">
        <v>184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2" x14ac:dyDescent="0.2">
      <c r="A23" s="157"/>
      <c r="B23" s="158"/>
      <c r="C23" s="190" t="s">
        <v>1215</v>
      </c>
      <c r="D23" s="163"/>
      <c r="E23" s="164">
        <v>9.6</v>
      </c>
      <c r="F23" s="161"/>
      <c r="G23" s="161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0"/>
      <c r="AA23" s="150"/>
      <c r="AB23" s="150"/>
      <c r="AC23" s="150"/>
      <c r="AD23" s="150"/>
      <c r="AE23" s="150"/>
      <c r="AF23" s="150"/>
      <c r="AG23" s="150" t="s">
        <v>188</v>
      </c>
      <c r="AH23" s="150">
        <v>0</v>
      </c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73">
        <v>6</v>
      </c>
      <c r="B24" s="174" t="s">
        <v>372</v>
      </c>
      <c r="C24" s="189" t="s">
        <v>373</v>
      </c>
      <c r="D24" s="175" t="s">
        <v>179</v>
      </c>
      <c r="E24" s="176">
        <v>19.52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4.4139999999999999E-2</v>
      </c>
      <c r="O24" s="176">
        <f>ROUND(E24*N24,2)</f>
        <v>0.86</v>
      </c>
      <c r="P24" s="176">
        <v>0</v>
      </c>
      <c r="Q24" s="176">
        <f>ROUND(E24*P24,2)</f>
        <v>0</v>
      </c>
      <c r="R24" s="178"/>
      <c r="S24" s="178" t="s">
        <v>180</v>
      </c>
      <c r="T24" s="179" t="s">
        <v>181</v>
      </c>
      <c r="U24" s="161">
        <v>0.6</v>
      </c>
      <c r="V24" s="161">
        <f>ROUND(E24*U24,2)</f>
        <v>11.71</v>
      </c>
      <c r="W24" s="161"/>
      <c r="X24" s="161" t="s">
        <v>182</v>
      </c>
      <c r="Y24" s="161" t="s">
        <v>183</v>
      </c>
      <c r="Z24" s="150"/>
      <c r="AA24" s="150"/>
      <c r="AB24" s="150"/>
      <c r="AC24" s="150"/>
      <c r="AD24" s="150"/>
      <c r="AE24" s="150"/>
      <c r="AF24" s="150"/>
      <c r="AG24" s="150" t="s">
        <v>184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2" x14ac:dyDescent="0.2">
      <c r="A25" s="157"/>
      <c r="B25" s="158"/>
      <c r="C25" s="190" t="s">
        <v>374</v>
      </c>
      <c r="D25" s="163"/>
      <c r="E25" s="164"/>
      <c r="F25" s="161"/>
      <c r="G25" s="16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0"/>
      <c r="AA25" s="150"/>
      <c r="AB25" s="150"/>
      <c r="AC25" s="150"/>
      <c r="AD25" s="150"/>
      <c r="AE25" s="150"/>
      <c r="AF25" s="150"/>
      <c r="AG25" s="150" t="s">
        <v>188</v>
      </c>
      <c r="AH25" s="150">
        <v>0</v>
      </c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3" x14ac:dyDescent="0.2">
      <c r="A26" s="157"/>
      <c r="B26" s="158"/>
      <c r="C26" s="190" t="s">
        <v>1216</v>
      </c>
      <c r="D26" s="163"/>
      <c r="E26" s="164">
        <v>19.52</v>
      </c>
      <c r="F26" s="161"/>
      <c r="G26" s="161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0"/>
      <c r="AA26" s="150"/>
      <c r="AB26" s="150"/>
      <c r="AC26" s="150"/>
      <c r="AD26" s="150"/>
      <c r="AE26" s="150"/>
      <c r="AF26" s="150"/>
      <c r="AG26" s="150" t="s">
        <v>188</v>
      </c>
      <c r="AH26" s="150">
        <v>5</v>
      </c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x14ac:dyDescent="0.2">
      <c r="A27" s="166" t="s">
        <v>175</v>
      </c>
      <c r="B27" s="167" t="s">
        <v>90</v>
      </c>
      <c r="C27" s="188" t="s">
        <v>91</v>
      </c>
      <c r="D27" s="168"/>
      <c r="E27" s="169"/>
      <c r="F27" s="170"/>
      <c r="G27" s="170">
        <f>SUMIF(AG28:AG35,"&lt;&gt;NOR",G28:G35)</f>
        <v>0</v>
      </c>
      <c r="H27" s="170"/>
      <c r="I27" s="170">
        <f>SUM(I28:I35)</f>
        <v>0</v>
      </c>
      <c r="J27" s="170"/>
      <c r="K27" s="170">
        <f>SUM(K28:K35)</f>
        <v>0</v>
      </c>
      <c r="L27" s="170"/>
      <c r="M27" s="170">
        <f>SUM(M28:M35)</f>
        <v>0</v>
      </c>
      <c r="N27" s="169"/>
      <c r="O27" s="169">
        <f>SUM(O28:O35)</f>
        <v>0.47</v>
      </c>
      <c r="P27" s="169"/>
      <c r="Q27" s="169">
        <f>SUM(Q28:Q35)</f>
        <v>0</v>
      </c>
      <c r="R27" s="170"/>
      <c r="S27" s="170"/>
      <c r="T27" s="171"/>
      <c r="U27" s="165"/>
      <c r="V27" s="165">
        <f>SUM(V28:V35)</f>
        <v>3.0100000000000002</v>
      </c>
      <c r="W27" s="165"/>
      <c r="X27" s="165"/>
      <c r="Y27" s="165"/>
      <c r="AG27" t="s">
        <v>176</v>
      </c>
    </row>
    <row r="28" spans="1:60" outlineLevel="1" x14ac:dyDescent="0.2">
      <c r="A28" s="173">
        <v>7</v>
      </c>
      <c r="B28" s="174" t="s">
        <v>376</v>
      </c>
      <c r="C28" s="189" t="s">
        <v>377</v>
      </c>
      <c r="D28" s="175" t="s">
        <v>249</v>
      </c>
      <c r="E28" s="176">
        <v>0.27439999999999998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0</v>
      </c>
      <c r="O28" s="176">
        <f>ROUND(E28*N28,2)</f>
        <v>0</v>
      </c>
      <c r="P28" s="176">
        <v>0</v>
      </c>
      <c r="Q28" s="176">
        <f>ROUND(E28*P28,2)</f>
        <v>0</v>
      </c>
      <c r="R28" s="178" t="s">
        <v>253</v>
      </c>
      <c r="S28" s="178" t="s">
        <v>242</v>
      </c>
      <c r="T28" s="179" t="s">
        <v>243</v>
      </c>
      <c r="U28" s="161">
        <v>2.7</v>
      </c>
      <c r="V28" s="161">
        <f>ROUND(E28*U28,2)</f>
        <v>0.74</v>
      </c>
      <c r="W28" s="161"/>
      <c r="X28" s="161" t="s">
        <v>182</v>
      </c>
      <c r="Y28" s="161" t="s">
        <v>183</v>
      </c>
      <c r="Z28" s="150"/>
      <c r="AA28" s="150"/>
      <c r="AB28" s="150"/>
      <c r="AC28" s="150"/>
      <c r="AD28" s="150"/>
      <c r="AE28" s="150"/>
      <c r="AF28" s="150"/>
      <c r="AG28" s="150" t="s">
        <v>184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2" x14ac:dyDescent="0.2">
      <c r="A29" s="157"/>
      <c r="B29" s="158"/>
      <c r="C29" s="263" t="s">
        <v>378</v>
      </c>
      <c r="D29" s="264"/>
      <c r="E29" s="264"/>
      <c r="F29" s="264"/>
      <c r="G29" s="264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0"/>
      <c r="AA29" s="150"/>
      <c r="AB29" s="150"/>
      <c r="AC29" s="150"/>
      <c r="AD29" s="150"/>
      <c r="AE29" s="150"/>
      <c r="AF29" s="150"/>
      <c r="AG29" s="150" t="s">
        <v>245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2" x14ac:dyDescent="0.2">
      <c r="A30" s="157"/>
      <c r="B30" s="158"/>
      <c r="C30" s="190" t="s">
        <v>1217</v>
      </c>
      <c r="D30" s="163"/>
      <c r="E30" s="164">
        <v>0.27439999999999998</v>
      </c>
      <c r="F30" s="161"/>
      <c r="G30" s="161"/>
      <c r="H30" s="161"/>
      <c r="I30" s="161"/>
      <c r="J30" s="161"/>
      <c r="K30" s="161"/>
      <c r="L30" s="161"/>
      <c r="M30" s="161"/>
      <c r="N30" s="160"/>
      <c r="O30" s="160"/>
      <c r="P30" s="160"/>
      <c r="Q30" s="160"/>
      <c r="R30" s="161"/>
      <c r="S30" s="161"/>
      <c r="T30" s="161"/>
      <c r="U30" s="161"/>
      <c r="V30" s="161"/>
      <c r="W30" s="161"/>
      <c r="X30" s="161"/>
      <c r="Y30" s="161"/>
      <c r="Z30" s="150"/>
      <c r="AA30" s="150"/>
      <c r="AB30" s="150"/>
      <c r="AC30" s="150"/>
      <c r="AD30" s="150"/>
      <c r="AE30" s="150"/>
      <c r="AF30" s="150"/>
      <c r="AG30" s="150" t="s">
        <v>188</v>
      </c>
      <c r="AH30" s="150">
        <v>5</v>
      </c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3">
        <v>8</v>
      </c>
      <c r="B31" s="174" t="s">
        <v>381</v>
      </c>
      <c r="C31" s="189" t="s">
        <v>382</v>
      </c>
      <c r="D31" s="175" t="s">
        <v>179</v>
      </c>
      <c r="E31" s="176">
        <v>3.92</v>
      </c>
      <c r="F31" s="177"/>
      <c r="G31" s="178">
        <f>ROUND(E31*F31,2)</f>
        <v>0</v>
      </c>
      <c r="H31" s="177"/>
      <c r="I31" s="178">
        <f>ROUND(E31*H31,2)</f>
        <v>0</v>
      </c>
      <c r="J31" s="177"/>
      <c r="K31" s="178">
        <f>ROUND(E31*J31,2)</f>
        <v>0</v>
      </c>
      <c r="L31" s="178">
        <v>21</v>
      </c>
      <c r="M31" s="178">
        <f>G31*(1+L31/100)</f>
        <v>0</v>
      </c>
      <c r="N31" s="176">
        <v>0.12089999999999999</v>
      </c>
      <c r="O31" s="176">
        <f>ROUND(E31*N31,2)</f>
        <v>0.47</v>
      </c>
      <c r="P31" s="176">
        <v>0</v>
      </c>
      <c r="Q31" s="176">
        <f>ROUND(E31*P31,2)</f>
        <v>0</v>
      </c>
      <c r="R31" s="178" t="s">
        <v>253</v>
      </c>
      <c r="S31" s="178" t="s">
        <v>242</v>
      </c>
      <c r="T31" s="179" t="s">
        <v>243</v>
      </c>
      <c r="U31" s="161">
        <v>0.51100000000000001</v>
      </c>
      <c r="V31" s="161">
        <f>ROUND(E31*U31,2)</f>
        <v>2</v>
      </c>
      <c r="W31" s="161"/>
      <c r="X31" s="161" t="s">
        <v>182</v>
      </c>
      <c r="Y31" s="161" t="s">
        <v>183</v>
      </c>
      <c r="Z31" s="150"/>
      <c r="AA31" s="150"/>
      <c r="AB31" s="150"/>
      <c r="AC31" s="150"/>
      <c r="AD31" s="150"/>
      <c r="AE31" s="150"/>
      <c r="AF31" s="150"/>
      <c r="AG31" s="150" t="s">
        <v>184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2" x14ac:dyDescent="0.2">
      <c r="A32" s="157"/>
      <c r="B32" s="158"/>
      <c r="C32" s="263" t="s">
        <v>383</v>
      </c>
      <c r="D32" s="264"/>
      <c r="E32" s="264"/>
      <c r="F32" s="264"/>
      <c r="G32" s="264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0"/>
      <c r="AA32" s="150"/>
      <c r="AB32" s="150"/>
      <c r="AC32" s="150"/>
      <c r="AD32" s="150"/>
      <c r="AE32" s="150"/>
      <c r="AF32" s="150"/>
      <c r="AG32" s="150" t="s">
        <v>245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2" x14ac:dyDescent="0.2">
      <c r="A33" s="157"/>
      <c r="B33" s="158"/>
      <c r="C33" s="190" t="s">
        <v>1218</v>
      </c>
      <c r="D33" s="163"/>
      <c r="E33" s="164">
        <v>3.92</v>
      </c>
      <c r="F33" s="161"/>
      <c r="G33" s="161"/>
      <c r="H33" s="161"/>
      <c r="I33" s="161"/>
      <c r="J33" s="161"/>
      <c r="K33" s="161"/>
      <c r="L33" s="161"/>
      <c r="M33" s="161"/>
      <c r="N33" s="160"/>
      <c r="O33" s="160"/>
      <c r="P33" s="160"/>
      <c r="Q33" s="160"/>
      <c r="R33" s="161"/>
      <c r="S33" s="161"/>
      <c r="T33" s="161"/>
      <c r="U33" s="161"/>
      <c r="V33" s="161"/>
      <c r="W33" s="161"/>
      <c r="X33" s="161"/>
      <c r="Y33" s="161"/>
      <c r="Z33" s="150"/>
      <c r="AA33" s="150"/>
      <c r="AB33" s="150"/>
      <c r="AC33" s="150"/>
      <c r="AD33" s="150"/>
      <c r="AE33" s="150"/>
      <c r="AF33" s="150"/>
      <c r="AG33" s="150" t="s">
        <v>188</v>
      </c>
      <c r="AH33" s="150">
        <v>5</v>
      </c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ht="22.5" outlineLevel="1" x14ac:dyDescent="0.2">
      <c r="A34" s="173">
        <v>9</v>
      </c>
      <c r="B34" s="174" t="s">
        <v>385</v>
      </c>
      <c r="C34" s="189" t="s">
        <v>386</v>
      </c>
      <c r="D34" s="175" t="s">
        <v>179</v>
      </c>
      <c r="E34" s="176">
        <v>3.92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3.0000000000000001E-5</v>
      </c>
      <c r="O34" s="176">
        <f>ROUND(E34*N34,2)</f>
        <v>0</v>
      </c>
      <c r="P34" s="176">
        <v>0</v>
      </c>
      <c r="Q34" s="176">
        <f>ROUND(E34*P34,2)</f>
        <v>0</v>
      </c>
      <c r="R34" s="178" t="s">
        <v>387</v>
      </c>
      <c r="S34" s="178" t="s">
        <v>242</v>
      </c>
      <c r="T34" s="179" t="s">
        <v>243</v>
      </c>
      <c r="U34" s="161">
        <v>7.0000000000000007E-2</v>
      </c>
      <c r="V34" s="161">
        <f>ROUND(E34*U34,2)</f>
        <v>0.27</v>
      </c>
      <c r="W34" s="161"/>
      <c r="X34" s="161" t="s">
        <v>182</v>
      </c>
      <c r="Y34" s="161" t="s">
        <v>183</v>
      </c>
      <c r="Z34" s="150"/>
      <c r="AA34" s="150"/>
      <c r="AB34" s="150"/>
      <c r="AC34" s="150"/>
      <c r="AD34" s="150"/>
      <c r="AE34" s="150"/>
      <c r="AF34" s="150"/>
      <c r="AG34" s="150" t="s">
        <v>184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2" x14ac:dyDescent="0.2">
      <c r="A35" s="157"/>
      <c r="B35" s="158"/>
      <c r="C35" s="190" t="s">
        <v>1219</v>
      </c>
      <c r="D35" s="163"/>
      <c r="E35" s="164">
        <v>3.92</v>
      </c>
      <c r="F35" s="161"/>
      <c r="G35" s="161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0"/>
      <c r="AA35" s="150"/>
      <c r="AB35" s="150"/>
      <c r="AC35" s="150"/>
      <c r="AD35" s="150"/>
      <c r="AE35" s="150"/>
      <c r="AF35" s="150"/>
      <c r="AG35" s="150" t="s">
        <v>188</v>
      </c>
      <c r="AH35" s="150">
        <v>5</v>
      </c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x14ac:dyDescent="0.2">
      <c r="A36" s="166" t="s">
        <v>175</v>
      </c>
      <c r="B36" s="167" t="s">
        <v>96</v>
      </c>
      <c r="C36" s="188" t="s">
        <v>97</v>
      </c>
      <c r="D36" s="168"/>
      <c r="E36" s="169"/>
      <c r="F36" s="170"/>
      <c r="G36" s="170">
        <f>SUMIF(AG37:AG38,"&lt;&gt;NOR",G37:G38)</f>
        <v>0</v>
      </c>
      <c r="H36" s="170"/>
      <c r="I36" s="170">
        <f>SUM(I37:I38)</f>
        <v>0</v>
      </c>
      <c r="J36" s="170"/>
      <c r="K36" s="170">
        <f>SUM(K37:K38)</f>
        <v>0</v>
      </c>
      <c r="L36" s="170"/>
      <c r="M36" s="170">
        <f>SUM(M37:M38)</f>
        <v>0</v>
      </c>
      <c r="N36" s="169"/>
      <c r="O36" s="169">
        <f>SUM(O37:O38)</f>
        <v>0.01</v>
      </c>
      <c r="P36" s="169"/>
      <c r="Q36" s="169">
        <f>SUM(Q37:Q38)</f>
        <v>0</v>
      </c>
      <c r="R36" s="170"/>
      <c r="S36" s="170"/>
      <c r="T36" s="171"/>
      <c r="U36" s="165"/>
      <c r="V36" s="165">
        <f>SUM(V37:V38)</f>
        <v>0.89</v>
      </c>
      <c r="W36" s="165"/>
      <c r="X36" s="165"/>
      <c r="Y36" s="165"/>
      <c r="AG36" t="s">
        <v>176</v>
      </c>
    </row>
    <row r="37" spans="1:60" outlineLevel="1" x14ac:dyDescent="0.2">
      <c r="A37" s="173">
        <v>10</v>
      </c>
      <c r="B37" s="174" t="s">
        <v>395</v>
      </c>
      <c r="C37" s="189" t="s">
        <v>396</v>
      </c>
      <c r="D37" s="175" t="s">
        <v>179</v>
      </c>
      <c r="E37" s="176">
        <v>5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1.2099999999999999E-3</v>
      </c>
      <c r="O37" s="176">
        <f>ROUND(E37*N37,2)</f>
        <v>0.01</v>
      </c>
      <c r="P37" s="176">
        <v>0</v>
      </c>
      <c r="Q37" s="176">
        <f>ROUND(E37*P37,2)</f>
        <v>0</v>
      </c>
      <c r="R37" s="178"/>
      <c r="S37" s="178" t="s">
        <v>180</v>
      </c>
      <c r="T37" s="179" t="s">
        <v>181</v>
      </c>
      <c r="U37" s="161">
        <v>0.17699999999999999</v>
      </c>
      <c r="V37" s="161">
        <f>ROUND(E37*U37,2)</f>
        <v>0.89</v>
      </c>
      <c r="W37" s="161"/>
      <c r="X37" s="161" t="s">
        <v>182</v>
      </c>
      <c r="Y37" s="161" t="s">
        <v>183</v>
      </c>
      <c r="Z37" s="150"/>
      <c r="AA37" s="150"/>
      <c r="AB37" s="150"/>
      <c r="AC37" s="150"/>
      <c r="AD37" s="150"/>
      <c r="AE37" s="150"/>
      <c r="AF37" s="150"/>
      <c r="AG37" s="150" t="s">
        <v>184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2" x14ac:dyDescent="0.2">
      <c r="A38" s="157"/>
      <c r="B38" s="158"/>
      <c r="C38" s="190" t="s">
        <v>1220</v>
      </c>
      <c r="D38" s="163"/>
      <c r="E38" s="164">
        <v>5</v>
      </c>
      <c r="F38" s="161"/>
      <c r="G38" s="161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50"/>
      <c r="AA38" s="150"/>
      <c r="AB38" s="150"/>
      <c r="AC38" s="150"/>
      <c r="AD38" s="150"/>
      <c r="AE38" s="150"/>
      <c r="AF38" s="150"/>
      <c r="AG38" s="150" t="s">
        <v>188</v>
      </c>
      <c r="AH38" s="150">
        <v>0</v>
      </c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x14ac:dyDescent="0.2">
      <c r="A39" s="166" t="s">
        <v>175</v>
      </c>
      <c r="B39" s="167" t="s">
        <v>98</v>
      </c>
      <c r="C39" s="188" t="s">
        <v>99</v>
      </c>
      <c r="D39" s="168"/>
      <c r="E39" s="169"/>
      <c r="F39" s="170"/>
      <c r="G39" s="170">
        <f>SUMIF(AG40:AG42,"&lt;&gt;NOR",G40:G42)</f>
        <v>0</v>
      </c>
      <c r="H39" s="170"/>
      <c r="I39" s="170">
        <f>SUM(I40:I42)</f>
        <v>0</v>
      </c>
      <c r="J39" s="170"/>
      <c r="K39" s="170">
        <f>SUM(K40:K42)</f>
        <v>0</v>
      </c>
      <c r="L39" s="170"/>
      <c r="M39" s="170">
        <f>SUM(M40:M42)</f>
        <v>0</v>
      </c>
      <c r="N39" s="169"/>
      <c r="O39" s="169">
        <f>SUM(O40:O42)</f>
        <v>0</v>
      </c>
      <c r="P39" s="169"/>
      <c r="Q39" s="169">
        <f>SUM(Q40:Q42)</f>
        <v>0</v>
      </c>
      <c r="R39" s="170"/>
      <c r="S39" s="170"/>
      <c r="T39" s="171"/>
      <c r="U39" s="165"/>
      <c r="V39" s="165">
        <f>SUM(V40:V42)</f>
        <v>24.88</v>
      </c>
      <c r="W39" s="165"/>
      <c r="X39" s="165"/>
      <c r="Y39" s="165"/>
      <c r="AG39" t="s">
        <v>176</v>
      </c>
    </row>
    <row r="40" spans="1:60" ht="56.25" outlineLevel="1" x14ac:dyDescent="0.2">
      <c r="A40" s="181">
        <v>11</v>
      </c>
      <c r="B40" s="182" t="s">
        <v>399</v>
      </c>
      <c r="C40" s="191" t="s">
        <v>400</v>
      </c>
      <c r="D40" s="183" t="s">
        <v>179</v>
      </c>
      <c r="E40" s="184">
        <v>77</v>
      </c>
      <c r="F40" s="185"/>
      <c r="G40" s="186">
        <f>ROUND(E40*F40,2)</f>
        <v>0</v>
      </c>
      <c r="H40" s="185"/>
      <c r="I40" s="186">
        <f>ROUND(E40*H40,2)</f>
        <v>0</v>
      </c>
      <c r="J40" s="185"/>
      <c r="K40" s="186">
        <f>ROUND(E40*J40,2)</f>
        <v>0</v>
      </c>
      <c r="L40" s="186">
        <v>21</v>
      </c>
      <c r="M40" s="186">
        <f>G40*(1+L40/100)</f>
        <v>0</v>
      </c>
      <c r="N40" s="184">
        <v>4.0000000000000003E-5</v>
      </c>
      <c r="O40" s="184">
        <f>ROUND(E40*N40,2)</f>
        <v>0</v>
      </c>
      <c r="P40" s="184">
        <v>0</v>
      </c>
      <c r="Q40" s="184">
        <f>ROUND(E40*P40,2)</f>
        <v>0</v>
      </c>
      <c r="R40" s="186" t="s">
        <v>253</v>
      </c>
      <c r="S40" s="186" t="s">
        <v>242</v>
      </c>
      <c r="T40" s="187" t="s">
        <v>243</v>
      </c>
      <c r="U40" s="161">
        <v>0.308</v>
      </c>
      <c r="V40" s="161">
        <f>ROUND(E40*U40,2)</f>
        <v>23.72</v>
      </c>
      <c r="W40" s="161"/>
      <c r="X40" s="161" t="s">
        <v>182</v>
      </c>
      <c r="Y40" s="161" t="s">
        <v>183</v>
      </c>
      <c r="Z40" s="150"/>
      <c r="AA40" s="150"/>
      <c r="AB40" s="150"/>
      <c r="AC40" s="150"/>
      <c r="AD40" s="150"/>
      <c r="AE40" s="150"/>
      <c r="AF40" s="150"/>
      <c r="AG40" s="150" t="s">
        <v>184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 x14ac:dyDescent="0.2">
      <c r="A41" s="173">
        <v>12</v>
      </c>
      <c r="B41" s="174" t="s">
        <v>402</v>
      </c>
      <c r="C41" s="189" t="s">
        <v>403</v>
      </c>
      <c r="D41" s="175" t="s">
        <v>179</v>
      </c>
      <c r="E41" s="176">
        <v>77</v>
      </c>
      <c r="F41" s="177"/>
      <c r="G41" s="178">
        <f>ROUND(E41*F41,2)</f>
        <v>0</v>
      </c>
      <c r="H41" s="177"/>
      <c r="I41" s="178">
        <f>ROUND(E41*H41,2)</f>
        <v>0</v>
      </c>
      <c r="J41" s="177"/>
      <c r="K41" s="178">
        <f>ROUND(E41*J41,2)</f>
        <v>0</v>
      </c>
      <c r="L41" s="178">
        <v>21</v>
      </c>
      <c r="M41" s="178">
        <f>G41*(1+L41/100)</f>
        <v>0</v>
      </c>
      <c r="N41" s="176">
        <v>0</v>
      </c>
      <c r="O41" s="176">
        <f>ROUND(E41*N41,2)</f>
        <v>0</v>
      </c>
      <c r="P41" s="176">
        <v>0</v>
      </c>
      <c r="Q41" s="176">
        <f>ROUND(E41*P41,2)</f>
        <v>0</v>
      </c>
      <c r="R41" s="178" t="s">
        <v>241</v>
      </c>
      <c r="S41" s="178" t="s">
        <v>242</v>
      </c>
      <c r="T41" s="179" t="s">
        <v>243</v>
      </c>
      <c r="U41" s="161">
        <v>1.4999999999999999E-2</v>
      </c>
      <c r="V41" s="161">
        <f>ROUND(E41*U41,2)</f>
        <v>1.1599999999999999</v>
      </c>
      <c r="W41" s="161"/>
      <c r="X41" s="161" t="s">
        <v>182</v>
      </c>
      <c r="Y41" s="161" t="s">
        <v>183</v>
      </c>
      <c r="Z41" s="150"/>
      <c r="AA41" s="150"/>
      <c r="AB41" s="150"/>
      <c r="AC41" s="150"/>
      <c r="AD41" s="150"/>
      <c r="AE41" s="150"/>
      <c r="AF41" s="150"/>
      <c r="AG41" s="150" t="s">
        <v>184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2" x14ac:dyDescent="0.2">
      <c r="A42" s="157"/>
      <c r="B42" s="158"/>
      <c r="C42" s="190" t="s">
        <v>1221</v>
      </c>
      <c r="D42" s="163"/>
      <c r="E42" s="164">
        <v>77</v>
      </c>
      <c r="F42" s="161"/>
      <c r="G42" s="161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50"/>
      <c r="AA42" s="150"/>
      <c r="AB42" s="150"/>
      <c r="AC42" s="150"/>
      <c r="AD42" s="150"/>
      <c r="AE42" s="150"/>
      <c r="AF42" s="150"/>
      <c r="AG42" s="150" t="s">
        <v>188</v>
      </c>
      <c r="AH42" s="150">
        <v>5</v>
      </c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x14ac:dyDescent="0.2">
      <c r="A43" s="166" t="s">
        <v>175</v>
      </c>
      <c r="B43" s="167" t="s">
        <v>100</v>
      </c>
      <c r="C43" s="188" t="s">
        <v>101</v>
      </c>
      <c r="D43" s="168"/>
      <c r="E43" s="169"/>
      <c r="F43" s="170"/>
      <c r="G43" s="170">
        <f>SUMIF(AG44:AG59,"&lt;&gt;NOR",G44:G59)</f>
        <v>0</v>
      </c>
      <c r="H43" s="170"/>
      <c r="I43" s="170">
        <f>SUM(I44:I59)</f>
        <v>0</v>
      </c>
      <c r="J43" s="170"/>
      <c r="K43" s="170">
        <f>SUM(K44:K59)</f>
        <v>0</v>
      </c>
      <c r="L43" s="170"/>
      <c r="M43" s="170">
        <f>SUM(M44:M59)</f>
        <v>0</v>
      </c>
      <c r="N43" s="169"/>
      <c r="O43" s="169">
        <f>SUM(O44:O59)</f>
        <v>0.02</v>
      </c>
      <c r="P43" s="169"/>
      <c r="Q43" s="169">
        <f>SUM(Q44:Q59)</f>
        <v>4.34</v>
      </c>
      <c r="R43" s="170"/>
      <c r="S43" s="170"/>
      <c r="T43" s="171"/>
      <c r="U43" s="165"/>
      <c r="V43" s="165">
        <f>SUM(V44:V59)</f>
        <v>42.54</v>
      </c>
      <c r="W43" s="165"/>
      <c r="X43" s="165"/>
      <c r="Y43" s="165"/>
      <c r="AG43" t="s">
        <v>176</v>
      </c>
    </row>
    <row r="44" spans="1:60" outlineLevel="1" x14ac:dyDescent="0.2">
      <c r="A44" s="173">
        <v>13</v>
      </c>
      <c r="B44" s="174" t="s">
        <v>405</v>
      </c>
      <c r="C44" s="189" t="s">
        <v>406</v>
      </c>
      <c r="D44" s="175" t="s">
        <v>179</v>
      </c>
      <c r="E44" s="176">
        <v>19.52</v>
      </c>
      <c r="F44" s="177"/>
      <c r="G44" s="178">
        <f>ROUND(E44*F44,2)</f>
        <v>0</v>
      </c>
      <c r="H44" s="177"/>
      <c r="I44" s="178">
        <f>ROUND(E44*H44,2)</f>
        <v>0</v>
      </c>
      <c r="J44" s="177"/>
      <c r="K44" s="178">
        <f>ROUND(E44*J44,2)</f>
        <v>0</v>
      </c>
      <c r="L44" s="178">
        <v>21</v>
      </c>
      <c r="M44" s="178">
        <f>G44*(1+L44/100)</f>
        <v>0</v>
      </c>
      <c r="N44" s="176">
        <v>0</v>
      </c>
      <c r="O44" s="176">
        <f>ROUND(E44*N44,2)</f>
        <v>0</v>
      </c>
      <c r="P44" s="176">
        <v>6.3E-2</v>
      </c>
      <c r="Q44" s="176">
        <f>ROUND(E44*P44,2)</f>
        <v>1.23</v>
      </c>
      <c r="R44" s="178" t="s">
        <v>407</v>
      </c>
      <c r="S44" s="178" t="s">
        <v>242</v>
      </c>
      <c r="T44" s="179" t="s">
        <v>243</v>
      </c>
      <c r="U44" s="161">
        <v>1.006</v>
      </c>
      <c r="V44" s="161">
        <f>ROUND(E44*U44,2)</f>
        <v>19.64</v>
      </c>
      <c r="W44" s="161"/>
      <c r="X44" s="161" t="s">
        <v>182</v>
      </c>
      <c r="Y44" s="161" t="s">
        <v>183</v>
      </c>
      <c r="Z44" s="150"/>
      <c r="AA44" s="150"/>
      <c r="AB44" s="150"/>
      <c r="AC44" s="150"/>
      <c r="AD44" s="150"/>
      <c r="AE44" s="150"/>
      <c r="AF44" s="150"/>
      <c r="AG44" s="150" t="s">
        <v>184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2" x14ac:dyDescent="0.2">
      <c r="A45" s="157"/>
      <c r="B45" s="158"/>
      <c r="C45" s="252" t="s">
        <v>408</v>
      </c>
      <c r="D45" s="253"/>
      <c r="E45" s="253"/>
      <c r="F45" s="253"/>
      <c r="G45" s="253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50"/>
      <c r="AA45" s="150"/>
      <c r="AB45" s="150"/>
      <c r="AC45" s="150"/>
      <c r="AD45" s="150"/>
      <c r="AE45" s="150"/>
      <c r="AF45" s="150"/>
      <c r="AG45" s="150" t="s">
        <v>186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3" x14ac:dyDescent="0.2">
      <c r="A46" s="157"/>
      <c r="B46" s="158"/>
      <c r="C46" s="261" t="s">
        <v>409</v>
      </c>
      <c r="D46" s="262"/>
      <c r="E46" s="262"/>
      <c r="F46" s="262"/>
      <c r="G46" s="262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50"/>
      <c r="AA46" s="150"/>
      <c r="AB46" s="150"/>
      <c r="AC46" s="150"/>
      <c r="AD46" s="150"/>
      <c r="AE46" s="150"/>
      <c r="AF46" s="150"/>
      <c r="AG46" s="150" t="s">
        <v>186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3" x14ac:dyDescent="0.2">
      <c r="A47" s="157"/>
      <c r="B47" s="158"/>
      <c r="C47" s="261" t="s">
        <v>410</v>
      </c>
      <c r="D47" s="262"/>
      <c r="E47" s="262"/>
      <c r="F47" s="262"/>
      <c r="G47" s="262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50"/>
      <c r="AA47" s="150"/>
      <c r="AB47" s="150"/>
      <c r="AC47" s="150"/>
      <c r="AD47" s="150"/>
      <c r="AE47" s="150"/>
      <c r="AF47" s="150"/>
      <c r="AG47" s="150" t="s">
        <v>186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3" x14ac:dyDescent="0.2">
      <c r="A48" s="157"/>
      <c r="B48" s="158"/>
      <c r="C48" s="261" t="s">
        <v>411</v>
      </c>
      <c r="D48" s="262"/>
      <c r="E48" s="262"/>
      <c r="F48" s="262"/>
      <c r="G48" s="262"/>
      <c r="H48" s="161"/>
      <c r="I48" s="161"/>
      <c r="J48" s="161"/>
      <c r="K48" s="161"/>
      <c r="L48" s="161"/>
      <c r="M48" s="161"/>
      <c r="N48" s="160"/>
      <c r="O48" s="160"/>
      <c r="P48" s="160"/>
      <c r="Q48" s="160"/>
      <c r="R48" s="161"/>
      <c r="S48" s="161"/>
      <c r="T48" s="161"/>
      <c r="U48" s="161"/>
      <c r="V48" s="161"/>
      <c r="W48" s="161"/>
      <c r="X48" s="161"/>
      <c r="Y48" s="161"/>
      <c r="Z48" s="150"/>
      <c r="AA48" s="150"/>
      <c r="AB48" s="150"/>
      <c r="AC48" s="150"/>
      <c r="AD48" s="150"/>
      <c r="AE48" s="150"/>
      <c r="AF48" s="150"/>
      <c r="AG48" s="150" t="s">
        <v>186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2" x14ac:dyDescent="0.2">
      <c r="A49" s="157"/>
      <c r="B49" s="158"/>
      <c r="C49" s="190" t="s">
        <v>1216</v>
      </c>
      <c r="D49" s="163"/>
      <c r="E49" s="164">
        <v>19.52</v>
      </c>
      <c r="F49" s="161"/>
      <c r="G49" s="161"/>
      <c r="H49" s="161"/>
      <c r="I49" s="161"/>
      <c r="J49" s="161"/>
      <c r="K49" s="161"/>
      <c r="L49" s="161"/>
      <c r="M49" s="161"/>
      <c r="N49" s="160"/>
      <c r="O49" s="160"/>
      <c r="P49" s="160"/>
      <c r="Q49" s="160"/>
      <c r="R49" s="161"/>
      <c r="S49" s="161"/>
      <c r="T49" s="161"/>
      <c r="U49" s="161"/>
      <c r="V49" s="161"/>
      <c r="W49" s="161"/>
      <c r="X49" s="161"/>
      <c r="Y49" s="161"/>
      <c r="Z49" s="150"/>
      <c r="AA49" s="150"/>
      <c r="AB49" s="150"/>
      <c r="AC49" s="150"/>
      <c r="AD49" s="150"/>
      <c r="AE49" s="150"/>
      <c r="AF49" s="150"/>
      <c r="AG49" s="150" t="s">
        <v>188</v>
      </c>
      <c r="AH49" s="150">
        <v>5</v>
      </c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ht="22.5" outlineLevel="1" x14ac:dyDescent="0.2">
      <c r="A50" s="173">
        <v>14</v>
      </c>
      <c r="B50" s="174" t="s">
        <v>437</v>
      </c>
      <c r="C50" s="189" t="s">
        <v>438</v>
      </c>
      <c r="D50" s="175" t="s">
        <v>249</v>
      </c>
      <c r="E50" s="176">
        <v>0.27439999999999998</v>
      </c>
      <c r="F50" s="177"/>
      <c r="G50" s="178">
        <f>ROUND(E50*F50,2)</f>
        <v>0</v>
      </c>
      <c r="H50" s="177"/>
      <c r="I50" s="178">
        <f>ROUND(E50*H50,2)</f>
        <v>0</v>
      </c>
      <c r="J50" s="177"/>
      <c r="K50" s="178">
        <f>ROUND(E50*J50,2)</f>
        <v>0</v>
      </c>
      <c r="L50" s="178">
        <v>21</v>
      </c>
      <c r="M50" s="178">
        <f>G50*(1+L50/100)</f>
        <v>0</v>
      </c>
      <c r="N50" s="176">
        <v>0</v>
      </c>
      <c r="O50" s="176">
        <f>ROUND(E50*N50,2)</f>
        <v>0</v>
      </c>
      <c r="P50" s="176">
        <v>2.2000000000000002</v>
      </c>
      <c r="Q50" s="176">
        <f>ROUND(E50*P50,2)</f>
        <v>0.6</v>
      </c>
      <c r="R50" s="178" t="s">
        <v>414</v>
      </c>
      <c r="S50" s="178" t="s">
        <v>242</v>
      </c>
      <c r="T50" s="179" t="s">
        <v>243</v>
      </c>
      <c r="U50" s="161">
        <v>13.05</v>
      </c>
      <c r="V50" s="161">
        <f>ROUND(E50*U50,2)</f>
        <v>3.58</v>
      </c>
      <c r="W50" s="161"/>
      <c r="X50" s="161" t="s">
        <v>182</v>
      </c>
      <c r="Y50" s="161" t="s">
        <v>183</v>
      </c>
      <c r="Z50" s="150"/>
      <c r="AA50" s="150"/>
      <c r="AB50" s="150"/>
      <c r="AC50" s="150"/>
      <c r="AD50" s="150"/>
      <c r="AE50" s="150"/>
      <c r="AF50" s="150"/>
      <c r="AG50" s="150" t="s">
        <v>184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2" x14ac:dyDescent="0.2">
      <c r="A51" s="157"/>
      <c r="B51" s="158"/>
      <c r="C51" s="190" t="s">
        <v>1222</v>
      </c>
      <c r="D51" s="163"/>
      <c r="E51" s="164">
        <v>0.27439999999999998</v>
      </c>
      <c r="F51" s="161"/>
      <c r="G51" s="161"/>
      <c r="H51" s="161"/>
      <c r="I51" s="161"/>
      <c r="J51" s="161"/>
      <c r="K51" s="161"/>
      <c r="L51" s="161"/>
      <c r="M51" s="161"/>
      <c r="N51" s="160"/>
      <c r="O51" s="160"/>
      <c r="P51" s="160"/>
      <c r="Q51" s="160"/>
      <c r="R51" s="161"/>
      <c r="S51" s="161"/>
      <c r="T51" s="161"/>
      <c r="U51" s="161"/>
      <c r="V51" s="161"/>
      <c r="W51" s="161"/>
      <c r="X51" s="161"/>
      <c r="Y51" s="161"/>
      <c r="Z51" s="150"/>
      <c r="AA51" s="150"/>
      <c r="AB51" s="150"/>
      <c r="AC51" s="150"/>
      <c r="AD51" s="150"/>
      <c r="AE51" s="150"/>
      <c r="AF51" s="150"/>
      <c r="AG51" s="150" t="s">
        <v>188</v>
      </c>
      <c r="AH51" s="150">
        <v>0</v>
      </c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">
      <c r="A52" s="173">
        <v>15</v>
      </c>
      <c r="B52" s="174" t="s">
        <v>445</v>
      </c>
      <c r="C52" s="189" t="s">
        <v>446</v>
      </c>
      <c r="D52" s="175" t="s">
        <v>179</v>
      </c>
      <c r="E52" s="176">
        <v>3.92</v>
      </c>
      <c r="F52" s="177"/>
      <c r="G52" s="178">
        <f>ROUND(E52*F52,2)</f>
        <v>0</v>
      </c>
      <c r="H52" s="177"/>
      <c r="I52" s="178">
        <f>ROUND(E52*H52,2)</f>
        <v>0</v>
      </c>
      <c r="J52" s="177"/>
      <c r="K52" s="178">
        <f>ROUND(E52*J52,2)</f>
        <v>0</v>
      </c>
      <c r="L52" s="178">
        <v>21</v>
      </c>
      <c r="M52" s="178">
        <f>G52*(1+L52/100)</f>
        <v>0</v>
      </c>
      <c r="N52" s="176">
        <v>0</v>
      </c>
      <c r="O52" s="176">
        <f>ROUND(E52*N52,2)</f>
        <v>0</v>
      </c>
      <c r="P52" s="176">
        <v>0.02</v>
      </c>
      <c r="Q52" s="176">
        <f>ROUND(E52*P52,2)</f>
        <v>0.08</v>
      </c>
      <c r="R52" s="178" t="s">
        <v>414</v>
      </c>
      <c r="S52" s="178" t="s">
        <v>242</v>
      </c>
      <c r="T52" s="179" t="s">
        <v>243</v>
      </c>
      <c r="U52" s="161">
        <v>7.8E-2</v>
      </c>
      <c r="V52" s="161">
        <f>ROUND(E52*U52,2)</f>
        <v>0.31</v>
      </c>
      <c r="W52" s="161"/>
      <c r="X52" s="161" t="s">
        <v>182</v>
      </c>
      <c r="Y52" s="161" t="s">
        <v>183</v>
      </c>
      <c r="Z52" s="150"/>
      <c r="AA52" s="150"/>
      <c r="AB52" s="150"/>
      <c r="AC52" s="150"/>
      <c r="AD52" s="150"/>
      <c r="AE52" s="150"/>
      <c r="AF52" s="150"/>
      <c r="AG52" s="150" t="s">
        <v>184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2" x14ac:dyDescent="0.2">
      <c r="A53" s="157"/>
      <c r="B53" s="158"/>
      <c r="C53" s="263" t="s">
        <v>447</v>
      </c>
      <c r="D53" s="264"/>
      <c r="E53" s="264"/>
      <c r="F53" s="264"/>
      <c r="G53" s="264"/>
      <c r="H53" s="161"/>
      <c r="I53" s="161"/>
      <c r="J53" s="161"/>
      <c r="K53" s="161"/>
      <c r="L53" s="161"/>
      <c r="M53" s="161"/>
      <c r="N53" s="160"/>
      <c r="O53" s="160"/>
      <c r="P53" s="160"/>
      <c r="Q53" s="160"/>
      <c r="R53" s="161"/>
      <c r="S53" s="161"/>
      <c r="T53" s="161"/>
      <c r="U53" s="161"/>
      <c r="V53" s="161"/>
      <c r="W53" s="161"/>
      <c r="X53" s="161"/>
      <c r="Y53" s="161"/>
      <c r="Z53" s="150"/>
      <c r="AA53" s="150"/>
      <c r="AB53" s="150"/>
      <c r="AC53" s="150"/>
      <c r="AD53" s="150"/>
      <c r="AE53" s="150"/>
      <c r="AF53" s="150"/>
      <c r="AG53" s="150" t="s">
        <v>245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2" x14ac:dyDescent="0.2">
      <c r="A54" s="157"/>
      <c r="B54" s="158"/>
      <c r="C54" s="190" t="s">
        <v>1223</v>
      </c>
      <c r="D54" s="163"/>
      <c r="E54" s="164">
        <v>3.92</v>
      </c>
      <c r="F54" s="161"/>
      <c r="G54" s="161"/>
      <c r="H54" s="161"/>
      <c r="I54" s="161"/>
      <c r="J54" s="161"/>
      <c r="K54" s="161"/>
      <c r="L54" s="161"/>
      <c r="M54" s="161"/>
      <c r="N54" s="160"/>
      <c r="O54" s="160"/>
      <c r="P54" s="160"/>
      <c r="Q54" s="160"/>
      <c r="R54" s="161"/>
      <c r="S54" s="161"/>
      <c r="T54" s="161"/>
      <c r="U54" s="161"/>
      <c r="V54" s="161"/>
      <c r="W54" s="161"/>
      <c r="X54" s="161"/>
      <c r="Y54" s="161"/>
      <c r="Z54" s="150"/>
      <c r="AA54" s="150"/>
      <c r="AB54" s="150"/>
      <c r="AC54" s="150"/>
      <c r="AD54" s="150"/>
      <c r="AE54" s="150"/>
      <c r="AF54" s="150"/>
      <c r="AG54" s="150" t="s">
        <v>188</v>
      </c>
      <c r="AH54" s="150">
        <v>0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">
      <c r="A55" s="173">
        <v>16</v>
      </c>
      <c r="B55" s="174" t="s">
        <v>462</v>
      </c>
      <c r="C55" s="189" t="s">
        <v>862</v>
      </c>
      <c r="D55" s="175" t="s">
        <v>264</v>
      </c>
      <c r="E55" s="176">
        <v>29.68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21</v>
      </c>
      <c r="M55" s="178">
        <f>G55*(1+L55/100)</f>
        <v>0</v>
      </c>
      <c r="N55" s="176">
        <v>5.9000000000000003E-4</v>
      </c>
      <c r="O55" s="176">
        <f>ROUND(E55*N55,2)</f>
        <v>0.02</v>
      </c>
      <c r="P55" s="176">
        <v>3.6999999999999998E-2</v>
      </c>
      <c r="Q55" s="176">
        <f>ROUND(E55*P55,2)</f>
        <v>1.1000000000000001</v>
      </c>
      <c r="R55" s="178" t="s">
        <v>414</v>
      </c>
      <c r="S55" s="178" t="s">
        <v>242</v>
      </c>
      <c r="T55" s="179" t="s">
        <v>243</v>
      </c>
      <c r="U55" s="161">
        <v>0.443</v>
      </c>
      <c r="V55" s="161">
        <f>ROUND(E55*U55,2)</f>
        <v>13.15</v>
      </c>
      <c r="W55" s="161"/>
      <c r="X55" s="161" t="s">
        <v>182</v>
      </c>
      <c r="Y55" s="161" t="s">
        <v>183</v>
      </c>
      <c r="Z55" s="150"/>
      <c r="AA55" s="150"/>
      <c r="AB55" s="150"/>
      <c r="AC55" s="150"/>
      <c r="AD55" s="150"/>
      <c r="AE55" s="150"/>
      <c r="AF55" s="150"/>
      <c r="AG55" s="150" t="s">
        <v>184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2" x14ac:dyDescent="0.2">
      <c r="A56" s="157"/>
      <c r="B56" s="158"/>
      <c r="C56" s="263" t="s">
        <v>464</v>
      </c>
      <c r="D56" s="264"/>
      <c r="E56" s="264"/>
      <c r="F56" s="264"/>
      <c r="G56" s="264"/>
      <c r="H56" s="161"/>
      <c r="I56" s="161"/>
      <c r="J56" s="161"/>
      <c r="K56" s="161"/>
      <c r="L56" s="161"/>
      <c r="M56" s="161"/>
      <c r="N56" s="160"/>
      <c r="O56" s="160"/>
      <c r="P56" s="160"/>
      <c r="Q56" s="160"/>
      <c r="R56" s="161"/>
      <c r="S56" s="161"/>
      <c r="T56" s="161"/>
      <c r="U56" s="161"/>
      <c r="V56" s="161"/>
      <c r="W56" s="161"/>
      <c r="X56" s="161"/>
      <c r="Y56" s="161"/>
      <c r="Z56" s="150"/>
      <c r="AA56" s="150"/>
      <c r="AB56" s="150"/>
      <c r="AC56" s="150"/>
      <c r="AD56" s="150"/>
      <c r="AE56" s="150"/>
      <c r="AF56" s="150"/>
      <c r="AG56" s="150" t="s">
        <v>245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2" x14ac:dyDescent="0.2">
      <c r="A57" s="157"/>
      <c r="B57" s="158"/>
      <c r="C57" s="190" t="s">
        <v>465</v>
      </c>
      <c r="D57" s="163"/>
      <c r="E57" s="164">
        <v>29.68</v>
      </c>
      <c r="F57" s="161"/>
      <c r="G57" s="161"/>
      <c r="H57" s="161"/>
      <c r="I57" s="161"/>
      <c r="J57" s="161"/>
      <c r="K57" s="161"/>
      <c r="L57" s="161"/>
      <c r="M57" s="161"/>
      <c r="N57" s="160"/>
      <c r="O57" s="160"/>
      <c r="P57" s="160"/>
      <c r="Q57" s="160"/>
      <c r="R57" s="161"/>
      <c r="S57" s="161"/>
      <c r="T57" s="161"/>
      <c r="U57" s="161"/>
      <c r="V57" s="161"/>
      <c r="W57" s="161"/>
      <c r="X57" s="161"/>
      <c r="Y57" s="161"/>
      <c r="Z57" s="150"/>
      <c r="AA57" s="150"/>
      <c r="AB57" s="150"/>
      <c r="AC57" s="150"/>
      <c r="AD57" s="150"/>
      <c r="AE57" s="150"/>
      <c r="AF57" s="150"/>
      <c r="AG57" s="150" t="s">
        <v>188</v>
      </c>
      <c r="AH57" s="150">
        <v>0</v>
      </c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">
      <c r="A58" s="173">
        <v>17</v>
      </c>
      <c r="B58" s="174" t="s">
        <v>474</v>
      </c>
      <c r="C58" s="189" t="s">
        <v>1224</v>
      </c>
      <c r="D58" s="175" t="s">
        <v>179</v>
      </c>
      <c r="E58" s="176">
        <v>19.52</v>
      </c>
      <c r="F58" s="177"/>
      <c r="G58" s="178">
        <f>ROUND(E58*F58,2)</f>
        <v>0</v>
      </c>
      <c r="H58" s="177"/>
      <c r="I58" s="178">
        <f>ROUND(E58*H58,2)</f>
        <v>0</v>
      </c>
      <c r="J58" s="177"/>
      <c r="K58" s="178">
        <f>ROUND(E58*J58,2)</f>
        <v>0</v>
      </c>
      <c r="L58" s="178">
        <v>21</v>
      </c>
      <c r="M58" s="178">
        <f>G58*(1+L58/100)</f>
        <v>0</v>
      </c>
      <c r="N58" s="176">
        <v>0</v>
      </c>
      <c r="O58" s="176">
        <f>ROUND(E58*N58,2)</f>
        <v>0</v>
      </c>
      <c r="P58" s="176">
        <v>6.8000000000000005E-2</v>
      </c>
      <c r="Q58" s="176">
        <f>ROUND(E58*P58,2)</f>
        <v>1.33</v>
      </c>
      <c r="R58" s="178"/>
      <c r="S58" s="178" t="s">
        <v>242</v>
      </c>
      <c r="T58" s="179" t="s">
        <v>243</v>
      </c>
      <c r="U58" s="161">
        <v>0.3</v>
      </c>
      <c r="V58" s="161">
        <f>ROUND(E58*U58,2)</f>
        <v>5.86</v>
      </c>
      <c r="W58" s="161"/>
      <c r="X58" s="161" t="s">
        <v>182</v>
      </c>
      <c r="Y58" s="161" t="s">
        <v>183</v>
      </c>
      <c r="Z58" s="150"/>
      <c r="AA58" s="150"/>
      <c r="AB58" s="150"/>
      <c r="AC58" s="150"/>
      <c r="AD58" s="150"/>
      <c r="AE58" s="150"/>
      <c r="AF58" s="150"/>
      <c r="AG58" s="150" t="s">
        <v>184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2" x14ac:dyDescent="0.2">
      <c r="A59" s="157"/>
      <c r="B59" s="158"/>
      <c r="C59" s="190" t="s">
        <v>1225</v>
      </c>
      <c r="D59" s="163"/>
      <c r="E59" s="164">
        <v>19.52</v>
      </c>
      <c r="F59" s="161"/>
      <c r="G59" s="161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50"/>
      <c r="AA59" s="150"/>
      <c r="AB59" s="150"/>
      <c r="AC59" s="150"/>
      <c r="AD59" s="150"/>
      <c r="AE59" s="150"/>
      <c r="AF59" s="150"/>
      <c r="AG59" s="150" t="s">
        <v>188</v>
      </c>
      <c r="AH59" s="150">
        <v>0</v>
      </c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x14ac:dyDescent="0.2">
      <c r="A60" s="166" t="s">
        <v>175</v>
      </c>
      <c r="B60" s="167" t="s">
        <v>102</v>
      </c>
      <c r="C60" s="188" t="s">
        <v>103</v>
      </c>
      <c r="D60" s="168"/>
      <c r="E60" s="169"/>
      <c r="F60" s="170"/>
      <c r="G60" s="170">
        <f>SUMIF(AG61:AG62,"&lt;&gt;NOR",G61:G62)</f>
        <v>0</v>
      </c>
      <c r="H60" s="170"/>
      <c r="I60" s="170">
        <f>SUM(I61:I62)</f>
        <v>0</v>
      </c>
      <c r="J60" s="170"/>
      <c r="K60" s="170">
        <f>SUM(K61:K62)</f>
        <v>0</v>
      </c>
      <c r="L60" s="170"/>
      <c r="M60" s="170">
        <f>SUM(M61:M62)</f>
        <v>0</v>
      </c>
      <c r="N60" s="169"/>
      <c r="O60" s="169">
        <f>SUM(O61:O62)</f>
        <v>0</v>
      </c>
      <c r="P60" s="169"/>
      <c r="Q60" s="169">
        <f>SUM(Q61:Q62)</f>
        <v>0</v>
      </c>
      <c r="R60" s="170"/>
      <c r="S60" s="170"/>
      <c r="T60" s="171"/>
      <c r="U60" s="165"/>
      <c r="V60" s="165">
        <f>SUM(V61:V62)</f>
        <v>1.5</v>
      </c>
      <c r="W60" s="165"/>
      <c r="X60" s="165"/>
      <c r="Y60" s="165"/>
      <c r="AG60" t="s">
        <v>176</v>
      </c>
    </row>
    <row r="61" spans="1:60" ht="22.5" outlineLevel="1" x14ac:dyDescent="0.2">
      <c r="A61" s="173">
        <v>18</v>
      </c>
      <c r="B61" s="174" t="s">
        <v>488</v>
      </c>
      <c r="C61" s="189" t="s">
        <v>489</v>
      </c>
      <c r="D61" s="175" t="s">
        <v>490</v>
      </c>
      <c r="E61" s="176">
        <v>1.5999300000000001</v>
      </c>
      <c r="F61" s="177"/>
      <c r="G61" s="178">
        <f>ROUND(E61*F61,2)</f>
        <v>0</v>
      </c>
      <c r="H61" s="177"/>
      <c r="I61" s="178">
        <f>ROUND(E61*H61,2)</f>
        <v>0</v>
      </c>
      <c r="J61" s="177"/>
      <c r="K61" s="178">
        <f>ROUND(E61*J61,2)</f>
        <v>0</v>
      </c>
      <c r="L61" s="178">
        <v>21</v>
      </c>
      <c r="M61" s="178">
        <f>G61*(1+L61/100)</f>
        <v>0</v>
      </c>
      <c r="N61" s="176">
        <v>0</v>
      </c>
      <c r="O61" s="176">
        <f>ROUND(E61*N61,2)</f>
        <v>0</v>
      </c>
      <c r="P61" s="176">
        <v>0</v>
      </c>
      <c r="Q61" s="176">
        <f>ROUND(E61*P61,2)</f>
        <v>0</v>
      </c>
      <c r="R61" s="178" t="s">
        <v>241</v>
      </c>
      <c r="S61" s="178" t="s">
        <v>242</v>
      </c>
      <c r="T61" s="179" t="s">
        <v>243</v>
      </c>
      <c r="U61" s="161">
        <v>0.9385</v>
      </c>
      <c r="V61" s="161">
        <f>ROUND(E61*U61,2)</f>
        <v>1.5</v>
      </c>
      <c r="W61" s="161"/>
      <c r="X61" s="161" t="s">
        <v>491</v>
      </c>
      <c r="Y61" s="161" t="s">
        <v>183</v>
      </c>
      <c r="Z61" s="150"/>
      <c r="AA61" s="150"/>
      <c r="AB61" s="150"/>
      <c r="AC61" s="150"/>
      <c r="AD61" s="150"/>
      <c r="AE61" s="150"/>
      <c r="AF61" s="150"/>
      <c r="AG61" s="150" t="s">
        <v>492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2" x14ac:dyDescent="0.2">
      <c r="A62" s="157"/>
      <c r="B62" s="158"/>
      <c r="C62" s="263" t="s">
        <v>493</v>
      </c>
      <c r="D62" s="264"/>
      <c r="E62" s="264"/>
      <c r="F62" s="264"/>
      <c r="G62" s="264"/>
      <c r="H62" s="161"/>
      <c r="I62" s="161"/>
      <c r="J62" s="161"/>
      <c r="K62" s="161"/>
      <c r="L62" s="161"/>
      <c r="M62" s="161"/>
      <c r="N62" s="160"/>
      <c r="O62" s="160"/>
      <c r="P62" s="160"/>
      <c r="Q62" s="160"/>
      <c r="R62" s="161"/>
      <c r="S62" s="161"/>
      <c r="T62" s="161"/>
      <c r="U62" s="161"/>
      <c r="V62" s="161"/>
      <c r="W62" s="161"/>
      <c r="X62" s="161"/>
      <c r="Y62" s="161"/>
      <c r="Z62" s="150"/>
      <c r="AA62" s="150"/>
      <c r="AB62" s="150"/>
      <c r="AC62" s="150"/>
      <c r="AD62" s="150"/>
      <c r="AE62" s="150"/>
      <c r="AF62" s="150"/>
      <c r="AG62" s="150" t="s">
        <v>245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x14ac:dyDescent="0.2">
      <c r="A63" s="166" t="s">
        <v>175</v>
      </c>
      <c r="B63" s="167" t="s">
        <v>104</v>
      </c>
      <c r="C63" s="188" t="s">
        <v>105</v>
      </c>
      <c r="D63" s="168"/>
      <c r="E63" s="169"/>
      <c r="F63" s="170"/>
      <c r="G63" s="170">
        <f>SUMIF(AG64:AG65,"&lt;&gt;NOR",G64:G65)</f>
        <v>0</v>
      </c>
      <c r="H63" s="170"/>
      <c r="I63" s="170">
        <f>SUM(I64:I65)</f>
        <v>0</v>
      </c>
      <c r="J63" s="170"/>
      <c r="K63" s="170">
        <f>SUM(K64:K65)</f>
        <v>0</v>
      </c>
      <c r="L63" s="170"/>
      <c r="M63" s="170">
        <f>SUM(M64:M65)</f>
        <v>0</v>
      </c>
      <c r="N63" s="169"/>
      <c r="O63" s="169">
        <f>SUM(O64:O65)</f>
        <v>0</v>
      </c>
      <c r="P63" s="169"/>
      <c r="Q63" s="169">
        <f>SUM(Q64:Q65)</f>
        <v>0</v>
      </c>
      <c r="R63" s="170"/>
      <c r="S63" s="170"/>
      <c r="T63" s="171"/>
      <c r="U63" s="165"/>
      <c r="V63" s="165">
        <f>SUM(V64:V65)</f>
        <v>0</v>
      </c>
      <c r="W63" s="165"/>
      <c r="X63" s="165"/>
      <c r="Y63" s="165"/>
      <c r="AG63" t="s">
        <v>176</v>
      </c>
    </row>
    <row r="64" spans="1:60" outlineLevel="1" x14ac:dyDescent="0.2">
      <c r="A64" s="181">
        <v>19</v>
      </c>
      <c r="B64" s="182" t="s">
        <v>494</v>
      </c>
      <c r="C64" s="191" t="s">
        <v>495</v>
      </c>
      <c r="D64" s="183" t="s">
        <v>496</v>
      </c>
      <c r="E64" s="184">
        <v>6</v>
      </c>
      <c r="F64" s="185"/>
      <c r="G64" s="186">
        <f>ROUND(E64*F64,2)</f>
        <v>0</v>
      </c>
      <c r="H64" s="185"/>
      <c r="I64" s="186">
        <f>ROUND(E64*H64,2)</f>
        <v>0</v>
      </c>
      <c r="J64" s="185"/>
      <c r="K64" s="186">
        <f>ROUND(E64*J64,2)</f>
        <v>0</v>
      </c>
      <c r="L64" s="186">
        <v>21</v>
      </c>
      <c r="M64" s="186">
        <f>G64*(1+L64/100)</f>
        <v>0</v>
      </c>
      <c r="N64" s="184">
        <v>0</v>
      </c>
      <c r="O64" s="184">
        <f>ROUND(E64*N64,2)</f>
        <v>0</v>
      </c>
      <c r="P64" s="184">
        <v>0</v>
      </c>
      <c r="Q64" s="184">
        <f>ROUND(E64*P64,2)</f>
        <v>0</v>
      </c>
      <c r="R64" s="186"/>
      <c r="S64" s="186" t="s">
        <v>180</v>
      </c>
      <c r="T64" s="187" t="s">
        <v>181</v>
      </c>
      <c r="U64" s="161">
        <v>0</v>
      </c>
      <c r="V64" s="161">
        <f>ROUND(E64*U64,2)</f>
        <v>0</v>
      </c>
      <c r="W64" s="161"/>
      <c r="X64" s="161" t="s">
        <v>182</v>
      </c>
      <c r="Y64" s="161" t="s">
        <v>183</v>
      </c>
      <c r="Z64" s="150"/>
      <c r="AA64" s="150"/>
      <c r="AB64" s="150"/>
      <c r="AC64" s="150"/>
      <c r="AD64" s="150"/>
      <c r="AE64" s="150"/>
      <c r="AF64" s="150"/>
      <c r="AG64" s="150" t="s">
        <v>184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ht="22.5" outlineLevel="1" x14ac:dyDescent="0.2">
      <c r="A65" s="181">
        <v>20</v>
      </c>
      <c r="B65" s="182" t="s">
        <v>497</v>
      </c>
      <c r="C65" s="191" t="s">
        <v>498</v>
      </c>
      <c r="D65" s="183" t="s">
        <v>496</v>
      </c>
      <c r="E65" s="184">
        <v>12</v>
      </c>
      <c r="F65" s="185"/>
      <c r="G65" s="186">
        <f>ROUND(E65*F65,2)</f>
        <v>0</v>
      </c>
      <c r="H65" s="185"/>
      <c r="I65" s="186">
        <f>ROUND(E65*H65,2)</f>
        <v>0</v>
      </c>
      <c r="J65" s="185"/>
      <c r="K65" s="186">
        <f>ROUND(E65*J65,2)</f>
        <v>0</v>
      </c>
      <c r="L65" s="186">
        <v>21</v>
      </c>
      <c r="M65" s="186">
        <f>G65*(1+L65/100)</f>
        <v>0</v>
      </c>
      <c r="N65" s="184">
        <v>0</v>
      </c>
      <c r="O65" s="184">
        <f>ROUND(E65*N65,2)</f>
        <v>0</v>
      </c>
      <c r="P65" s="184">
        <v>0</v>
      </c>
      <c r="Q65" s="184">
        <f>ROUND(E65*P65,2)</f>
        <v>0</v>
      </c>
      <c r="R65" s="186"/>
      <c r="S65" s="186" t="s">
        <v>180</v>
      </c>
      <c r="T65" s="187" t="s">
        <v>181</v>
      </c>
      <c r="U65" s="161">
        <v>0</v>
      </c>
      <c r="V65" s="161">
        <f>ROUND(E65*U65,2)</f>
        <v>0</v>
      </c>
      <c r="W65" s="161"/>
      <c r="X65" s="161" t="s">
        <v>182</v>
      </c>
      <c r="Y65" s="161" t="s">
        <v>183</v>
      </c>
      <c r="Z65" s="150"/>
      <c r="AA65" s="150"/>
      <c r="AB65" s="150"/>
      <c r="AC65" s="150"/>
      <c r="AD65" s="150"/>
      <c r="AE65" s="150"/>
      <c r="AF65" s="150"/>
      <c r="AG65" s="150" t="s">
        <v>184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x14ac:dyDescent="0.2">
      <c r="A66" s="166" t="s">
        <v>175</v>
      </c>
      <c r="B66" s="167" t="s">
        <v>106</v>
      </c>
      <c r="C66" s="188" t="s">
        <v>107</v>
      </c>
      <c r="D66" s="168"/>
      <c r="E66" s="169"/>
      <c r="F66" s="170"/>
      <c r="G66" s="170">
        <f>SUMIF(AG67:AG79,"&lt;&gt;NOR",G67:G79)</f>
        <v>0</v>
      </c>
      <c r="H66" s="170"/>
      <c r="I66" s="170">
        <f>SUM(I67:I79)</f>
        <v>0</v>
      </c>
      <c r="J66" s="170"/>
      <c r="K66" s="170">
        <f>SUM(K67:K79)</f>
        <v>0</v>
      </c>
      <c r="L66" s="170"/>
      <c r="M66" s="170">
        <f>SUM(M67:M79)</f>
        <v>0</v>
      </c>
      <c r="N66" s="169"/>
      <c r="O66" s="169">
        <f>SUM(O67:O79)</f>
        <v>0.01</v>
      </c>
      <c r="P66" s="169"/>
      <c r="Q66" s="169">
        <f>SUM(Q67:Q79)</f>
        <v>0</v>
      </c>
      <c r="R66" s="170"/>
      <c r="S66" s="170"/>
      <c r="T66" s="171"/>
      <c r="U66" s="165"/>
      <c r="V66" s="165">
        <f>SUM(V67:V79)</f>
        <v>3.4499999999999997</v>
      </c>
      <c r="W66" s="165"/>
      <c r="X66" s="165"/>
      <c r="Y66" s="165"/>
      <c r="AG66" t="s">
        <v>176</v>
      </c>
    </row>
    <row r="67" spans="1:60" outlineLevel="1" x14ac:dyDescent="0.2">
      <c r="A67" s="173">
        <v>21</v>
      </c>
      <c r="B67" s="174" t="s">
        <v>515</v>
      </c>
      <c r="C67" s="189" t="s">
        <v>516</v>
      </c>
      <c r="D67" s="175" t="s">
        <v>264</v>
      </c>
      <c r="E67" s="176">
        <v>5.4</v>
      </c>
      <c r="F67" s="177"/>
      <c r="G67" s="178">
        <f>ROUND(E67*F67,2)</f>
        <v>0</v>
      </c>
      <c r="H67" s="177"/>
      <c r="I67" s="178">
        <f>ROUND(E67*H67,2)</f>
        <v>0</v>
      </c>
      <c r="J67" s="177"/>
      <c r="K67" s="178">
        <f>ROUND(E67*J67,2)</f>
        <v>0</v>
      </c>
      <c r="L67" s="178">
        <v>21</v>
      </c>
      <c r="M67" s="178">
        <f>G67*(1+L67/100)</f>
        <v>0</v>
      </c>
      <c r="N67" s="176">
        <v>2.9E-4</v>
      </c>
      <c r="O67" s="176">
        <f>ROUND(E67*N67,2)</f>
        <v>0</v>
      </c>
      <c r="P67" s="176">
        <v>0</v>
      </c>
      <c r="Q67" s="176">
        <f>ROUND(E67*P67,2)</f>
        <v>0</v>
      </c>
      <c r="R67" s="178" t="s">
        <v>501</v>
      </c>
      <c r="S67" s="178" t="s">
        <v>242</v>
      </c>
      <c r="T67" s="179" t="s">
        <v>243</v>
      </c>
      <c r="U67" s="161">
        <v>0.14000000000000001</v>
      </c>
      <c r="V67" s="161">
        <f>ROUND(E67*U67,2)</f>
        <v>0.76</v>
      </c>
      <c r="W67" s="161"/>
      <c r="X67" s="161" t="s">
        <v>182</v>
      </c>
      <c r="Y67" s="161" t="s">
        <v>183</v>
      </c>
      <c r="Z67" s="150"/>
      <c r="AA67" s="150"/>
      <c r="AB67" s="150"/>
      <c r="AC67" s="150"/>
      <c r="AD67" s="150"/>
      <c r="AE67" s="150"/>
      <c r="AF67" s="150"/>
      <c r="AG67" s="150" t="s">
        <v>184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2" x14ac:dyDescent="0.2">
      <c r="A68" s="157"/>
      <c r="B68" s="158"/>
      <c r="C68" s="190" t="s">
        <v>1226</v>
      </c>
      <c r="D68" s="163"/>
      <c r="E68" s="164">
        <v>5.4</v>
      </c>
      <c r="F68" s="161"/>
      <c r="G68" s="161"/>
      <c r="H68" s="161"/>
      <c r="I68" s="161"/>
      <c r="J68" s="161"/>
      <c r="K68" s="161"/>
      <c r="L68" s="161"/>
      <c r="M68" s="161"/>
      <c r="N68" s="160"/>
      <c r="O68" s="160"/>
      <c r="P68" s="160"/>
      <c r="Q68" s="160"/>
      <c r="R68" s="161"/>
      <c r="S68" s="161"/>
      <c r="T68" s="161"/>
      <c r="U68" s="161"/>
      <c r="V68" s="161"/>
      <c r="W68" s="161"/>
      <c r="X68" s="161"/>
      <c r="Y68" s="161"/>
      <c r="Z68" s="150"/>
      <c r="AA68" s="150"/>
      <c r="AB68" s="150"/>
      <c r="AC68" s="150"/>
      <c r="AD68" s="150"/>
      <c r="AE68" s="150"/>
      <c r="AF68" s="150"/>
      <c r="AG68" s="150" t="s">
        <v>188</v>
      </c>
      <c r="AH68" s="150">
        <v>0</v>
      </c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">
      <c r="A69" s="173">
        <v>22</v>
      </c>
      <c r="B69" s="174" t="s">
        <v>499</v>
      </c>
      <c r="C69" s="189" t="s">
        <v>1227</v>
      </c>
      <c r="D69" s="175" t="s">
        <v>179</v>
      </c>
      <c r="E69" s="176">
        <v>3.92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21</v>
      </c>
      <c r="M69" s="178">
        <f>G69*(1+L69/100)</f>
        <v>0</v>
      </c>
      <c r="N69" s="176">
        <v>2.1000000000000001E-4</v>
      </c>
      <c r="O69" s="176">
        <f>ROUND(E69*N69,2)</f>
        <v>0</v>
      </c>
      <c r="P69" s="176">
        <v>0</v>
      </c>
      <c r="Q69" s="176">
        <f>ROUND(E69*P69,2)</f>
        <v>0</v>
      </c>
      <c r="R69" s="178"/>
      <c r="S69" s="178" t="s">
        <v>242</v>
      </c>
      <c r="T69" s="179" t="s">
        <v>243</v>
      </c>
      <c r="U69" s="161">
        <v>9.5000000000000001E-2</v>
      </c>
      <c r="V69" s="161">
        <f>ROUND(E69*U69,2)</f>
        <v>0.37</v>
      </c>
      <c r="W69" s="161"/>
      <c r="X69" s="161" t="s">
        <v>182</v>
      </c>
      <c r="Y69" s="161" t="s">
        <v>183</v>
      </c>
      <c r="Z69" s="150"/>
      <c r="AA69" s="150"/>
      <c r="AB69" s="150"/>
      <c r="AC69" s="150"/>
      <c r="AD69" s="150"/>
      <c r="AE69" s="150"/>
      <c r="AF69" s="150"/>
      <c r="AG69" s="150" t="s">
        <v>184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2" x14ac:dyDescent="0.2">
      <c r="A70" s="157"/>
      <c r="B70" s="158"/>
      <c r="C70" s="190" t="s">
        <v>502</v>
      </c>
      <c r="D70" s="163"/>
      <c r="E70" s="164"/>
      <c r="F70" s="161"/>
      <c r="G70" s="161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50"/>
      <c r="AA70" s="150"/>
      <c r="AB70" s="150"/>
      <c r="AC70" s="150"/>
      <c r="AD70" s="150"/>
      <c r="AE70" s="150"/>
      <c r="AF70" s="150"/>
      <c r="AG70" s="150" t="s">
        <v>188</v>
      </c>
      <c r="AH70" s="150">
        <v>0</v>
      </c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3" x14ac:dyDescent="0.2">
      <c r="A71" s="157"/>
      <c r="B71" s="158"/>
      <c r="C71" s="190" t="s">
        <v>1218</v>
      </c>
      <c r="D71" s="163"/>
      <c r="E71" s="164">
        <v>3.92</v>
      </c>
      <c r="F71" s="161"/>
      <c r="G71" s="161"/>
      <c r="H71" s="161"/>
      <c r="I71" s="161"/>
      <c r="J71" s="161"/>
      <c r="K71" s="161"/>
      <c r="L71" s="161"/>
      <c r="M71" s="161"/>
      <c r="N71" s="160"/>
      <c r="O71" s="160"/>
      <c r="P71" s="160"/>
      <c r="Q71" s="160"/>
      <c r="R71" s="161"/>
      <c r="S71" s="161"/>
      <c r="T71" s="161"/>
      <c r="U71" s="161"/>
      <c r="V71" s="161"/>
      <c r="W71" s="161"/>
      <c r="X71" s="161"/>
      <c r="Y71" s="161"/>
      <c r="Z71" s="150"/>
      <c r="AA71" s="150"/>
      <c r="AB71" s="150"/>
      <c r="AC71" s="150"/>
      <c r="AD71" s="150"/>
      <c r="AE71" s="150"/>
      <c r="AF71" s="150"/>
      <c r="AG71" s="150" t="s">
        <v>188</v>
      </c>
      <c r="AH71" s="150">
        <v>5</v>
      </c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">
      <c r="A72" s="173">
        <v>23</v>
      </c>
      <c r="B72" s="174" t="s">
        <v>504</v>
      </c>
      <c r="C72" s="189" t="s">
        <v>1228</v>
      </c>
      <c r="D72" s="175" t="s">
        <v>179</v>
      </c>
      <c r="E72" s="176">
        <v>3.92</v>
      </c>
      <c r="F72" s="177"/>
      <c r="G72" s="178">
        <f>ROUND(E72*F72,2)</f>
        <v>0</v>
      </c>
      <c r="H72" s="177"/>
      <c r="I72" s="178">
        <f>ROUND(E72*H72,2)</f>
        <v>0</v>
      </c>
      <c r="J72" s="177"/>
      <c r="K72" s="178">
        <f>ROUND(E72*J72,2)</f>
        <v>0</v>
      </c>
      <c r="L72" s="178">
        <v>21</v>
      </c>
      <c r="M72" s="178">
        <f>G72*(1+L72/100)</f>
        <v>0</v>
      </c>
      <c r="N72" s="176">
        <v>1.58E-3</v>
      </c>
      <c r="O72" s="176">
        <f>ROUND(E72*N72,2)</f>
        <v>0.01</v>
      </c>
      <c r="P72" s="176">
        <v>0</v>
      </c>
      <c r="Q72" s="176">
        <f>ROUND(E72*P72,2)</f>
        <v>0</v>
      </c>
      <c r="R72" s="178"/>
      <c r="S72" s="178" t="s">
        <v>242</v>
      </c>
      <c r="T72" s="179" t="s">
        <v>243</v>
      </c>
      <c r="U72" s="161">
        <v>0.24</v>
      </c>
      <c r="V72" s="161">
        <f>ROUND(E72*U72,2)</f>
        <v>0.94</v>
      </c>
      <c r="W72" s="161"/>
      <c r="X72" s="161" t="s">
        <v>182</v>
      </c>
      <c r="Y72" s="161" t="s">
        <v>183</v>
      </c>
      <c r="Z72" s="150"/>
      <c r="AA72" s="150"/>
      <c r="AB72" s="150"/>
      <c r="AC72" s="150"/>
      <c r="AD72" s="150"/>
      <c r="AE72" s="150"/>
      <c r="AF72" s="150"/>
      <c r="AG72" s="150" t="s">
        <v>184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2" x14ac:dyDescent="0.2">
      <c r="A73" s="157"/>
      <c r="B73" s="158"/>
      <c r="C73" s="190" t="s">
        <v>1229</v>
      </c>
      <c r="D73" s="163"/>
      <c r="E73" s="164">
        <v>3.92</v>
      </c>
      <c r="F73" s="161"/>
      <c r="G73" s="161"/>
      <c r="H73" s="161"/>
      <c r="I73" s="161"/>
      <c r="J73" s="161"/>
      <c r="K73" s="161"/>
      <c r="L73" s="161"/>
      <c r="M73" s="161"/>
      <c r="N73" s="160"/>
      <c r="O73" s="160"/>
      <c r="P73" s="160"/>
      <c r="Q73" s="160"/>
      <c r="R73" s="161"/>
      <c r="S73" s="161"/>
      <c r="T73" s="161"/>
      <c r="U73" s="161"/>
      <c r="V73" s="161"/>
      <c r="W73" s="161"/>
      <c r="X73" s="161"/>
      <c r="Y73" s="161"/>
      <c r="Z73" s="150"/>
      <c r="AA73" s="150"/>
      <c r="AB73" s="150"/>
      <c r="AC73" s="150"/>
      <c r="AD73" s="150"/>
      <c r="AE73" s="150"/>
      <c r="AF73" s="150"/>
      <c r="AG73" s="150" t="s">
        <v>188</v>
      </c>
      <c r="AH73" s="150">
        <v>5</v>
      </c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 x14ac:dyDescent="0.2">
      <c r="A74" s="173">
        <v>24</v>
      </c>
      <c r="B74" s="174" t="s">
        <v>508</v>
      </c>
      <c r="C74" s="189" t="s">
        <v>1230</v>
      </c>
      <c r="D74" s="175" t="s">
        <v>264</v>
      </c>
      <c r="E74" s="176">
        <v>11.4</v>
      </c>
      <c r="F74" s="177"/>
      <c r="G74" s="178">
        <f>ROUND(E74*F74,2)</f>
        <v>0</v>
      </c>
      <c r="H74" s="177"/>
      <c r="I74" s="178">
        <f>ROUND(E74*H74,2)</f>
        <v>0</v>
      </c>
      <c r="J74" s="177"/>
      <c r="K74" s="178">
        <f>ROUND(E74*J74,2)</f>
        <v>0</v>
      </c>
      <c r="L74" s="178">
        <v>21</v>
      </c>
      <c r="M74" s="178">
        <f>G74*(1+L74/100)</f>
        <v>0</v>
      </c>
      <c r="N74" s="176">
        <v>2.9E-4</v>
      </c>
      <c r="O74" s="176">
        <f>ROUND(E74*N74,2)</f>
        <v>0</v>
      </c>
      <c r="P74" s="176">
        <v>0</v>
      </c>
      <c r="Q74" s="176">
        <f>ROUND(E74*P74,2)</f>
        <v>0</v>
      </c>
      <c r="R74" s="178"/>
      <c r="S74" s="178" t="s">
        <v>242</v>
      </c>
      <c r="T74" s="179" t="s">
        <v>243</v>
      </c>
      <c r="U74" s="161">
        <v>0.11</v>
      </c>
      <c r="V74" s="161">
        <f>ROUND(E74*U74,2)</f>
        <v>1.25</v>
      </c>
      <c r="W74" s="161"/>
      <c r="X74" s="161" t="s">
        <v>182</v>
      </c>
      <c r="Y74" s="161" t="s">
        <v>183</v>
      </c>
      <c r="Z74" s="150"/>
      <c r="AA74" s="150"/>
      <c r="AB74" s="150"/>
      <c r="AC74" s="150"/>
      <c r="AD74" s="150"/>
      <c r="AE74" s="150"/>
      <c r="AF74" s="150"/>
      <c r="AG74" s="150" t="s">
        <v>184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2" x14ac:dyDescent="0.2">
      <c r="A75" s="157"/>
      <c r="B75" s="158"/>
      <c r="C75" s="190" t="s">
        <v>1231</v>
      </c>
      <c r="D75" s="163"/>
      <c r="E75" s="164">
        <v>11.4</v>
      </c>
      <c r="F75" s="161"/>
      <c r="G75" s="161"/>
      <c r="H75" s="161"/>
      <c r="I75" s="161"/>
      <c r="J75" s="161"/>
      <c r="K75" s="161"/>
      <c r="L75" s="161"/>
      <c r="M75" s="161"/>
      <c r="N75" s="160"/>
      <c r="O75" s="160"/>
      <c r="P75" s="160"/>
      <c r="Q75" s="160"/>
      <c r="R75" s="161"/>
      <c r="S75" s="161"/>
      <c r="T75" s="161"/>
      <c r="U75" s="161"/>
      <c r="V75" s="161"/>
      <c r="W75" s="161"/>
      <c r="X75" s="161"/>
      <c r="Y75" s="161"/>
      <c r="Z75" s="150"/>
      <c r="AA75" s="150"/>
      <c r="AB75" s="150"/>
      <c r="AC75" s="150"/>
      <c r="AD75" s="150"/>
      <c r="AE75" s="150"/>
      <c r="AF75" s="150"/>
      <c r="AG75" s="150" t="s">
        <v>188</v>
      </c>
      <c r="AH75" s="150">
        <v>0</v>
      </c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">
      <c r="A76" s="173">
        <v>25</v>
      </c>
      <c r="B76" s="174" t="s">
        <v>511</v>
      </c>
      <c r="C76" s="189" t="s">
        <v>1232</v>
      </c>
      <c r="D76" s="175" t="s">
        <v>240</v>
      </c>
      <c r="E76" s="176">
        <v>2</v>
      </c>
      <c r="F76" s="177"/>
      <c r="G76" s="178">
        <f>ROUND(E76*F76,2)</f>
        <v>0</v>
      </c>
      <c r="H76" s="177"/>
      <c r="I76" s="178">
        <f>ROUND(E76*H76,2)</f>
        <v>0</v>
      </c>
      <c r="J76" s="177"/>
      <c r="K76" s="178">
        <f>ROUND(E76*J76,2)</f>
        <v>0</v>
      </c>
      <c r="L76" s="178">
        <v>21</v>
      </c>
      <c r="M76" s="178">
        <f>G76*(1+L76/100)</f>
        <v>0</v>
      </c>
      <c r="N76" s="176">
        <v>1.1E-4</v>
      </c>
      <c r="O76" s="176">
        <f>ROUND(E76*N76,2)</f>
        <v>0</v>
      </c>
      <c r="P76" s="176">
        <v>0</v>
      </c>
      <c r="Q76" s="176">
        <f>ROUND(E76*P76,2)</f>
        <v>0</v>
      </c>
      <c r="R76" s="178"/>
      <c r="S76" s="178" t="s">
        <v>242</v>
      </c>
      <c r="T76" s="179" t="s">
        <v>243</v>
      </c>
      <c r="U76" s="161">
        <v>6.7000000000000004E-2</v>
      </c>
      <c r="V76" s="161">
        <f>ROUND(E76*U76,2)</f>
        <v>0.13</v>
      </c>
      <c r="W76" s="161"/>
      <c r="X76" s="161" t="s">
        <v>182</v>
      </c>
      <c r="Y76" s="161" t="s">
        <v>183</v>
      </c>
      <c r="Z76" s="150"/>
      <c r="AA76" s="150"/>
      <c r="AB76" s="150"/>
      <c r="AC76" s="150"/>
      <c r="AD76" s="150"/>
      <c r="AE76" s="150"/>
      <c r="AF76" s="150"/>
      <c r="AG76" s="150" t="s">
        <v>184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2" x14ac:dyDescent="0.2">
      <c r="A77" s="157"/>
      <c r="B77" s="158"/>
      <c r="C77" s="190" t="s">
        <v>1233</v>
      </c>
      <c r="D77" s="163"/>
      <c r="E77" s="164">
        <v>2</v>
      </c>
      <c r="F77" s="161"/>
      <c r="G77" s="161"/>
      <c r="H77" s="161"/>
      <c r="I77" s="161"/>
      <c r="J77" s="161"/>
      <c r="K77" s="161"/>
      <c r="L77" s="161"/>
      <c r="M77" s="161"/>
      <c r="N77" s="160"/>
      <c r="O77" s="160"/>
      <c r="P77" s="160"/>
      <c r="Q77" s="160"/>
      <c r="R77" s="161"/>
      <c r="S77" s="161"/>
      <c r="T77" s="161"/>
      <c r="U77" s="161"/>
      <c r="V77" s="161"/>
      <c r="W77" s="161"/>
      <c r="X77" s="161"/>
      <c r="Y77" s="161"/>
      <c r="Z77" s="150"/>
      <c r="AA77" s="150"/>
      <c r="AB77" s="150"/>
      <c r="AC77" s="150"/>
      <c r="AD77" s="150"/>
      <c r="AE77" s="150"/>
      <c r="AF77" s="150"/>
      <c r="AG77" s="150" t="s">
        <v>188</v>
      </c>
      <c r="AH77" s="150">
        <v>0</v>
      </c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 x14ac:dyDescent="0.2">
      <c r="A78" s="157">
        <v>26</v>
      </c>
      <c r="B78" s="158" t="s">
        <v>518</v>
      </c>
      <c r="C78" s="196" t="s">
        <v>519</v>
      </c>
      <c r="D78" s="159" t="s">
        <v>0</v>
      </c>
      <c r="E78" s="195"/>
      <c r="F78" s="162"/>
      <c r="G78" s="161">
        <f>ROUND(E78*F78,2)</f>
        <v>0</v>
      </c>
      <c r="H78" s="162"/>
      <c r="I78" s="161">
        <f>ROUND(E78*H78,2)</f>
        <v>0</v>
      </c>
      <c r="J78" s="162"/>
      <c r="K78" s="161">
        <f>ROUND(E78*J78,2)</f>
        <v>0</v>
      </c>
      <c r="L78" s="161">
        <v>21</v>
      </c>
      <c r="M78" s="161">
        <f>G78*(1+L78/100)</f>
        <v>0</v>
      </c>
      <c r="N78" s="160">
        <v>0</v>
      </c>
      <c r="O78" s="160">
        <f>ROUND(E78*N78,2)</f>
        <v>0</v>
      </c>
      <c r="P78" s="160">
        <v>0</v>
      </c>
      <c r="Q78" s="160">
        <f>ROUND(E78*P78,2)</f>
        <v>0</v>
      </c>
      <c r="R78" s="161" t="s">
        <v>501</v>
      </c>
      <c r="S78" s="161" t="s">
        <v>242</v>
      </c>
      <c r="T78" s="161" t="s">
        <v>243</v>
      </c>
      <c r="U78" s="161">
        <v>0</v>
      </c>
      <c r="V78" s="161">
        <f>ROUND(E78*U78,2)</f>
        <v>0</v>
      </c>
      <c r="W78" s="161"/>
      <c r="X78" s="161" t="s">
        <v>491</v>
      </c>
      <c r="Y78" s="161" t="s">
        <v>183</v>
      </c>
      <c r="Z78" s="150"/>
      <c r="AA78" s="150"/>
      <c r="AB78" s="150"/>
      <c r="AC78" s="150"/>
      <c r="AD78" s="150"/>
      <c r="AE78" s="150"/>
      <c r="AF78" s="150"/>
      <c r="AG78" s="150" t="s">
        <v>492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2" x14ac:dyDescent="0.2">
      <c r="A79" s="157"/>
      <c r="B79" s="158"/>
      <c r="C79" s="265" t="s">
        <v>520</v>
      </c>
      <c r="D79" s="266"/>
      <c r="E79" s="266"/>
      <c r="F79" s="266"/>
      <c r="G79" s="266"/>
      <c r="H79" s="161"/>
      <c r="I79" s="161"/>
      <c r="J79" s="161"/>
      <c r="K79" s="161"/>
      <c r="L79" s="161"/>
      <c r="M79" s="161"/>
      <c r="N79" s="160"/>
      <c r="O79" s="160"/>
      <c r="P79" s="160"/>
      <c r="Q79" s="160"/>
      <c r="R79" s="161"/>
      <c r="S79" s="161"/>
      <c r="T79" s="161"/>
      <c r="U79" s="161"/>
      <c r="V79" s="161"/>
      <c r="W79" s="161"/>
      <c r="X79" s="161"/>
      <c r="Y79" s="161"/>
      <c r="Z79" s="150"/>
      <c r="AA79" s="150"/>
      <c r="AB79" s="150"/>
      <c r="AC79" s="150"/>
      <c r="AD79" s="150"/>
      <c r="AE79" s="150"/>
      <c r="AF79" s="150"/>
      <c r="AG79" s="150" t="s">
        <v>245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x14ac:dyDescent="0.2">
      <c r="A80" s="166" t="s">
        <v>175</v>
      </c>
      <c r="B80" s="167" t="s">
        <v>118</v>
      </c>
      <c r="C80" s="188" t="s">
        <v>119</v>
      </c>
      <c r="D80" s="168"/>
      <c r="E80" s="169"/>
      <c r="F80" s="170"/>
      <c r="G80" s="170">
        <f>SUMIF(AG81:AG82,"&lt;&gt;NOR",G81:G82)</f>
        <v>0</v>
      </c>
      <c r="H80" s="170"/>
      <c r="I80" s="170">
        <f>SUM(I81:I82)</f>
        <v>0</v>
      </c>
      <c r="J80" s="170"/>
      <c r="K80" s="170">
        <f>SUM(K81:K82)</f>
        <v>0</v>
      </c>
      <c r="L80" s="170"/>
      <c r="M80" s="170">
        <f>SUM(M81:M82)</f>
        <v>0</v>
      </c>
      <c r="N80" s="169"/>
      <c r="O80" s="169">
        <f>SUM(O81:O82)</f>
        <v>0</v>
      </c>
      <c r="P80" s="169"/>
      <c r="Q80" s="169">
        <f>SUM(Q81:Q82)</f>
        <v>0</v>
      </c>
      <c r="R80" s="170"/>
      <c r="S80" s="170"/>
      <c r="T80" s="171"/>
      <c r="U80" s="165"/>
      <c r="V80" s="165">
        <f>SUM(V81:V82)</f>
        <v>0.3</v>
      </c>
      <c r="W80" s="165"/>
      <c r="X80" s="165"/>
      <c r="Y80" s="165"/>
      <c r="AG80" t="s">
        <v>176</v>
      </c>
    </row>
    <row r="81" spans="1:60" outlineLevel="1" x14ac:dyDescent="0.2">
      <c r="A81" s="181">
        <v>27</v>
      </c>
      <c r="B81" s="182" t="s">
        <v>521</v>
      </c>
      <c r="C81" s="191" t="s">
        <v>522</v>
      </c>
      <c r="D81" s="183" t="s">
        <v>240</v>
      </c>
      <c r="E81" s="184">
        <v>1</v>
      </c>
      <c r="F81" s="185"/>
      <c r="G81" s="186">
        <f>ROUND(E81*F81,2)</f>
        <v>0</v>
      </c>
      <c r="H81" s="185"/>
      <c r="I81" s="186">
        <f>ROUND(E81*H81,2)</f>
        <v>0</v>
      </c>
      <c r="J81" s="185"/>
      <c r="K81" s="186">
        <f>ROUND(E81*J81,2)</f>
        <v>0</v>
      </c>
      <c r="L81" s="186">
        <v>21</v>
      </c>
      <c r="M81" s="186">
        <f>G81*(1+L81/100)</f>
        <v>0</v>
      </c>
      <c r="N81" s="184">
        <v>0</v>
      </c>
      <c r="O81" s="184">
        <f>ROUND(E81*N81,2)</f>
        <v>0</v>
      </c>
      <c r="P81" s="184">
        <v>4.0000000000000001E-3</v>
      </c>
      <c r="Q81" s="184">
        <f>ROUND(E81*P81,2)</f>
        <v>0</v>
      </c>
      <c r="R81" s="186"/>
      <c r="S81" s="186" t="s">
        <v>180</v>
      </c>
      <c r="T81" s="187" t="s">
        <v>181</v>
      </c>
      <c r="U81" s="161">
        <v>0.29699999999999999</v>
      </c>
      <c r="V81" s="161">
        <f>ROUND(E81*U81,2)</f>
        <v>0.3</v>
      </c>
      <c r="W81" s="161"/>
      <c r="X81" s="161" t="s">
        <v>182</v>
      </c>
      <c r="Y81" s="161" t="s">
        <v>183</v>
      </c>
      <c r="Z81" s="150"/>
      <c r="AA81" s="150"/>
      <c r="AB81" s="150"/>
      <c r="AC81" s="150"/>
      <c r="AD81" s="150"/>
      <c r="AE81" s="150"/>
      <c r="AF81" s="150"/>
      <c r="AG81" s="150" t="s">
        <v>184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ht="22.5" outlineLevel="1" x14ac:dyDescent="0.2">
      <c r="A82" s="181">
        <v>28</v>
      </c>
      <c r="B82" s="182" t="s">
        <v>523</v>
      </c>
      <c r="C82" s="191" t="s">
        <v>524</v>
      </c>
      <c r="D82" s="183" t="s">
        <v>525</v>
      </c>
      <c r="E82" s="184">
        <v>1</v>
      </c>
      <c r="F82" s="185"/>
      <c r="G82" s="186">
        <f>ROUND(E82*F82,2)</f>
        <v>0</v>
      </c>
      <c r="H82" s="185"/>
      <c r="I82" s="186">
        <f>ROUND(E82*H82,2)</f>
        <v>0</v>
      </c>
      <c r="J82" s="185"/>
      <c r="K82" s="186">
        <f>ROUND(E82*J82,2)</f>
        <v>0</v>
      </c>
      <c r="L82" s="186">
        <v>21</v>
      </c>
      <c r="M82" s="186">
        <f>G82*(1+L82/100)</f>
        <v>0</v>
      </c>
      <c r="N82" s="184">
        <v>0</v>
      </c>
      <c r="O82" s="184">
        <f>ROUND(E82*N82,2)</f>
        <v>0</v>
      </c>
      <c r="P82" s="184">
        <v>0</v>
      </c>
      <c r="Q82" s="184">
        <f>ROUND(E82*P82,2)</f>
        <v>0</v>
      </c>
      <c r="R82" s="186"/>
      <c r="S82" s="186" t="s">
        <v>180</v>
      </c>
      <c r="T82" s="187" t="s">
        <v>181</v>
      </c>
      <c r="U82" s="161">
        <v>0</v>
      </c>
      <c r="V82" s="161">
        <f>ROUND(E82*U82,2)</f>
        <v>0</v>
      </c>
      <c r="W82" s="161"/>
      <c r="X82" s="161" t="s">
        <v>299</v>
      </c>
      <c r="Y82" s="161" t="s">
        <v>183</v>
      </c>
      <c r="Z82" s="150"/>
      <c r="AA82" s="150"/>
      <c r="AB82" s="150"/>
      <c r="AC82" s="150"/>
      <c r="AD82" s="150"/>
      <c r="AE82" s="150"/>
      <c r="AF82" s="150"/>
      <c r="AG82" s="150" t="s">
        <v>526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x14ac:dyDescent="0.2">
      <c r="A83" s="166" t="s">
        <v>175</v>
      </c>
      <c r="B83" s="167" t="s">
        <v>122</v>
      </c>
      <c r="C83" s="188" t="s">
        <v>123</v>
      </c>
      <c r="D83" s="168"/>
      <c r="E83" s="169"/>
      <c r="F83" s="170"/>
      <c r="G83" s="170">
        <f>SUMIF(AG84:AG84,"&lt;&gt;NOR",G84:G84)</f>
        <v>0</v>
      </c>
      <c r="H83" s="170"/>
      <c r="I83" s="170">
        <f>SUM(I84:I84)</f>
        <v>0</v>
      </c>
      <c r="J83" s="170"/>
      <c r="K83" s="170">
        <f>SUM(K84:K84)</f>
        <v>0</v>
      </c>
      <c r="L83" s="170"/>
      <c r="M83" s="170">
        <f>SUM(M84:M84)</f>
        <v>0</v>
      </c>
      <c r="N83" s="169"/>
      <c r="O83" s="169">
        <f>SUM(O84:O84)</f>
        <v>0</v>
      </c>
      <c r="P83" s="169"/>
      <c r="Q83" s="169">
        <f>SUM(Q84:Q84)</f>
        <v>0</v>
      </c>
      <c r="R83" s="170"/>
      <c r="S83" s="170"/>
      <c r="T83" s="171"/>
      <c r="U83" s="165"/>
      <c r="V83" s="165">
        <f>SUM(V84:V84)</f>
        <v>0.22</v>
      </c>
      <c r="W83" s="165"/>
      <c r="X83" s="165"/>
      <c r="Y83" s="165"/>
      <c r="AG83" t="s">
        <v>176</v>
      </c>
    </row>
    <row r="84" spans="1:60" outlineLevel="1" x14ac:dyDescent="0.2">
      <c r="A84" s="181">
        <v>29</v>
      </c>
      <c r="B84" s="182" t="s">
        <v>542</v>
      </c>
      <c r="C84" s="191" t="s">
        <v>543</v>
      </c>
      <c r="D84" s="183" t="s">
        <v>240</v>
      </c>
      <c r="E84" s="184">
        <v>2</v>
      </c>
      <c r="F84" s="185"/>
      <c r="G84" s="186">
        <f>ROUND(E84*F84,2)</f>
        <v>0</v>
      </c>
      <c r="H84" s="185"/>
      <c r="I84" s="186">
        <f>ROUND(E84*H84,2)</f>
        <v>0</v>
      </c>
      <c r="J84" s="185"/>
      <c r="K84" s="186">
        <f>ROUND(E84*J84,2)</f>
        <v>0</v>
      </c>
      <c r="L84" s="186">
        <v>21</v>
      </c>
      <c r="M84" s="186">
        <f>G84*(1+L84/100)</f>
        <v>0</v>
      </c>
      <c r="N84" s="184">
        <v>0</v>
      </c>
      <c r="O84" s="184">
        <f>ROUND(E84*N84,2)</f>
        <v>0</v>
      </c>
      <c r="P84" s="184">
        <v>1.8E-3</v>
      </c>
      <c r="Q84" s="184">
        <f>ROUND(E84*P84,2)</f>
        <v>0</v>
      </c>
      <c r="R84" s="186" t="s">
        <v>539</v>
      </c>
      <c r="S84" s="186" t="s">
        <v>242</v>
      </c>
      <c r="T84" s="187" t="s">
        <v>243</v>
      </c>
      <c r="U84" s="161">
        <v>0.11</v>
      </c>
      <c r="V84" s="161">
        <f>ROUND(E84*U84,2)</f>
        <v>0.22</v>
      </c>
      <c r="W84" s="161"/>
      <c r="X84" s="161" t="s">
        <v>182</v>
      </c>
      <c r="Y84" s="161" t="s">
        <v>183</v>
      </c>
      <c r="Z84" s="150"/>
      <c r="AA84" s="150"/>
      <c r="AB84" s="150"/>
      <c r="AC84" s="150"/>
      <c r="AD84" s="150"/>
      <c r="AE84" s="150"/>
      <c r="AF84" s="150"/>
      <c r="AG84" s="150" t="s">
        <v>184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x14ac:dyDescent="0.2">
      <c r="A85" s="166" t="s">
        <v>175</v>
      </c>
      <c r="B85" s="167" t="s">
        <v>126</v>
      </c>
      <c r="C85" s="188" t="s">
        <v>127</v>
      </c>
      <c r="D85" s="168"/>
      <c r="E85" s="169"/>
      <c r="F85" s="170"/>
      <c r="G85" s="170">
        <f>SUMIF(AG86:AG102,"&lt;&gt;NOR",G86:G102)</f>
        <v>0</v>
      </c>
      <c r="H85" s="170"/>
      <c r="I85" s="170">
        <f>SUM(I86:I102)</f>
        <v>0</v>
      </c>
      <c r="J85" s="170"/>
      <c r="K85" s="170">
        <f>SUM(K86:K102)</f>
        <v>0</v>
      </c>
      <c r="L85" s="170"/>
      <c r="M85" s="170">
        <f>SUM(M86:M102)</f>
        <v>0</v>
      </c>
      <c r="N85" s="169"/>
      <c r="O85" s="169">
        <f>SUM(O86:O102)</f>
        <v>0.1</v>
      </c>
      <c r="P85" s="169"/>
      <c r="Q85" s="169">
        <f>SUM(Q86:Q102)</f>
        <v>0</v>
      </c>
      <c r="R85" s="170"/>
      <c r="S85" s="170"/>
      <c r="T85" s="171"/>
      <c r="U85" s="165"/>
      <c r="V85" s="165">
        <f>SUM(V86:V102)</f>
        <v>5.16</v>
      </c>
      <c r="W85" s="165"/>
      <c r="X85" s="165"/>
      <c r="Y85" s="165"/>
      <c r="AG85" t="s">
        <v>176</v>
      </c>
    </row>
    <row r="86" spans="1:60" outlineLevel="1" x14ac:dyDescent="0.2">
      <c r="A86" s="173">
        <v>30</v>
      </c>
      <c r="B86" s="174" t="s">
        <v>573</v>
      </c>
      <c r="C86" s="189" t="s">
        <v>574</v>
      </c>
      <c r="D86" s="175" t="s">
        <v>179</v>
      </c>
      <c r="E86" s="176">
        <v>3.92</v>
      </c>
      <c r="F86" s="177"/>
      <c r="G86" s="178">
        <f>ROUND(E86*F86,2)</f>
        <v>0</v>
      </c>
      <c r="H86" s="177"/>
      <c r="I86" s="178">
        <f>ROUND(E86*H86,2)</f>
        <v>0</v>
      </c>
      <c r="J86" s="177"/>
      <c r="K86" s="178">
        <f>ROUND(E86*J86,2)</f>
        <v>0</v>
      </c>
      <c r="L86" s="178">
        <v>21</v>
      </c>
      <c r="M86" s="178">
        <f>G86*(1+L86/100)</f>
        <v>0</v>
      </c>
      <c r="N86" s="176">
        <v>2.1000000000000001E-4</v>
      </c>
      <c r="O86" s="176">
        <f>ROUND(E86*N86,2)</f>
        <v>0</v>
      </c>
      <c r="P86" s="176">
        <v>0</v>
      </c>
      <c r="Q86" s="176">
        <f>ROUND(E86*P86,2)</f>
        <v>0</v>
      </c>
      <c r="R86" s="178" t="s">
        <v>575</v>
      </c>
      <c r="S86" s="178" t="s">
        <v>242</v>
      </c>
      <c r="T86" s="179" t="s">
        <v>243</v>
      </c>
      <c r="U86" s="161">
        <v>0.05</v>
      </c>
      <c r="V86" s="161">
        <f>ROUND(E86*U86,2)</f>
        <v>0.2</v>
      </c>
      <c r="W86" s="161"/>
      <c r="X86" s="161" t="s">
        <v>182</v>
      </c>
      <c r="Y86" s="161" t="s">
        <v>183</v>
      </c>
      <c r="Z86" s="150"/>
      <c r="AA86" s="150"/>
      <c r="AB86" s="150"/>
      <c r="AC86" s="150"/>
      <c r="AD86" s="150"/>
      <c r="AE86" s="150"/>
      <c r="AF86" s="150"/>
      <c r="AG86" s="150" t="s">
        <v>184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2" x14ac:dyDescent="0.2">
      <c r="A87" s="157"/>
      <c r="B87" s="158"/>
      <c r="C87" s="190" t="s">
        <v>1219</v>
      </c>
      <c r="D87" s="163"/>
      <c r="E87" s="164">
        <v>3.92</v>
      </c>
      <c r="F87" s="161"/>
      <c r="G87" s="161"/>
      <c r="H87" s="161"/>
      <c r="I87" s="161"/>
      <c r="J87" s="161"/>
      <c r="K87" s="161"/>
      <c r="L87" s="161"/>
      <c r="M87" s="161"/>
      <c r="N87" s="160"/>
      <c r="O87" s="160"/>
      <c r="P87" s="160"/>
      <c r="Q87" s="160"/>
      <c r="R87" s="161"/>
      <c r="S87" s="161"/>
      <c r="T87" s="161"/>
      <c r="U87" s="161"/>
      <c r="V87" s="161"/>
      <c r="W87" s="161"/>
      <c r="X87" s="161"/>
      <c r="Y87" s="161"/>
      <c r="Z87" s="150"/>
      <c r="AA87" s="150"/>
      <c r="AB87" s="150"/>
      <c r="AC87" s="150"/>
      <c r="AD87" s="150"/>
      <c r="AE87" s="150"/>
      <c r="AF87" s="150"/>
      <c r="AG87" s="150" t="s">
        <v>188</v>
      </c>
      <c r="AH87" s="150">
        <v>5</v>
      </c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ht="22.5" outlineLevel="1" x14ac:dyDescent="0.2">
      <c r="A88" s="173">
        <v>31</v>
      </c>
      <c r="B88" s="174" t="s">
        <v>581</v>
      </c>
      <c r="C88" s="189" t="s">
        <v>582</v>
      </c>
      <c r="D88" s="175" t="s">
        <v>179</v>
      </c>
      <c r="E88" s="176">
        <v>3.92</v>
      </c>
      <c r="F88" s="177"/>
      <c r="G88" s="178">
        <f>ROUND(E88*F88,2)</f>
        <v>0</v>
      </c>
      <c r="H88" s="177"/>
      <c r="I88" s="178">
        <f>ROUND(E88*H88,2)</f>
        <v>0</v>
      </c>
      <c r="J88" s="177"/>
      <c r="K88" s="178">
        <f>ROUND(E88*J88,2)</f>
        <v>0</v>
      </c>
      <c r="L88" s="178">
        <v>21</v>
      </c>
      <c r="M88" s="178">
        <f>G88*(1+L88/100)</f>
        <v>0</v>
      </c>
      <c r="N88" s="176">
        <v>4.8300000000000001E-3</v>
      </c>
      <c r="O88" s="176">
        <f>ROUND(E88*N88,2)</f>
        <v>0.02</v>
      </c>
      <c r="P88" s="176">
        <v>0</v>
      </c>
      <c r="Q88" s="176">
        <f>ROUND(E88*P88,2)</f>
        <v>0</v>
      </c>
      <c r="R88" s="178" t="s">
        <v>575</v>
      </c>
      <c r="S88" s="178" t="s">
        <v>242</v>
      </c>
      <c r="T88" s="179" t="s">
        <v>243</v>
      </c>
      <c r="U88" s="161">
        <v>0.97</v>
      </c>
      <c r="V88" s="161">
        <f>ROUND(E88*U88,2)</f>
        <v>3.8</v>
      </c>
      <c r="W88" s="161"/>
      <c r="X88" s="161" t="s">
        <v>182</v>
      </c>
      <c r="Y88" s="161" t="s">
        <v>183</v>
      </c>
      <c r="Z88" s="150"/>
      <c r="AA88" s="150"/>
      <c r="AB88" s="150"/>
      <c r="AC88" s="150"/>
      <c r="AD88" s="150"/>
      <c r="AE88" s="150"/>
      <c r="AF88" s="150"/>
      <c r="AG88" s="150" t="s">
        <v>184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2" x14ac:dyDescent="0.2">
      <c r="A89" s="157"/>
      <c r="B89" s="158"/>
      <c r="C89" s="190" t="s">
        <v>1218</v>
      </c>
      <c r="D89" s="163"/>
      <c r="E89" s="164">
        <v>3.92</v>
      </c>
      <c r="F89" s="161"/>
      <c r="G89" s="161"/>
      <c r="H89" s="161"/>
      <c r="I89" s="161"/>
      <c r="J89" s="161"/>
      <c r="K89" s="161"/>
      <c r="L89" s="161"/>
      <c r="M89" s="161"/>
      <c r="N89" s="160"/>
      <c r="O89" s="160"/>
      <c r="P89" s="160"/>
      <c r="Q89" s="160"/>
      <c r="R89" s="161"/>
      <c r="S89" s="161"/>
      <c r="T89" s="161"/>
      <c r="U89" s="161"/>
      <c r="V89" s="161"/>
      <c r="W89" s="161"/>
      <c r="X89" s="161"/>
      <c r="Y89" s="161"/>
      <c r="Z89" s="150"/>
      <c r="AA89" s="150"/>
      <c r="AB89" s="150"/>
      <c r="AC89" s="150"/>
      <c r="AD89" s="150"/>
      <c r="AE89" s="150"/>
      <c r="AF89" s="150"/>
      <c r="AG89" s="150" t="s">
        <v>188</v>
      </c>
      <c r="AH89" s="150">
        <v>5</v>
      </c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 x14ac:dyDescent="0.2">
      <c r="A90" s="173">
        <v>32</v>
      </c>
      <c r="B90" s="174" t="s">
        <v>583</v>
      </c>
      <c r="C90" s="189" t="s">
        <v>584</v>
      </c>
      <c r="D90" s="175" t="s">
        <v>264</v>
      </c>
      <c r="E90" s="176">
        <v>11.5</v>
      </c>
      <c r="F90" s="177"/>
      <c r="G90" s="178">
        <f>ROUND(E90*F90,2)</f>
        <v>0</v>
      </c>
      <c r="H90" s="177"/>
      <c r="I90" s="178">
        <f>ROUND(E90*H90,2)</f>
        <v>0</v>
      </c>
      <c r="J90" s="177"/>
      <c r="K90" s="178">
        <f>ROUND(E90*J90,2)</f>
        <v>0</v>
      </c>
      <c r="L90" s="178">
        <v>21</v>
      </c>
      <c r="M90" s="178">
        <f>G90*(1+L90/100)</f>
        <v>0</v>
      </c>
      <c r="N90" s="176">
        <v>4.0000000000000003E-5</v>
      </c>
      <c r="O90" s="176">
        <f>ROUND(E90*N90,2)</f>
        <v>0</v>
      </c>
      <c r="P90" s="176">
        <v>0</v>
      </c>
      <c r="Q90" s="176">
        <f>ROUND(E90*P90,2)</f>
        <v>0</v>
      </c>
      <c r="R90" s="178" t="s">
        <v>575</v>
      </c>
      <c r="S90" s="178" t="s">
        <v>242</v>
      </c>
      <c r="T90" s="179" t="s">
        <v>243</v>
      </c>
      <c r="U90" s="161">
        <v>7.0000000000000007E-2</v>
      </c>
      <c r="V90" s="161">
        <f>ROUND(E90*U90,2)</f>
        <v>0.81</v>
      </c>
      <c r="W90" s="161"/>
      <c r="X90" s="161" t="s">
        <v>182</v>
      </c>
      <c r="Y90" s="161" t="s">
        <v>183</v>
      </c>
      <c r="Z90" s="150"/>
      <c r="AA90" s="150"/>
      <c r="AB90" s="150"/>
      <c r="AC90" s="150"/>
      <c r="AD90" s="150"/>
      <c r="AE90" s="150"/>
      <c r="AF90" s="150"/>
      <c r="AG90" s="150" t="s">
        <v>184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2" x14ac:dyDescent="0.2">
      <c r="A91" s="157"/>
      <c r="B91" s="158"/>
      <c r="C91" s="252" t="s">
        <v>585</v>
      </c>
      <c r="D91" s="253"/>
      <c r="E91" s="253"/>
      <c r="F91" s="253"/>
      <c r="G91" s="253"/>
      <c r="H91" s="161"/>
      <c r="I91" s="161"/>
      <c r="J91" s="161"/>
      <c r="K91" s="161"/>
      <c r="L91" s="161"/>
      <c r="M91" s="161"/>
      <c r="N91" s="160"/>
      <c r="O91" s="160"/>
      <c r="P91" s="160"/>
      <c r="Q91" s="160"/>
      <c r="R91" s="161"/>
      <c r="S91" s="161"/>
      <c r="T91" s="161"/>
      <c r="U91" s="161"/>
      <c r="V91" s="161"/>
      <c r="W91" s="161"/>
      <c r="X91" s="161"/>
      <c r="Y91" s="161"/>
      <c r="Z91" s="150"/>
      <c r="AA91" s="150"/>
      <c r="AB91" s="150"/>
      <c r="AC91" s="150"/>
      <c r="AD91" s="150"/>
      <c r="AE91" s="150"/>
      <c r="AF91" s="150"/>
      <c r="AG91" s="150" t="s">
        <v>186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">
      <c r="A92" s="173">
        <v>33</v>
      </c>
      <c r="B92" s="174" t="s">
        <v>592</v>
      </c>
      <c r="C92" s="189" t="s">
        <v>593</v>
      </c>
      <c r="D92" s="175" t="s">
        <v>179</v>
      </c>
      <c r="E92" s="176">
        <v>3.92</v>
      </c>
      <c r="F92" s="177"/>
      <c r="G92" s="178">
        <f>ROUND(E92*F92,2)</f>
        <v>0</v>
      </c>
      <c r="H92" s="177"/>
      <c r="I92" s="178">
        <f>ROUND(E92*H92,2)</f>
        <v>0</v>
      </c>
      <c r="J92" s="177"/>
      <c r="K92" s="178">
        <f>ROUND(E92*J92,2)</f>
        <v>0</v>
      </c>
      <c r="L92" s="178">
        <v>21</v>
      </c>
      <c r="M92" s="178">
        <f>G92*(1+L92/100)</f>
        <v>0</v>
      </c>
      <c r="N92" s="176">
        <v>5.9999999999999995E-4</v>
      </c>
      <c r="O92" s="176">
        <f>ROUND(E92*N92,2)</f>
        <v>0</v>
      </c>
      <c r="P92" s="176">
        <v>0</v>
      </c>
      <c r="Q92" s="176">
        <f>ROUND(E92*P92,2)</f>
        <v>0</v>
      </c>
      <c r="R92" s="178" t="s">
        <v>575</v>
      </c>
      <c r="S92" s="178" t="s">
        <v>242</v>
      </c>
      <c r="T92" s="179" t="s">
        <v>243</v>
      </c>
      <c r="U92" s="161">
        <v>0</v>
      </c>
      <c r="V92" s="161">
        <f>ROUND(E92*U92,2)</f>
        <v>0</v>
      </c>
      <c r="W92" s="161"/>
      <c r="X92" s="161" t="s">
        <v>182</v>
      </c>
      <c r="Y92" s="161" t="s">
        <v>183</v>
      </c>
      <c r="Z92" s="150"/>
      <c r="AA92" s="150"/>
      <c r="AB92" s="150"/>
      <c r="AC92" s="150"/>
      <c r="AD92" s="150"/>
      <c r="AE92" s="150"/>
      <c r="AF92" s="150"/>
      <c r="AG92" s="150" t="s">
        <v>184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2" x14ac:dyDescent="0.2">
      <c r="A93" s="157"/>
      <c r="B93" s="158"/>
      <c r="C93" s="190" t="s">
        <v>1234</v>
      </c>
      <c r="D93" s="163"/>
      <c r="E93" s="164">
        <v>3.92</v>
      </c>
      <c r="F93" s="161"/>
      <c r="G93" s="161"/>
      <c r="H93" s="161"/>
      <c r="I93" s="161"/>
      <c r="J93" s="161"/>
      <c r="K93" s="161"/>
      <c r="L93" s="161"/>
      <c r="M93" s="161"/>
      <c r="N93" s="160"/>
      <c r="O93" s="160"/>
      <c r="P93" s="160"/>
      <c r="Q93" s="160"/>
      <c r="R93" s="161"/>
      <c r="S93" s="161"/>
      <c r="T93" s="161"/>
      <c r="U93" s="161"/>
      <c r="V93" s="161"/>
      <c r="W93" s="161"/>
      <c r="X93" s="161"/>
      <c r="Y93" s="161"/>
      <c r="Z93" s="150"/>
      <c r="AA93" s="150"/>
      <c r="AB93" s="150"/>
      <c r="AC93" s="150"/>
      <c r="AD93" s="150"/>
      <c r="AE93" s="150"/>
      <c r="AF93" s="150"/>
      <c r="AG93" s="150" t="s">
        <v>188</v>
      </c>
      <c r="AH93" s="150">
        <v>5</v>
      </c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">
      <c r="A94" s="173">
        <v>34</v>
      </c>
      <c r="B94" s="174" t="s">
        <v>635</v>
      </c>
      <c r="C94" s="189" t="s">
        <v>636</v>
      </c>
      <c r="D94" s="175" t="s">
        <v>179</v>
      </c>
      <c r="E94" s="176">
        <v>3.92</v>
      </c>
      <c r="F94" s="177"/>
      <c r="G94" s="178">
        <f>ROUND(E94*F94,2)</f>
        <v>0</v>
      </c>
      <c r="H94" s="177"/>
      <c r="I94" s="178">
        <f>ROUND(E94*H94,2)</f>
        <v>0</v>
      </c>
      <c r="J94" s="177"/>
      <c r="K94" s="178">
        <f>ROUND(E94*J94,2)</f>
        <v>0</v>
      </c>
      <c r="L94" s="178">
        <v>21</v>
      </c>
      <c r="M94" s="178">
        <f>G94*(1+L94/100)</f>
        <v>0</v>
      </c>
      <c r="N94" s="176">
        <v>0</v>
      </c>
      <c r="O94" s="176">
        <f>ROUND(E94*N94,2)</f>
        <v>0</v>
      </c>
      <c r="P94" s="176">
        <v>0</v>
      </c>
      <c r="Q94" s="176">
        <f>ROUND(E94*P94,2)</f>
        <v>0</v>
      </c>
      <c r="R94" s="178" t="s">
        <v>637</v>
      </c>
      <c r="S94" s="178" t="s">
        <v>242</v>
      </c>
      <c r="T94" s="179" t="s">
        <v>243</v>
      </c>
      <c r="U94" s="161">
        <v>1.6E-2</v>
      </c>
      <c r="V94" s="161">
        <f>ROUND(E94*U94,2)</f>
        <v>0.06</v>
      </c>
      <c r="W94" s="161"/>
      <c r="X94" s="161" t="s">
        <v>182</v>
      </c>
      <c r="Y94" s="161" t="s">
        <v>183</v>
      </c>
      <c r="Z94" s="150"/>
      <c r="AA94" s="150"/>
      <c r="AB94" s="150"/>
      <c r="AC94" s="150"/>
      <c r="AD94" s="150"/>
      <c r="AE94" s="150"/>
      <c r="AF94" s="150"/>
      <c r="AG94" s="150" t="s">
        <v>184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2" x14ac:dyDescent="0.2">
      <c r="A95" s="157"/>
      <c r="B95" s="158"/>
      <c r="C95" s="190" t="s">
        <v>1235</v>
      </c>
      <c r="D95" s="163"/>
      <c r="E95" s="164">
        <v>3.92</v>
      </c>
      <c r="F95" s="161"/>
      <c r="G95" s="161"/>
      <c r="H95" s="161"/>
      <c r="I95" s="161"/>
      <c r="J95" s="161"/>
      <c r="K95" s="161"/>
      <c r="L95" s="161"/>
      <c r="M95" s="161"/>
      <c r="N95" s="160"/>
      <c r="O95" s="160"/>
      <c r="P95" s="160"/>
      <c r="Q95" s="160"/>
      <c r="R95" s="161"/>
      <c r="S95" s="161"/>
      <c r="T95" s="161"/>
      <c r="U95" s="161"/>
      <c r="V95" s="161"/>
      <c r="W95" s="161"/>
      <c r="X95" s="161"/>
      <c r="Y95" s="161"/>
      <c r="Z95" s="150"/>
      <c r="AA95" s="150"/>
      <c r="AB95" s="150"/>
      <c r="AC95" s="150"/>
      <c r="AD95" s="150"/>
      <c r="AE95" s="150"/>
      <c r="AF95" s="150"/>
      <c r="AG95" s="150" t="s">
        <v>188</v>
      </c>
      <c r="AH95" s="150">
        <v>5</v>
      </c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">
      <c r="A96" s="173">
        <v>35</v>
      </c>
      <c r="B96" s="174" t="s">
        <v>587</v>
      </c>
      <c r="C96" s="189" t="s">
        <v>1236</v>
      </c>
      <c r="D96" s="175" t="s">
        <v>179</v>
      </c>
      <c r="E96" s="176">
        <v>3.92</v>
      </c>
      <c r="F96" s="177"/>
      <c r="G96" s="178">
        <f>ROUND(E96*F96,2)</f>
        <v>0</v>
      </c>
      <c r="H96" s="177"/>
      <c r="I96" s="178">
        <f>ROUND(E96*H96,2)</f>
        <v>0</v>
      </c>
      <c r="J96" s="177"/>
      <c r="K96" s="178">
        <f>ROUND(E96*J96,2)</f>
        <v>0</v>
      </c>
      <c r="L96" s="178">
        <v>21</v>
      </c>
      <c r="M96" s="178">
        <f>G96*(1+L96/100)</f>
        <v>0</v>
      </c>
      <c r="N96" s="176">
        <v>0</v>
      </c>
      <c r="O96" s="176">
        <f>ROUND(E96*N96,2)</f>
        <v>0</v>
      </c>
      <c r="P96" s="176">
        <v>0</v>
      </c>
      <c r="Q96" s="176">
        <f>ROUND(E96*P96,2)</f>
        <v>0</v>
      </c>
      <c r="R96" s="178"/>
      <c r="S96" s="178" t="s">
        <v>242</v>
      </c>
      <c r="T96" s="179" t="s">
        <v>243</v>
      </c>
      <c r="U96" s="161">
        <v>0.03</v>
      </c>
      <c r="V96" s="161">
        <f>ROUND(E96*U96,2)</f>
        <v>0.12</v>
      </c>
      <c r="W96" s="161"/>
      <c r="X96" s="161" t="s">
        <v>182</v>
      </c>
      <c r="Y96" s="161" t="s">
        <v>183</v>
      </c>
      <c r="Z96" s="150"/>
      <c r="AA96" s="150"/>
      <c r="AB96" s="150"/>
      <c r="AC96" s="150"/>
      <c r="AD96" s="150"/>
      <c r="AE96" s="150"/>
      <c r="AF96" s="150"/>
      <c r="AG96" s="150" t="s">
        <v>184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2" x14ac:dyDescent="0.2">
      <c r="A97" s="157"/>
      <c r="B97" s="158"/>
      <c r="C97" s="190" t="s">
        <v>1234</v>
      </c>
      <c r="D97" s="163"/>
      <c r="E97" s="164">
        <v>3.92</v>
      </c>
      <c r="F97" s="161"/>
      <c r="G97" s="161"/>
      <c r="H97" s="161"/>
      <c r="I97" s="161"/>
      <c r="J97" s="161"/>
      <c r="K97" s="161"/>
      <c r="L97" s="161"/>
      <c r="M97" s="161"/>
      <c r="N97" s="160"/>
      <c r="O97" s="160"/>
      <c r="P97" s="160"/>
      <c r="Q97" s="160"/>
      <c r="R97" s="161"/>
      <c r="S97" s="161"/>
      <c r="T97" s="161"/>
      <c r="U97" s="161"/>
      <c r="V97" s="161"/>
      <c r="W97" s="161"/>
      <c r="X97" s="161"/>
      <c r="Y97" s="161"/>
      <c r="Z97" s="150"/>
      <c r="AA97" s="150"/>
      <c r="AB97" s="150"/>
      <c r="AC97" s="150"/>
      <c r="AD97" s="150"/>
      <c r="AE97" s="150"/>
      <c r="AF97" s="150"/>
      <c r="AG97" s="150" t="s">
        <v>188</v>
      </c>
      <c r="AH97" s="150">
        <v>5</v>
      </c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">
      <c r="A98" s="173">
        <v>36</v>
      </c>
      <c r="B98" s="174" t="s">
        <v>595</v>
      </c>
      <c r="C98" s="189" t="s">
        <v>596</v>
      </c>
      <c r="D98" s="175" t="s">
        <v>179</v>
      </c>
      <c r="E98" s="176">
        <v>4.508</v>
      </c>
      <c r="F98" s="177"/>
      <c r="G98" s="178">
        <f>ROUND(E98*F98,2)</f>
        <v>0</v>
      </c>
      <c r="H98" s="177"/>
      <c r="I98" s="178">
        <f>ROUND(E98*H98,2)</f>
        <v>0</v>
      </c>
      <c r="J98" s="177"/>
      <c r="K98" s="178">
        <f>ROUND(E98*J98,2)</f>
        <v>0</v>
      </c>
      <c r="L98" s="178">
        <v>21</v>
      </c>
      <c r="M98" s="178">
        <f>G98*(1+L98/100)</f>
        <v>0</v>
      </c>
      <c r="N98" s="176">
        <v>1.7999999999999999E-2</v>
      </c>
      <c r="O98" s="176">
        <f>ROUND(E98*N98,2)</f>
        <v>0.08</v>
      </c>
      <c r="P98" s="176">
        <v>0</v>
      </c>
      <c r="Q98" s="176">
        <f>ROUND(E98*P98,2)</f>
        <v>0</v>
      </c>
      <c r="R98" s="178"/>
      <c r="S98" s="178" t="s">
        <v>180</v>
      </c>
      <c r="T98" s="179" t="s">
        <v>181</v>
      </c>
      <c r="U98" s="161">
        <v>0</v>
      </c>
      <c r="V98" s="161">
        <f>ROUND(E98*U98,2)</f>
        <v>0</v>
      </c>
      <c r="W98" s="161"/>
      <c r="X98" s="161" t="s">
        <v>299</v>
      </c>
      <c r="Y98" s="161" t="s">
        <v>183</v>
      </c>
      <c r="Z98" s="150"/>
      <c r="AA98" s="150"/>
      <c r="AB98" s="150"/>
      <c r="AC98" s="150"/>
      <c r="AD98" s="150"/>
      <c r="AE98" s="150"/>
      <c r="AF98" s="150"/>
      <c r="AG98" s="150" t="s">
        <v>300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2" x14ac:dyDescent="0.2">
      <c r="A99" s="157"/>
      <c r="B99" s="158"/>
      <c r="C99" s="190" t="s">
        <v>597</v>
      </c>
      <c r="D99" s="163"/>
      <c r="E99" s="164"/>
      <c r="F99" s="161"/>
      <c r="G99" s="161"/>
      <c r="H99" s="161"/>
      <c r="I99" s="161"/>
      <c r="J99" s="161"/>
      <c r="K99" s="161"/>
      <c r="L99" s="161"/>
      <c r="M99" s="161"/>
      <c r="N99" s="160"/>
      <c r="O99" s="160"/>
      <c r="P99" s="160"/>
      <c r="Q99" s="160"/>
      <c r="R99" s="161"/>
      <c r="S99" s="161"/>
      <c r="T99" s="161"/>
      <c r="U99" s="161"/>
      <c r="V99" s="161"/>
      <c r="W99" s="161"/>
      <c r="X99" s="161"/>
      <c r="Y99" s="161"/>
      <c r="Z99" s="150"/>
      <c r="AA99" s="150"/>
      <c r="AB99" s="150"/>
      <c r="AC99" s="150"/>
      <c r="AD99" s="150"/>
      <c r="AE99" s="150"/>
      <c r="AF99" s="150"/>
      <c r="AG99" s="150" t="s">
        <v>188</v>
      </c>
      <c r="AH99" s="150">
        <v>0</v>
      </c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3" x14ac:dyDescent="0.2">
      <c r="A100" s="157"/>
      <c r="B100" s="158"/>
      <c r="C100" s="190" t="s">
        <v>1237</v>
      </c>
      <c r="D100" s="163"/>
      <c r="E100" s="164">
        <v>4.508</v>
      </c>
      <c r="F100" s="161"/>
      <c r="G100" s="161"/>
      <c r="H100" s="161"/>
      <c r="I100" s="161"/>
      <c r="J100" s="161"/>
      <c r="K100" s="161"/>
      <c r="L100" s="161"/>
      <c r="M100" s="161"/>
      <c r="N100" s="160"/>
      <c r="O100" s="160"/>
      <c r="P100" s="160"/>
      <c r="Q100" s="160"/>
      <c r="R100" s="161"/>
      <c r="S100" s="161"/>
      <c r="T100" s="161"/>
      <c r="U100" s="161"/>
      <c r="V100" s="161"/>
      <c r="W100" s="161"/>
      <c r="X100" s="161"/>
      <c r="Y100" s="161"/>
      <c r="Z100" s="150"/>
      <c r="AA100" s="150"/>
      <c r="AB100" s="150"/>
      <c r="AC100" s="150"/>
      <c r="AD100" s="150"/>
      <c r="AE100" s="150"/>
      <c r="AF100" s="150"/>
      <c r="AG100" s="150" t="s">
        <v>188</v>
      </c>
      <c r="AH100" s="150">
        <v>5</v>
      </c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">
      <c r="A101" s="173">
        <v>37</v>
      </c>
      <c r="B101" s="174" t="s">
        <v>1238</v>
      </c>
      <c r="C101" s="189" t="s">
        <v>604</v>
      </c>
      <c r="D101" s="175" t="s">
        <v>490</v>
      </c>
      <c r="E101" s="176">
        <v>0.10371</v>
      </c>
      <c r="F101" s="177"/>
      <c r="G101" s="178">
        <f>ROUND(E101*F101,2)</f>
        <v>0</v>
      </c>
      <c r="H101" s="177"/>
      <c r="I101" s="178">
        <f>ROUND(E101*H101,2)</f>
        <v>0</v>
      </c>
      <c r="J101" s="177"/>
      <c r="K101" s="178">
        <f>ROUND(E101*J101,2)</f>
        <v>0</v>
      </c>
      <c r="L101" s="178">
        <v>21</v>
      </c>
      <c r="M101" s="178">
        <f>G101*(1+L101/100)</f>
        <v>0</v>
      </c>
      <c r="N101" s="176">
        <v>0</v>
      </c>
      <c r="O101" s="176">
        <f>ROUND(E101*N101,2)</f>
        <v>0</v>
      </c>
      <c r="P101" s="176">
        <v>0</v>
      </c>
      <c r="Q101" s="176">
        <f>ROUND(E101*P101,2)</f>
        <v>0</v>
      </c>
      <c r="R101" s="178" t="s">
        <v>575</v>
      </c>
      <c r="S101" s="178" t="s">
        <v>242</v>
      </c>
      <c r="T101" s="179" t="s">
        <v>243</v>
      </c>
      <c r="U101" s="161">
        <v>1.5980000000000001</v>
      </c>
      <c r="V101" s="161">
        <f>ROUND(E101*U101,2)</f>
        <v>0.17</v>
      </c>
      <c r="W101" s="161"/>
      <c r="X101" s="161" t="s">
        <v>491</v>
      </c>
      <c r="Y101" s="161" t="s">
        <v>183</v>
      </c>
      <c r="Z101" s="150"/>
      <c r="AA101" s="150"/>
      <c r="AB101" s="150"/>
      <c r="AC101" s="150"/>
      <c r="AD101" s="150"/>
      <c r="AE101" s="150"/>
      <c r="AF101" s="150"/>
      <c r="AG101" s="150" t="s">
        <v>605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2" x14ac:dyDescent="0.2">
      <c r="A102" s="157"/>
      <c r="B102" s="158"/>
      <c r="C102" s="263" t="s">
        <v>560</v>
      </c>
      <c r="D102" s="264"/>
      <c r="E102" s="264"/>
      <c r="F102" s="264"/>
      <c r="G102" s="264"/>
      <c r="H102" s="161"/>
      <c r="I102" s="161"/>
      <c r="J102" s="161"/>
      <c r="K102" s="161"/>
      <c r="L102" s="161"/>
      <c r="M102" s="161"/>
      <c r="N102" s="160"/>
      <c r="O102" s="160"/>
      <c r="P102" s="160"/>
      <c r="Q102" s="160"/>
      <c r="R102" s="161"/>
      <c r="S102" s="161"/>
      <c r="T102" s="161"/>
      <c r="U102" s="161"/>
      <c r="V102" s="161"/>
      <c r="W102" s="161"/>
      <c r="X102" s="161"/>
      <c r="Y102" s="161"/>
      <c r="Z102" s="150"/>
      <c r="AA102" s="150"/>
      <c r="AB102" s="150"/>
      <c r="AC102" s="150"/>
      <c r="AD102" s="150"/>
      <c r="AE102" s="150"/>
      <c r="AF102" s="150"/>
      <c r="AG102" s="150" t="s">
        <v>245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x14ac:dyDescent="0.2">
      <c r="A103" s="166" t="s">
        <v>175</v>
      </c>
      <c r="B103" s="167" t="s">
        <v>128</v>
      </c>
      <c r="C103" s="188" t="s">
        <v>129</v>
      </c>
      <c r="D103" s="168"/>
      <c r="E103" s="169"/>
      <c r="F103" s="170"/>
      <c r="G103" s="170">
        <f>SUMIF(AG104:AG105,"&lt;&gt;NOR",G104:G105)</f>
        <v>0</v>
      </c>
      <c r="H103" s="170"/>
      <c r="I103" s="170">
        <f>SUM(I104:I105)</f>
        <v>0</v>
      </c>
      <c r="J103" s="170"/>
      <c r="K103" s="170">
        <f>SUM(K104:K105)</f>
        <v>0</v>
      </c>
      <c r="L103" s="170"/>
      <c r="M103" s="170">
        <f>SUM(M104:M105)</f>
        <v>0</v>
      </c>
      <c r="N103" s="169"/>
      <c r="O103" s="169">
        <f>SUM(O104:O105)</f>
        <v>0</v>
      </c>
      <c r="P103" s="169"/>
      <c r="Q103" s="169">
        <f>SUM(Q104:Q105)</f>
        <v>0</v>
      </c>
      <c r="R103" s="170"/>
      <c r="S103" s="170"/>
      <c r="T103" s="171"/>
      <c r="U103" s="165"/>
      <c r="V103" s="165">
        <f>SUM(V104:V105)</f>
        <v>0.24</v>
      </c>
      <c r="W103" s="165"/>
      <c r="X103" s="165"/>
      <c r="Y103" s="165"/>
      <c r="AG103" t="s">
        <v>176</v>
      </c>
    </row>
    <row r="104" spans="1:60" ht="22.5" outlineLevel="1" x14ac:dyDescent="0.2">
      <c r="A104" s="173">
        <v>38</v>
      </c>
      <c r="B104" s="174" t="s">
        <v>629</v>
      </c>
      <c r="C104" s="189" t="s">
        <v>630</v>
      </c>
      <c r="D104" s="175" t="s">
        <v>264</v>
      </c>
      <c r="E104" s="176">
        <v>1.6</v>
      </c>
      <c r="F104" s="177"/>
      <c r="G104" s="178">
        <f>ROUND(E104*F104,2)</f>
        <v>0</v>
      </c>
      <c r="H104" s="177"/>
      <c r="I104" s="178">
        <f>ROUND(E104*H104,2)</f>
        <v>0</v>
      </c>
      <c r="J104" s="177"/>
      <c r="K104" s="178">
        <f>ROUND(E104*J104,2)</f>
        <v>0</v>
      </c>
      <c r="L104" s="178">
        <v>21</v>
      </c>
      <c r="M104" s="178">
        <f>G104*(1+L104/100)</f>
        <v>0</v>
      </c>
      <c r="N104" s="176">
        <v>2.3000000000000001E-4</v>
      </c>
      <c r="O104" s="176">
        <f>ROUND(E104*N104,2)</f>
        <v>0</v>
      </c>
      <c r="P104" s="176">
        <v>0</v>
      </c>
      <c r="Q104" s="176">
        <f>ROUND(E104*P104,2)</f>
        <v>0</v>
      </c>
      <c r="R104" s="178" t="s">
        <v>608</v>
      </c>
      <c r="S104" s="178" t="s">
        <v>242</v>
      </c>
      <c r="T104" s="179" t="s">
        <v>243</v>
      </c>
      <c r="U104" s="161">
        <v>0.152</v>
      </c>
      <c r="V104" s="161">
        <f>ROUND(E104*U104,2)</f>
        <v>0.24</v>
      </c>
      <c r="W104" s="161"/>
      <c r="X104" s="161" t="s">
        <v>182</v>
      </c>
      <c r="Y104" s="161" t="s">
        <v>183</v>
      </c>
      <c r="Z104" s="150"/>
      <c r="AA104" s="150"/>
      <c r="AB104" s="150"/>
      <c r="AC104" s="150"/>
      <c r="AD104" s="150"/>
      <c r="AE104" s="150"/>
      <c r="AF104" s="150"/>
      <c r="AG104" s="150" t="s">
        <v>184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2" x14ac:dyDescent="0.2">
      <c r="A105" s="157"/>
      <c r="B105" s="158"/>
      <c r="C105" s="190" t="s">
        <v>1239</v>
      </c>
      <c r="D105" s="163"/>
      <c r="E105" s="164">
        <v>1.6</v>
      </c>
      <c r="F105" s="161"/>
      <c r="G105" s="161"/>
      <c r="H105" s="161"/>
      <c r="I105" s="161"/>
      <c r="J105" s="161"/>
      <c r="K105" s="161"/>
      <c r="L105" s="161"/>
      <c r="M105" s="161"/>
      <c r="N105" s="160"/>
      <c r="O105" s="160"/>
      <c r="P105" s="160"/>
      <c r="Q105" s="160"/>
      <c r="R105" s="161"/>
      <c r="S105" s="161"/>
      <c r="T105" s="161"/>
      <c r="U105" s="161"/>
      <c r="V105" s="161"/>
      <c r="W105" s="161"/>
      <c r="X105" s="161"/>
      <c r="Y105" s="161"/>
      <c r="Z105" s="150"/>
      <c r="AA105" s="150"/>
      <c r="AB105" s="150"/>
      <c r="AC105" s="150"/>
      <c r="AD105" s="150"/>
      <c r="AE105" s="150"/>
      <c r="AF105" s="150"/>
      <c r="AG105" s="150" t="s">
        <v>188</v>
      </c>
      <c r="AH105" s="150">
        <v>0</v>
      </c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x14ac:dyDescent="0.2">
      <c r="A106" s="166" t="s">
        <v>175</v>
      </c>
      <c r="B106" s="167" t="s">
        <v>130</v>
      </c>
      <c r="C106" s="188" t="s">
        <v>131</v>
      </c>
      <c r="D106" s="168"/>
      <c r="E106" s="169"/>
      <c r="F106" s="170"/>
      <c r="G106" s="170">
        <f>SUMIF(AG107:AG120,"&lt;&gt;NOR",G107:G120)</f>
        <v>0</v>
      </c>
      <c r="H106" s="170"/>
      <c r="I106" s="170">
        <f>SUM(I107:I120)</f>
        <v>0</v>
      </c>
      <c r="J106" s="170"/>
      <c r="K106" s="170">
        <f>SUM(K107:K120)</f>
        <v>0</v>
      </c>
      <c r="L106" s="170"/>
      <c r="M106" s="170">
        <f>SUM(M107:M120)</f>
        <v>0</v>
      </c>
      <c r="N106" s="169"/>
      <c r="O106" s="169">
        <f>SUM(O107:O120)</f>
        <v>0.41000000000000003</v>
      </c>
      <c r="P106" s="169"/>
      <c r="Q106" s="169">
        <f>SUM(Q107:Q120)</f>
        <v>0</v>
      </c>
      <c r="R106" s="170"/>
      <c r="S106" s="170"/>
      <c r="T106" s="171"/>
      <c r="U106" s="165"/>
      <c r="V106" s="165">
        <f>SUM(V107:V120)</f>
        <v>25.240000000000002</v>
      </c>
      <c r="W106" s="165"/>
      <c r="X106" s="165"/>
      <c r="Y106" s="165"/>
      <c r="AG106" t="s">
        <v>176</v>
      </c>
    </row>
    <row r="107" spans="1:60" outlineLevel="1" x14ac:dyDescent="0.2">
      <c r="A107" s="173">
        <v>39</v>
      </c>
      <c r="B107" s="174" t="s">
        <v>667</v>
      </c>
      <c r="C107" s="189" t="s">
        <v>668</v>
      </c>
      <c r="D107" s="175" t="s">
        <v>179</v>
      </c>
      <c r="E107" s="176">
        <v>19.52</v>
      </c>
      <c r="F107" s="177"/>
      <c r="G107" s="178">
        <f>ROUND(E107*F107,2)</f>
        <v>0</v>
      </c>
      <c r="H107" s="177"/>
      <c r="I107" s="178">
        <f>ROUND(E107*H107,2)</f>
        <v>0</v>
      </c>
      <c r="J107" s="177"/>
      <c r="K107" s="178">
        <f>ROUND(E107*J107,2)</f>
        <v>0</v>
      </c>
      <c r="L107" s="178">
        <v>21</v>
      </c>
      <c r="M107" s="178">
        <f>G107*(1+L107/100)</f>
        <v>0</v>
      </c>
      <c r="N107" s="176">
        <v>1.6000000000000001E-4</v>
      </c>
      <c r="O107" s="176">
        <f>ROUND(E107*N107,2)</f>
        <v>0</v>
      </c>
      <c r="P107" s="176">
        <v>0</v>
      </c>
      <c r="Q107" s="176">
        <f>ROUND(E107*P107,2)</f>
        <v>0</v>
      </c>
      <c r="R107" s="178" t="s">
        <v>575</v>
      </c>
      <c r="S107" s="178" t="s">
        <v>242</v>
      </c>
      <c r="T107" s="179" t="s">
        <v>243</v>
      </c>
      <c r="U107" s="161">
        <v>0.05</v>
      </c>
      <c r="V107" s="161">
        <f>ROUND(E107*U107,2)</f>
        <v>0.98</v>
      </c>
      <c r="W107" s="161"/>
      <c r="X107" s="161" t="s">
        <v>182</v>
      </c>
      <c r="Y107" s="161" t="s">
        <v>183</v>
      </c>
      <c r="Z107" s="150"/>
      <c r="AA107" s="150"/>
      <c r="AB107" s="150"/>
      <c r="AC107" s="150"/>
      <c r="AD107" s="150"/>
      <c r="AE107" s="150"/>
      <c r="AF107" s="150"/>
      <c r="AG107" s="150" t="s">
        <v>184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2" x14ac:dyDescent="0.2">
      <c r="A108" s="157"/>
      <c r="B108" s="158"/>
      <c r="C108" s="252" t="s">
        <v>669</v>
      </c>
      <c r="D108" s="253"/>
      <c r="E108" s="253"/>
      <c r="F108" s="253"/>
      <c r="G108" s="253"/>
      <c r="H108" s="161"/>
      <c r="I108" s="161"/>
      <c r="J108" s="161"/>
      <c r="K108" s="161"/>
      <c r="L108" s="161"/>
      <c r="M108" s="161"/>
      <c r="N108" s="160"/>
      <c r="O108" s="160"/>
      <c r="P108" s="160"/>
      <c r="Q108" s="160"/>
      <c r="R108" s="161"/>
      <c r="S108" s="161"/>
      <c r="T108" s="161"/>
      <c r="U108" s="161"/>
      <c r="V108" s="161"/>
      <c r="W108" s="161"/>
      <c r="X108" s="161"/>
      <c r="Y108" s="161"/>
      <c r="Z108" s="150"/>
      <c r="AA108" s="150"/>
      <c r="AB108" s="150"/>
      <c r="AC108" s="150"/>
      <c r="AD108" s="150"/>
      <c r="AE108" s="150"/>
      <c r="AF108" s="150"/>
      <c r="AG108" s="150" t="s">
        <v>186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2" x14ac:dyDescent="0.2">
      <c r="A109" s="157"/>
      <c r="B109" s="158"/>
      <c r="C109" s="190" t="s">
        <v>1240</v>
      </c>
      <c r="D109" s="163"/>
      <c r="E109" s="164">
        <v>19.52</v>
      </c>
      <c r="F109" s="161"/>
      <c r="G109" s="161"/>
      <c r="H109" s="161"/>
      <c r="I109" s="161"/>
      <c r="J109" s="161"/>
      <c r="K109" s="161"/>
      <c r="L109" s="161"/>
      <c r="M109" s="161"/>
      <c r="N109" s="160"/>
      <c r="O109" s="160"/>
      <c r="P109" s="160"/>
      <c r="Q109" s="160"/>
      <c r="R109" s="161"/>
      <c r="S109" s="161"/>
      <c r="T109" s="161"/>
      <c r="U109" s="161"/>
      <c r="V109" s="161"/>
      <c r="W109" s="161"/>
      <c r="X109" s="161"/>
      <c r="Y109" s="161"/>
      <c r="Z109" s="150"/>
      <c r="AA109" s="150"/>
      <c r="AB109" s="150"/>
      <c r="AC109" s="150"/>
      <c r="AD109" s="150"/>
      <c r="AE109" s="150"/>
      <c r="AF109" s="150"/>
      <c r="AG109" s="150" t="s">
        <v>188</v>
      </c>
      <c r="AH109" s="150">
        <v>5</v>
      </c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ht="33.75" outlineLevel="1" x14ac:dyDescent="0.2">
      <c r="A110" s="173">
        <v>40</v>
      </c>
      <c r="B110" s="174" t="s">
        <v>679</v>
      </c>
      <c r="C110" s="189" t="s">
        <v>680</v>
      </c>
      <c r="D110" s="175" t="s">
        <v>179</v>
      </c>
      <c r="E110" s="176">
        <v>19.52</v>
      </c>
      <c r="F110" s="177"/>
      <c r="G110" s="178">
        <f>ROUND(E110*F110,2)</f>
        <v>0</v>
      </c>
      <c r="H110" s="177"/>
      <c r="I110" s="178">
        <f>ROUND(E110*H110,2)</f>
        <v>0</v>
      </c>
      <c r="J110" s="177"/>
      <c r="K110" s="178">
        <f>ROUND(E110*J110,2)</f>
        <v>0</v>
      </c>
      <c r="L110" s="178">
        <v>21</v>
      </c>
      <c r="M110" s="178">
        <f>G110*(1+L110/100)</f>
        <v>0</v>
      </c>
      <c r="N110" s="176">
        <v>4.8700000000000002E-3</v>
      </c>
      <c r="O110" s="176">
        <f>ROUND(E110*N110,2)</f>
        <v>0.1</v>
      </c>
      <c r="P110" s="176">
        <v>0</v>
      </c>
      <c r="Q110" s="176">
        <f>ROUND(E110*P110,2)</f>
        <v>0</v>
      </c>
      <c r="R110" s="178" t="s">
        <v>575</v>
      </c>
      <c r="S110" s="178" t="s">
        <v>242</v>
      </c>
      <c r="T110" s="179" t="s">
        <v>243</v>
      </c>
      <c r="U110" s="161">
        <v>1.1259999999999999</v>
      </c>
      <c r="V110" s="161">
        <f>ROUND(E110*U110,2)</f>
        <v>21.98</v>
      </c>
      <c r="W110" s="161"/>
      <c r="X110" s="161" t="s">
        <v>182</v>
      </c>
      <c r="Y110" s="161" t="s">
        <v>183</v>
      </c>
      <c r="Z110" s="150"/>
      <c r="AA110" s="150"/>
      <c r="AB110" s="150"/>
      <c r="AC110" s="150"/>
      <c r="AD110" s="150"/>
      <c r="AE110" s="150"/>
      <c r="AF110" s="150"/>
      <c r="AG110" s="150" t="s">
        <v>184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2" x14ac:dyDescent="0.2">
      <c r="A111" s="157"/>
      <c r="B111" s="158"/>
      <c r="C111" s="190" t="s">
        <v>1216</v>
      </c>
      <c r="D111" s="163"/>
      <c r="E111" s="164">
        <v>19.52</v>
      </c>
      <c r="F111" s="161"/>
      <c r="G111" s="161"/>
      <c r="H111" s="161"/>
      <c r="I111" s="161"/>
      <c r="J111" s="161"/>
      <c r="K111" s="161"/>
      <c r="L111" s="161"/>
      <c r="M111" s="161"/>
      <c r="N111" s="160"/>
      <c r="O111" s="160"/>
      <c r="P111" s="160"/>
      <c r="Q111" s="160"/>
      <c r="R111" s="161"/>
      <c r="S111" s="161"/>
      <c r="T111" s="161"/>
      <c r="U111" s="161"/>
      <c r="V111" s="161"/>
      <c r="W111" s="161"/>
      <c r="X111" s="161"/>
      <c r="Y111" s="161"/>
      <c r="Z111" s="150"/>
      <c r="AA111" s="150"/>
      <c r="AB111" s="150"/>
      <c r="AC111" s="150"/>
      <c r="AD111" s="150"/>
      <c r="AE111" s="150"/>
      <c r="AF111" s="150"/>
      <c r="AG111" s="150" t="s">
        <v>188</v>
      </c>
      <c r="AH111" s="150">
        <v>5</v>
      </c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">
      <c r="A112" s="173">
        <v>41</v>
      </c>
      <c r="B112" s="174" t="s">
        <v>692</v>
      </c>
      <c r="C112" s="189" t="s">
        <v>1241</v>
      </c>
      <c r="D112" s="175" t="s">
        <v>264</v>
      </c>
      <c r="E112" s="176">
        <v>13.68</v>
      </c>
      <c r="F112" s="177"/>
      <c r="G112" s="178">
        <f>ROUND(E112*F112,2)</f>
        <v>0</v>
      </c>
      <c r="H112" s="177"/>
      <c r="I112" s="178">
        <f>ROUND(E112*H112,2)</f>
        <v>0</v>
      </c>
      <c r="J112" s="177"/>
      <c r="K112" s="178">
        <f>ROUND(E112*J112,2)</f>
        <v>0</v>
      </c>
      <c r="L112" s="178">
        <v>21</v>
      </c>
      <c r="M112" s="178">
        <f>G112*(1+L112/100)</f>
        <v>0</v>
      </c>
      <c r="N112" s="176">
        <v>0</v>
      </c>
      <c r="O112" s="176">
        <f>ROUND(E112*N112,2)</f>
        <v>0</v>
      </c>
      <c r="P112" s="176">
        <v>0</v>
      </c>
      <c r="Q112" s="176">
        <f>ROUND(E112*P112,2)</f>
        <v>0</v>
      </c>
      <c r="R112" s="178"/>
      <c r="S112" s="178" t="s">
        <v>242</v>
      </c>
      <c r="T112" s="179" t="s">
        <v>243</v>
      </c>
      <c r="U112" s="161">
        <v>0.12</v>
      </c>
      <c r="V112" s="161">
        <f>ROUND(E112*U112,2)</f>
        <v>1.64</v>
      </c>
      <c r="W112" s="161"/>
      <c r="X112" s="161" t="s">
        <v>182</v>
      </c>
      <c r="Y112" s="161" t="s">
        <v>183</v>
      </c>
      <c r="Z112" s="150"/>
      <c r="AA112" s="150"/>
      <c r="AB112" s="150"/>
      <c r="AC112" s="150"/>
      <c r="AD112" s="150"/>
      <c r="AE112" s="150"/>
      <c r="AF112" s="150"/>
      <c r="AG112" s="150" t="s">
        <v>184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2" x14ac:dyDescent="0.2">
      <c r="A113" s="157"/>
      <c r="B113" s="158"/>
      <c r="C113" s="190" t="s">
        <v>1242</v>
      </c>
      <c r="D113" s="163"/>
      <c r="E113" s="164">
        <v>4</v>
      </c>
      <c r="F113" s="161"/>
      <c r="G113" s="161"/>
      <c r="H113" s="161"/>
      <c r="I113" s="161"/>
      <c r="J113" s="161"/>
      <c r="K113" s="161"/>
      <c r="L113" s="161"/>
      <c r="M113" s="161"/>
      <c r="N113" s="160"/>
      <c r="O113" s="160"/>
      <c r="P113" s="160"/>
      <c r="Q113" s="160"/>
      <c r="R113" s="161"/>
      <c r="S113" s="161"/>
      <c r="T113" s="161"/>
      <c r="U113" s="161"/>
      <c r="V113" s="161"/>
      <c r="W113" s="161"/>
      <c r="X113" s="161"/>
      <c r="Y113" s="161"/>
      <c r="Z113" s="150"/>
      <c r="AA113" s="150"/>
      <c r="AB113" s="150"/>
      <c r="AC113" s="150"/>
      <c r="AD113" s="150"/>
      <c r="AE113" s="150"/>
      <c r="AF113" s="150"/>
      <c r="AG113" s="150" t="s">
        <v>188</v>
      </c>
      <c r="AH113" s="150">
        <v>0</v>
      </c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3" x14ac:dyDescent="0.2">
      <c r="A114" s="157"/>
      <c r="B114" s="158"/>
      <c r="C114" s="190" t="s">
        <v>1243</v>
      </c>
      <c r="D114" s="163"/>
      <c r="E114" s="164">
        <v>9.68</v>
      </c>
      <c r="F114" s="161"/>
      <c r="G114" s="161"/>
      <c r="H114" s="161"/>
      <c r="I114" s="161"/>
      <c r="J114" s="161"/>
      <c r="K114" s="161"/>
      <c r="L114" s="161"/>
      <c r="M114" s="161"/>
      <c r="N114" s="160"/>
      <c r="O114" s="160"/>
      <c r="P114" s="160"/>
      <c r="Q114" s="160"/>
      <c r="R114" s="161"/>
      <c r="S114" s="161"/>
      <c r="T114" s="161"/>
      <c r="U114" s="161"/>
      <c r="V114" s="161"/>
      <c r="W114" s="161"/>
      <c r="X114" s="161"/>
      <c r="Y114" s="161"/>
      <c r="Z114" s="150"/>
      <c r="AA114" s="150"/>
      <c r="AB114" s="150"/>
      <c r="AC114" s="150"/>
      <c r="AD114" s="150"/>
      <c r="AE114" s="150"/>
      <c r="AF114" s="150"/>
      <c r="AG114" s="150" t="s">
        <v>188</v>
      </c>
      <c r="AH114" s="150">
        <v>0</v>
      </c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ht="22.5" outlineLevel="1" x14ac:dyDescent="0.2">
      <c r="A115" s="173">
        <v>42</v>
      </c>
      <c r="B115" s="174" t="s">
        <v>696</v>
      </c>
      <c r="C115" s="189" t="s">
        <v>697</v>
      </c>
      <c r="D115" s="175" t="s">
        <v>240</v>
      </c>
      <c r="E115" s="176">
        <v>5.4720000000000004</v>
      </c>
      <c r="F115" s="177"/>
      <c r="G115" s="178">
        <f>ROUND(E115*F115,2)</f>
        <v>0</v>
      </c>
      <c r="H115" s="177"/>
      <c r="I115" s="178">
        <f>ROUND(E115*H115,2)</f>
        <v>0</v>
      </c>
      <c r="J115" s="177"/>
      <c r="K115" s="178">
        <f>ROUND(E115*J115,2)</f>
        <v>0</v>
      </c>
      <c r="L115" s="178">
        <v>21</v>
      </c>
      <c r="M115" s="178">
        <f>G115*(1+L115/100)</f>
        <v>0</v>
      </c>
      <c r="N115" s="176">
        <v>0</v>
      </c>
      <c r="O115" s="176">
        <f>ROUND(E115*N115,2)</f>
        <v>0</v>
      </c>
      <c r="P115" s="176">
        <v>0</v>
      </c>
      <c r="Q115" s="176">
        <f>ROUND(E115*P115,2)</f>
        <v>0</v>
      </c>
      <c r="R115" s="178"/>
      <c r="S115" s="178" t="s">
        <v>180</v>
      </c>
      <c r="T115" s="179" t="s">
        <v>181</v>
      </c>
      <c r="U115" s="161">
        <v>0</v>
      </c>
      <c r="V115" s="161">
        <f>ROUND(E115*U115,2)</f>
        <v>0</v>
      </c>
      <c r="W115" s="161"/>
      <c r="X115" s="161" t="s">
        <v>299</v>
      </c>
      <c r="Y115" s="161" t="s">
        <v>183</v>
      </c>
      <c r="Z115" s="150"/>
      <c r="AA115" s="150"/>
      <c r="AB115" s="150"/>
      <c r="AC115" s="150"/>
      <c r="AD115" s="150"/>
      <c r="AE115" s="150"/>
      <c r="AF115" s="150"/>
      <c r="AG115" s="150" t="s">
        <v>300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2" x14ac:dyDescent="0.2">
      <c r="A116" s="157"/>
      <c r="B116" s="158"/>
      <c r="C116" s="190" t="s">
        <v>1244</v>
      </c>
      <c r="D116" s="163"/>
      <c r="E116" s="164">
        <v>5.4720000000000004</v>
      </c>
      <c r="F116" s="161"/>
      <c r="G116" s="161"/>
      <c r="H116" s="161"/>
      <c r="I116" s="161"/>
      <c r="J116" s="161"/>
      <c r="K116" s="161"/>
      <c r="L116" s="161"/>
      <c r="M116" s="161"/>
      <c r="N116" s="160"/>
      <c r="O116" s="160"/>
      <c r="P116" s="160"/>
      <c r="Q116" s="160"/>
      <c r="R116" s="161"/>
      <c r="S116" s="161"/>
      <c r="T116" s="161"/>
      <c r="U116" s="161"/>
      <c r="V116" s="161"/>
      <c r="W116" s="161"/>
      <c r="X116" s="161"/>
      <c r="Y116" s="161"/>
      <c r="Z116" s="150"/>
      <c r="AA116" s="150"/>
      <c r="AB116" s="150"/>
      <c r="AC116" s="150"/>
      <c r="AD116" s="150"/>
      <c r="AE116" s="150"/>
      <c r="AF116" s="150"/>
      <c r="AG116" s="150" t="s">
        <v>188</v>
      </c>
      <c r="AH116" s="150">
        <v>5</v>
      </c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">
      <c r="A117" s="173">
        <v>43</v>
      </c>
      <c r="B117" s="174" t="s">
        <v>699</v>
      </c>
      <c r="C117" s="189" t="s">
        <v>700</v>
      </c>
      <c r="D117" s="175" t="s">
        <v>179</v>
      </c>
      <c r="E117" s="176">
        <v>22.448</v>
      </c>
      <c r="F117" s="177"/>
      <c r="G117" s="178">
        <f>ROUND(E117*F117,2)</f>
        <v>0</v>
      </c>
      <c r="H117" s="177"/>
      <c r="I117" s="178">
        <f>ROUND(E117*H117,2)</f>
        <v>0</v>
      </c>
      <c r="J117" s="177"/>
      <c r="K117" s="178">
        <f>ROUND(E117*J117,2)</f>
        <v>0</v>
      </c>
      <c r="L117" s="178">
        <v>21</v>
      </c>
      <c r="M117" s="178">
        <f>G117*(1+L117/100)</f>
        <v>0</v>
      </c>
      <c r="N117" s="176">
        <v>1.3599999999999999E-2</v>
      </c>
      <c r="O117" s="176">
        <f>ROUND(E117*N117,2)</f>
        <v>0.31</v>
      </c>
      <c r="P117" s="176">
        <v>0</v>
      </c>
      <c r="Q117" s="176">
        <f>ROUND(E117*P117,2)</f>
        <v>0</v>
      </c>
      <c r="R117" s="178"/>
      <c r="S117" s="178" t="s">
        <v>180</v>
      </c>
      <c r="T117" s="179" t="s">
        <v>181</v>
      </c>
      <c r="U117" s="161">
        <v>0</v>
      </c>
      <c r="V117" s="161">
        <f>ROUND(E117*U117,2)</f>
        <v>0</v>
      </c>
      <c r="W117" s="161"/>
      <c r="X117" s="161" t="s">
        <v>299</v>
      </c>
      <c r="Y117" s="161" t="s">
        <v>183</v>
      </c>
      <c r="Z117" s="150"/>
      <c r="AA117" s="150"/>
      <c r="AB117" s="150"/>
      <c r="AC117" s="150"/>
      <c r="AD117" s="150"/>
      <c r="AE117" s="150"/>
      <c r="AF117" s="150"/>
      <c r="AG117" s="150" t="s">
        <v>300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2" x14ac:dyDescent="0.2">
      <c r="A118" s="157"/>
      <c r="B118" s="158"/>
      <c r="C118" s="190" t="s">
        <v>597</v>
      </c>
      <c r="D118" s="163"/>
      <c r="E118" s="164"/>
      <c r="F118" s="161"/>
      <c r="G118" s="161"/>
      <c r="H118" s="161"/>
      <c r="I118" s="161"/>
      <c r="J118" s="161"/>
      <c r="K118" s="161"/>
      <c r="L118" s="161"/>
      <c r="M118" s="161"/>
      <c r="N118" s="160"/>
      <c r="O118" s="160"/>
      <c r="P118" s="160"/>
      <c r="Q118" s="160"/>
      <c r="R118" s="161"/>
      <c r="S118" s="161"/>
      <c r="T118" s="161"/>
      <c r="U118" s="161"/>
      <c r="V118" s="161"/>
      <c r="W118" s="161"/>
      <c r="X118" s="161"/>
      <c r="Y118" s="161"/>
      <c r="Z118" s="150"/>
      <c r="AA118" s="150"/>
      <c r="AB118" s="150"/>
      <c r="AC118" s="150"/>
      <c r="AD118" s="150"/>
      <c r="AE118" s="150"/>
      <c r="AF118" s="150"/>
      <c r="AG118" s="150" t="s">
        <v>188</v>
      </c>
      <c r="AH118" s="150">
        <v>0</v>
      </c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3" x14ac:dyDescent="0.2">
      <c r="A119" s="157"/>
      <c r="B119" s="158"/>
      <c r="C119" s="190" t="s">
        <v>1245</v>
      </c>
      <c r="D119" s="163"/>
      <c r="E119" s="164">
        <v>22.448</v>
      </c>
      <c r="F119" s="161"/>
      <c r="G119" s="161"/>
      <c r="H119" s="161"/>
      <c r="I119" s="161"/>
      <c r="J119" s="161"/>
      <c r="K119" s="161"/>
      <c r="L119" s="161"/>
      <c r="M119" s="161"/>
      <c r="N119" s="160"/>
      <c r="O119" s="160"/>
      <c r="P119" s="160"/>
      <c r="Q119" s="160"/>
      <c r="R119" s="161"/>
      <c r="S119" s="161"/>
      <c r="T119" s="161"/>
      <c r="U119" s="161"/>
      <c r="V119" s="161"/>
      <c r="W119" s="161"/>
      <c r="X119" s="161"/>
      <c r="Y119" s="161"/>
      <c r="Z119" s="150"/>
      <c r="AA119" s="150"/>
      <c r="AB119" s="150"/>
      <c r="AC119" s="150"/>
      <c r="AD119" s="150"/>
      <c r="AE119" s="150"/>
      <c r="AF119" s="150"/>
      <c r="AG119" s="150" t="s">
        <v>188</v>
      </c>
      <c r="AH119" s="150">
        <v>5</v>
      </c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 x14ac:dyDescent="0.2">
      <c r="A120" s="181">
        <v>44</v>
      </c>
      <c r="B120" s="182" t="s">
        <v>1246</v>
      </c>
      <c r="C120" s="191" t="s">
        <v>703</v>
      </c>
      <c r="D120" s="183" t="s">
        <v>490</v>
      </c>
      <c r="E120" s="184">
        <v>0.40348000000000001</v>
      </c>
      <c r="F120" s="185"/>
      <c r="G120" s="186">
        <f>ROUND(E120*F120,2)</f>
        <v>0</v>
      </c>
      <c r="H120" s="185"/>
      <c r="I120" s="186">
        <f>ROUND(E120*H120,2)</f>
        <v>0</v>
      </c>
      <c r="J120" s="185"/>
      <c r="K120" s="186">
        <f>ROUND(E120*J120,2)</f>
        <v>0</v>
      </c>
      <c r="L120" s="186">
        <v>21</v>
      </c>
      <c r="M120" s="186">
        <f>G120*(1+L120/100)</f>
        <v>0</v>
      </c>
      <c r="N120" s="184">
        <v>0</v>
      </c>
      <c r="O120" s="184">
        <f>ROUND(E120*N120,2)</f>
        <v>0</v>
      </c>
      <c r="P120" s="184">
        <v>0</v>
      </c>
      <c r="Q120" s="184">
        <f>ROUND(E120*P120,2)</f>
        <v>0</v>
      </c>
      <c r="R120" s="186" t="s">
        <v>575</v>
      </c>
      <c r="S120" s="186" t="s">
        <v>242</v>
      </c>
      <c r="T120" s="187" t="s">
        <v>243</v>
      </c>
      <c r="U120" s="161">
        <v>1.5980000000000001</v>
      </c>
      <c r="V120" s="161">
        <f>ROUND(E120*U120,2)</f>
        <v>0.64</v>
      </c>
      <c r="W120" s="161"/>
      <c r="X120" s="161" t="s">
        <v>491</v>
      </c>
      <c r="Y120" s="161" t="s">
        <v>183</v>
      </c>
      <c r="Z120" s="150"/>
      <c r="AA120" s="150"/>
      <c r="AB120" s="150"/>
      <c r="AC120" s="150"/>
      <c r="AD120" s="150"/>
      <c r="AE120" s="150"/>
      <c r="AF120" s="150"/>
      <c r="AG120" s="150" t="s">
        <v>605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x14ac:dyDescent="0.2">
      <c r="A121" s="166" t="s">
        <v>175</v>
      </c>
      <c r="B121" s="167" t="s">
        <v>132</v>
      </c>
      <c r="C121" s="188" t="s">
        <v>133</v>
      </c>
      <c r="D121" s="168"/>
      <c r="E121" s="169"/>
      <c r="F121" s="170"/>
      <c r="G121" s="170">
        <f>SUMIF(AG122:AG126,"&lt;&gt;NOR",G122:G126)</f>
        <v>0</v>
      </c>
      <c r="H121" s="170"/>
      <c r="I121" s="170">
        <f>SUM(I122:I126)</f>
        <v>0</v>
      </c>
      <c r="J121" s="170"/>
      <c r="K121" s="170">
        <f>SUM(K122:K126)</f>
        <v>0</v>
      </c>
      <c r="L121" s="170"/>
      <c r="M121" s="170">
        <f>SUM(M122:M126)</f>
        <v>0</v>
      </c>
      <c r="N121" s="169"/>
      <c r="O121" s="169">
        <f>SUM(O122:O126)</f>
        <v>0</v>
      </c>
      <c r="P121" s="169"/>
      <c r="Q121" s="169">
        <f>SUM(Q122:Q126)</f>
        <v>0</v>
      </c>
      <c r="R121" s="170"/>
      <c r="S121" s="170"/>
      <c r="T121" s="171"/>
      <c r="U121" s="165"/>
      <c r="V121" s="165">
        <f>SUM(V122:V126)</f>
        <v>1.1000000000000001</v>
      </c>
      <c r="W121" s="165"/>
      <c r="X121" s="165"/>
      <c r="Y121" s="165"/>
      <c r="AG121" t="s">
        <v>176</v>
      </c>
    </row>
    <row r="122" spans="1:60" outlineLevel="1" x14ac:dyDescent="0.2">
      <c r="A122" s="173">
        <v>45</v>
      </c>
      <c r="B122" s="174" t="s">
        <v>704</v>
      </c>
      <c r="C122" s="189" t="s">
        <v>705</v>
      </c>
      <c r="D122" s="175" t="s">
        <v>179</v>
      </c>
      <c r="E122" s="176">
        <v>2.4500000000000002</v>
      </c>
      <c r="F122" s="177"/>
      <c r="G122" s="178">
        <f>ROUND(E122*F122,2)</f>
        <v>0</v>
      </c>
      <c r="H122" s="177"/>
      <c r="I122" s="178">
        <f>ROUND(E122*H122,2)</f>
        <v>0</v>
      </c>
      <c r="J122" s="177"/>
      <c r="K122" s="178">
        <f>ROUND(E122*J122,2)</f>
        <v>0</v>
      </c>
      <c r="L122" s="178">
        <v>21</v>
      </c>
      <c r="M122" s="178">
        <f>G122*(1+L122/100)</f>
        <v>0</v>
      </c>
      <c r="N122" s="176">
        <v>2.7999999999999998E-4</v>
      </c>
      <c r="O122" s="176">
        <f>ROUND(E122*N122,2)</f>
        <v>0</v>
      </c>
      <c r="P122" s="176">
        <v>0</v>
      </c>
      <c r="Q122" s="176">
        <f>ROUND(E122*P122,2)</f>
        <v>0</v>
      </c>
      <c r="R122" s="178" t="s">
        <v>706</v>
      </c>
      <c r="S122" s="178" t="s">
        <v>242</v>
      </c>
      <c r="T122" s="179" t="s">
        <v>243</v>
      </c>
      <c r="U122" s="161">
        <v>0.307</v>
      </c>
      <c r="V122" s="161">
        <f>ROUND(E122*U122,2)</f>
        <v>0.75</v>
      </c>
      <c r="W122" s="161"/>
      <c r="X122" s="161" t="s">
        <v>182</v>
      </c>
      <c r="Y122" s="161" t="s">
        <v>183</v>
      </c>
      <c r="Z122" s="150"/>
      <c r="AA122" s="150"/>
      <c r="AB122" s="150"/>
      <c r="AC122" s="150"/>
      <c r="AD122" s="150"/>
      <c r="AE122" s="150"/>
      <c r="AF122" s="150"/>
      <c r="AG122" s="150" t="s">
        <v>184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2" x14ac:dyDescent="0.2">
      <c r="A123" s="157"/>
      <c r="B123" s="158"/>
      <c r="C123" s="252" t="s">
        <v>707</v>
      </c>
      <c r="D123" s="253"/>
      <c r="E123" s="253"/>
      <c r="F123" s="253"/>
      <c r="G123" s="253"/>
      <c r="H123" s="161"/>
      <c r="I123" s="161"/>
      <c r="J123" s="161"/>
      <c r="K123" s="161"/>
      <c r="L123" s="161"/>
      <c r="M123" s="161"/>
      <c r="N123" s="160"/>
      <c r="O123" s="160"/>
      <c r="P123" s="160"/>
      <c r="Q123" s="160"/>
      <c r="R123" s="161"/>
      <c r="S123" s="161"/>
      <c r="T123" s="161"/>
      <c r="U123" s="161"/>
      <c r="V123" s="161"/>
      <c r="W123" s="161"/>
      <c r="X123" s="161"/>
      <c r="Y123" s="161"/>
      <c r="Z123" s="150"/>
      <c r="AA123" s="150"/>
      <c r="AB123" s="150"/>
      <c r="AC123" s="150"/>
      <c r="AD123" s="150"/>
      <c r="AE123" s="150"/>
      <c r="AF123" s="150"/>
      <c r="AG123" s="150" t="s">
        <v>186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2" x14ac:dyDescent="0.2">
      <c r="A124" s="157"/>
      <c r="B124" s="158"/>
      <c r="C124" s="190" t="s">
        <v>1247</v>
      </c>
      <c r="D124" s="163"/>
      <c r="E124" s="164">
        <v>2.4500000000000002</v>
      </c>
      <c r="F124" s="161"/>
      <c r="G124" s="161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50"/>
      <c r="AA124" s="150"/>
      <c r="AB124" s="150"/>
      <c r="AC124" s="150"/>
      <c r="AD124" s="150"/>
      <c r="AE124" s="150"/>
      <c r="AF124" s="150"/>
      <c r="AG124" s="150" t="s">
        <v>188</v>
      </c>
      <c r="AH124" s="150">
        <v>0</v>
      </c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 x14ac:dyDescent="0.2">
      <c r="A125" s="173">
        <v>46</v>
      </c>
      <c r="B125" s="174" t="s">
        <v>710</v>
      </c>
      <c r="C125" s="189" t="s">
        <v>711</v>
      </c>
      <c r="D125" s="175" t="s">
        <v>179</v>
      </c>
      <c r="E125" s="176">
        <v>2.4500000000000002</v>
      </c>
      <c r="F125" s="177"/>
      <c r="G125" s="178">
        <f>ROUND(E125*F125,2)</f>
        <v>0</v>
      </c>
      <c r="H125" s="177"/>
      <c r="I125" s="178">
        <f>ROUND(E125*H125,2)</f>
        <v>0</v>
      </c>
      <c r="J125" s="177"/>
      <c r="K125" s="178">
        <f>ROUND(E125*J125,2)</f>
        <v>0</v>
      </c>
      <c r="L125" s="178">
        <v>21</v>
      </c>
      <c r="M125" s="178">
        <f>G125*(1+L125/100)</f>
        <v>0</v>
      </c>
      <c r="N125" s="176">
        <v>6.9999999999999994E-5</v>
      </c>
      <c r="O125" s="176">
        <f>ROUND(E125*N125,2)</f>
        <v>0</v>
      </c>
      <c r="P125" s="176">
        <v>0</v>
      </c>
      <c r="Q125" s="176">
        <f>ROUND(E125*P125,2)</f>
        <v>0</v>
      </c>
      <c r="R125" s="178" t="s">
        <v>706</v>
      </c>
      <c r="S125" s="178" t="s">
        <v>242</v>
      </c>
      <c r="T125" s="179" t="s">
        <v>243</v>
      </c>
      <c r="U125" s="161">
        <v>0.14399999999999999</v>
      </c>
      <c r="V125" s="161">
        <f>ROUND(E125*U125,2)</f>
        <v>0.35</v>
      </c>
      <c r="W125" s="161"/>
      <c r="X125" s="161" t="s">
        <v>182</v>
      </c>
      <c r="Y125" s="161" t="s">
        <v>183</v>
      </c>
      <c r="Z125" s="150"/>
      <c r="AA125" s="150"/>
      <c r="AB125" s="150"/>
      <c r="AC125" s="150"/>
      <c r="AD125" s="150"/>
      <c r="AE125" s="150"/>
      <c r="AF125" s="150"/>
      <c r="AG125" s="150" t="s">
        <v>184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2" x14ac:dyDescent="0.2">
      <c r="A126" s="157"/>
      <c r="B126" s="158"/>
      <c r="C126" s="190" t="s">
        <v>1248</v>
      </c>
      <c r="D126" s="163"/>
      <c r="E126" s="164">
        <v>2.4500000000000002</v>
      </c>
      <c r="F126" s="161"/>
      <c r="G126" s="161"/>
      <c r="H126" s="161"/>
      <c r="I126" s="161"/>
      <c r="J126" s="161"/>
      <c r="K126" s="161"/>
      <c r="L126" s="161"/>
      <c r="M126" s="161"/>
      <c r="N126" s="160"/>
      <c r="O126" s="160"/>
      <c r="P126" s="160"/>
      <c r="Q126" s="160"/>
      <c r="R126" s="161"/>
      <c r="S126" s="161"/>
      <c r="T126" s="161"/>
      <c r="U126" s="161"/>
      <c r="V126" s="161"/>
      <c r="W126" s="161"/>
      <c r="X126" s="161"/>
      <c r="Y126" s="161"/>
      <c r="Z126" s="150"/>
      <c r="AA126" s="150"/>
      <c r="AB126" s="150"/>
      <c r="AC126" s="150"/>
      <c r="AD126" s="150"/>
      <c r="AE126" s="150"/>
      <c r="AF126" s="150"/>
      <c r="AG126" s="150" t="s">
        <v>188</v>
      </c>
      <c r="AH126" s="150">
        <v>5</v>
      </c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x14ac:dyDescent="0.2">
      <c r="A127" s="166" t="s">
        <v>175</v>
      </c>
      <c r="B127" s="167" t="s">
        <v>134</v>
      </c>
      <c r="C127" s="188" t="s">
        <v>135</v>
      </c>
      <c r="D127" s="168"/>
      <c r="E127" s="169"/>
      <c r="F127" s="170"/>
      <c r="G127" s="170">
        <f>SUMIF(AG128:AG136,"&lt;&gt;NOR",G128:G136)</f>
        <v>0</v>
      </c>
      <c r="H127" s="170"/>
      <c r="I127" s="170">
        <f>SUM(I128:I136)</f>
        <v>0</v>
      </c>
      <c r="J127" s="170"/>
      <c r="K127" s="170">
        <f>SUM(K128:K136)</f>
        <v>0</v>
      </c>
      <c r="L127" s="170"/>
      <c r="M127" s="170">
        <f>SUM(M128:M136)</f>
        <v>0</v>
      </c>
      <c r="N127" s="169"/>
      <c r="O127" s="169">
        <f>SUM(O128:O136)</f>
        <v>0.01</v>
      </c>
      <c r="P127" s="169"/>
      <c r="Q127" s="169">
        <f>SUM(Q128:Q136)</f>
        <v>0.01</v>
      </c>
      <c r="R127" s="170"/>
      <c r="S127" s="170"/>
      <c r="T127" s="171"/>
      <c r="U127" s="165"/>
      <c r="V127" s="165">
        <f>SUM(V128:V136)</f>
        <v>8.4700000000000006</v>
      </c>
      <c r="W127" s="165"/>
      <c r="X127" s="165"/>
      <c r="Y127" s="165"/>
      <c r="AG127" t="s">
        <v>176</v>
      </c>
    </row>
    <row r="128" spans="1:60" outlineLevel="1" x14ac:dyDescent="0.2">
      <c r="A128" s="173">
        <v>47</v>
      </c>
      <c r="B128" s="174" t="s">
        <v>713</v>
      </c>
      <c r="C128" s="189" t="s">
        <v>714</v>
      </c>
      <c r="D128" s="175" t="s">
        <v>179</v>
      </c>
      <c r="E128" s="176">
        <v>13.7</v>
      </c>
      <c r="F128" s="177"/>
      <c r="G128" s="178">
        <f>ROUND(E128*F128,2)</f>
        <v>0</v>
      </c>
      <c r="H128" s="177"/>
      <c r="I128" s="178">
        <f>ROUND(E128*H128,2)</f>
        <v>0</v>
      </c>
      <c r="J128" s="177"/>
      <c r="K128" s="178">
        <f>ROUND(E128*J128,2)</f>
        <v>0</v>
      </c>
      <c r="L128" s="178">
        <v>21</v>
      </c>
      <c r="M128" s="178">
        <f>G128*(1+L128/100)</f>
        <v>0</v>
      </c>
      <c r="N128" s="176">
        <v>0</v>
      </c>
      <c r="O128" s="176">
        <f>ROUND(E128*N128,2)</f>
        <v>0</v>
      </c>
      <c r="P128" s="176">
        <v>8.9999999999999998E-4</v>
      </c>
      <c r="Q128" s="176">
        <f>ROUND(E128*P128,2)</f>
        <v>0.01</v>
      </c>
      <c r="R128" s="178" t="s">
        <v>715</v>
      </c>
      <c r="S128" s="178" t="s">
        <v>242</v>
      </c>
      <c r="T128" s="179" t="s">
        <v>243</v>
      </c>
      <c r="U128" s="161">
        <v>7.6679999999999998E-2</v>
      </c>
      <c r="V128" s="161">
        <f>ROUND(E128*U128,2)</f>
        <v>1.05</v>
      </c>
      <c r="W128" s="161"/>
      <c r="X128" s="161" t="s">
        <v>182</v>
      </c>
      <c r="Y128" s="161" t="s">
        <v>183</v>
      </c>
      <c r="Z128" s="150"/>
      <c r="AA128" s="150"/>
      <c r="AB128" s="150"/>
      <c r="AC128" s="150"/>
      <c r="AD128" s="150"/>
      <c r="AE128" s="150"/>
      <c r="AF128" s="150"/>
      <c r="AG128" s="150" t="s">
        <v>184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2" x14ac:dyDescent="0.2">
      <c r="A129" s="157"/>
      <c r="B129" s="158"/>
      <c r="C129" s="190" t="s">
        <v>1212</v>
      </c>
      <c r="D129" s="163"/>
      <c r="E129" s="164">
        <v>13.7</v>
      </c>
      <c r="F129" s="161"/>
      <c r="G129" s="161"/>
      <c r="H129" s="161"/>
      <c r="I129" s="161"/>
      <c r="J129" s="161"/>
      <c r="K129" s="161"/>
      <c r="L129" s="161"/>
      <c r="M129" s="161"/>
      <c r="N129" s="160"/>
      <c r="O129" s="160"/>
      <c r="P129" s="160"/>
      <c r="Q129" s="160"/>
      <c r="R129" s="161"/>
      <c r="S129" s="161"/>
      <c r="T129" s="161"/>
      <c r="U129" s="161"/>
      <c r="V129" s="161"/>
      <c r="W129" s="161"/>
      <c r="X129" s="161"/>
      <c r="Y129" s="161"/>
      <c r="Z129" s="150"/>
      <c r="AA129" s="150"/>
      <c r="AB129" s="150"/>
      <c r="AC129" s="150"/>
      <c r="AD129" s="150"/>
      <c r="AE129" s="150"/>
      <c r="AF129" s="150"/>
      <c r="AG129" s="150" t="s">
        <v>188</v>
      </c>
      <c r="AH129" s="150">
        <v>5</v>
      </c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1" x14ac:dyDescent="0.2">
      <c r="A130" s="173">
        <v>48</v>
      </c>
      <c r="B130" s="174" t="s">
        <v>717</v>
      </c>
      <c r="C130" s="189" t="s">
        <v>718</v>
      </c>
      <c r="D130" s="175" t="s">
        <v>179</v>
      </c>
      <c r="E130" s="176">
        <v>49.769599999999997</v>
      </c>
      <c r="F130" s="177"/>
      <c r="G130" s="178">
        <f>ROUND(E130*F130,2)</f>
        <v>0</v>
      </c>
      <c r="H130" s="177"/>
      <c r="I130" s="178">
        <f>ROUND(E130*H130,2)</f>
        <v>0</v>
      </c>
      <c r="J130" s="177"/>
      <c r="K130" s="178">
        <f>ROUND(E130*J130,2)</f>
        <v>0</v>
      </c>
      <c r="L130" s="178">
        <v>21</v>
      </c>
      <c r="M130" s="178">
        <f>G130*(1+L130/100)</f>
        <v>0</v>
      </c>
      <c r="N130" s="176">
        <v>6.9999999999999994E-5</v>
      </c>
      <c r="O130" s="176">
        <f>ROUND(E130*N130,2)</f>
        <v>0</v>
      </c>
      <c r="P130" s="176">
        <v>0</v>
      </c>
      <c r="Q130" s="176">
        <f>ROUND(E130*P130,2)</f>
        <v>0</v>
      </c>
      <c r="R130" s="178" t="s">
        <v>715</v>
      </c>
      <c r="S130" s="178" t="s">
        <v>242</v>
      </c>
      <c r="T130" s="179" t="s">
        <v>243</v>
      </c>
      <c r="U130" s="161">
        <v>3.2480000000000002E-2</v>
      </c>
      <c r="V130" s="161">
        <f>ROUND(E130*U130,2)</f>
        <v>1.62</v>
      </c>
      <c r="W130" s="161"/>
      <c r="X130" s="161" t="s">
        <v>182</v>
      </c>
      <c r="Y130" s="161" t="s">
        <v>183</v>
      </c>
      <c r="Z130" s="150"/>
      <c r="AA130" s="150"/>
      <c r="AB130" s="150"/>
      <c r="AC130" s="150"/>
      <c r="AD130" s="150"/>
      <c r="AE130" s="150"/>
      <c r="AF130" s="150"/>
      <c r="AG130" s="150" t="s">
        <v>184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2" x14ac:dyDescent="0.2">
      <c r="A131" s="157"/>
      <c r="B131" s="158"/>
      <c r="C131" s="190" t="s">
        <v>1249</v>
      </c>
      <c r="D131" s="163"/>
      <c r="E131" s="164">
        <v>49.769599999999997</v>
      </c>
      <c r="F131" s="161"/>
      <c r="G131" s="161"/>
      <c r="H131" s="161"/>
      <c r="I131" s="161"/>
      <c r="J131" s="161"/>
      <c r="K131" s="161"/>
      <c r="L131" s="161"/>
      <c r="M131" s="161"/>
      <c r="N131" s="160"/>
      <c r="O131" s="160"/>
      <c r="P131" s="160"/>
      <c r="Q131" s="160"/>
      <c r="R131" s="161"/>
      <c r="S131" s="161"/>
      <c r="T131" s="161"/>
      <c r="U131" s="161"/>
      <c r="V131" s="161"/>
      <c r="W131" s="161"/>
      <c r="X131" s="161"/>
      <c r="Y131" s="161"/>
      <c r="Z131" s="150"/>
      <c r="AA131" s="150"/>
      <c r="AB131" s="150"/>
      <c r="AC131" s="150"/>
      <c r="AD131" s="150"/>
      <c r="AE131" s="150"/>
      <c r="AF131" s="150"/>
      <c r="AG131" s="150" t="s">
        <v>188</v>
      </c>
      <c r="AH131" s="150">
        <v>5</v>
      </c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1" x14ac:dyDescent="0.2">
      <c r="A132" s="173">
        <v>49</v>
      </c>
      <c r="B132" s="174" t="s">
        <v>725</v>
      </c>
      <c r="C132" s="189" t="s">
        <v>726</v>
      </c>
      <c r="D132" s="175" t="s">
        <v>179</v>
      </c>
      <c r="E132" s="176">
        <v>49.769599999999997</v>
      </c>
      <c r="F132" s="177"/>
      <c r="G132" s="178">
        <f>ROUND(E132*F132,2)</f>
        <v>0</v>
      </c>
      <c r="H132" s="177"/>
      <c r="I132" s="178">
        <f>ROUND(E132*H132,2)</f>
        <v>0</v>
      </c>
      <c r="J132" s="177"/>
      <c r="K132" s="178">
        <f>ROUND(E132*J132,2)</f>
        <v>0</v>
      </c>
      <c r="L132" s="178">
        <v>21</v>
      </c>
      <c r="M132" s="178">
        <f>G132*(1+L132/100)</f>
        <v>0</v>
      </c>
      <c r="N132" s="176">
        <v>1.3999999999999999E-4</v>
      </c>
      <c r="O132" s="176">
        <f>ROUND(E132*N132,2)</f>
        <v>0.01</v>
      </c>
      <c r="P132" s="176">
        <v>0</v>
      </c>
      <c r="Q132" s="176">
        <f>ROUND(E132*P132,2)</f>
        <v>0</v>
      </c>
      <c r="R132" s="178" t="s">
        <v>715</v>
      </c>
      <c r="S132" s="178" t="s">
        <v>242</v>
      </c>
      <c r="T132" s="179" t="s">
        <v>243</v>
      </c>
      <c r="U132" s="161">
        <v>0.10191</v>
      </c>
      <c r="V132" s="161">
        <f>ROUND(E132*U132,2)</f>
        <v>5.07</v>
      </c>
      <c r="W132" s="161"/>
      <c r="X132" s="161" t="s">
        <v>182</v>
      </c>
      <c r="Y132" s="161" t="s">
        <v>183</v>
      </c>
      <c r="Z132" s="150"/>
      <c r="AA132" s="150"/>
      <c r="AB132" s="150"/>
      <c r="AC132" s="150"/>
      <c r="AD132" s="150"/>
      <c r="AE132" s="150"/>
      <c r="AF132" s="150"/>
      <c r="AG132" s="150" t="s">
        <v>184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2" x14ac:dyDescent="0.2">
      <c r="A133" s="157"/>
      <c r="B133" s="158"/>
      <c r="C133" s="190" t="s">
        <v>1250</v>
      </c>
      <c r="D133" s="163"/>
      <c r="E133" s="164">
        <v>35.886000000000003</v>
      </c>
      <c r="F133" s="161"/>
      <c r="G133" s="161"/>
      <c r="H133" s="161"/>
      <c r="I133" s="161"/>
      <c r="J133" s="161"/>
      <c r="K133" s="161"/>
      <c r="L133" s="161"/>
      <c r="M133" s="161"/>
      <c r="N133" s="160"/>
      <c r="O133" s="160"/>
      <c r="P133" s="160"/>
      <c r="Q133" s="160"/>
      <c r="R133" s="161"/>
      <c r="S133" s="161"/>
      <c r="T133" s="161"/>
      <c r="U133" s="161"/>
      <c r="V133" s="161"/>
      <c r="W133" s="161"/>
      <c r="X133" s="161"/>
      <c r="Y133" s="161"/>
      <c r="Z133" s="150"/>
      <c r="AA133" s="150"/>
      <c r="AB133" s="150"/>
      <c r="AC133" s="150"/>
      <c r="AD133" s="150"/>
      <c r="AE133" s="150"/>
      <c r="AF133" s="150"/>
      <c r="AG133" s="150" t="s">
        <v>188</v>
      </c>
      <c r="AH133" s="150">
        <v>0</v>
      </c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3" x14ac:dyDescent="0.2">
      <c r="A134" s="157"/>
      <c r="B134" s="158"/>
      <c r="C134" s="190" t="s">
        <v>1251</v>
      </c>
      <c r="D134" s="163"/>
      <c r="E134" s="164">
        <v>13.883599999999999</v>
      </c>
      <c r="F134" s="161"/>
      <c r="G134" s="161"/>
      <c r="H134" s="161"/>
      <c r="I134" s="161"/>
      <c r="J134" s="161"/>
      <c r="K134" s="161"/>
      <c r="L134" s="161"/>
      <c r="M134" s="161"/>
      <c r="N134" s="160"/>
      <c r="O134" s="160"/>
      <c r="P134" s="160"/>
      <c r="Q134" s="160"/>
      <c r="R134" s="161"/>
      <c r="S134" s="161"/>
      <c r="T134" s="161"/>
      <c r="U134" s="161"/>
      <c r="V134" s="161"/>
      <c r="W134" s="161"/>
      <c r="X134" s="161"/>
      <c r="Y134" s="161"/>
      <c r="Z134" s="150"/>
      <c r="AA134" s="150"/>
      <c r="AB134" s="150"/>
      <c r="AC134" s="150"/>
      <c r="AD134" s="150"/>
      <c r="AE134" s="150"/>
      <c r="AF134" s="150"/>
      <c r="AG134" s="150" t="s">
        <v>188</v>
      </c>
      <c r="AH134" s="150">
        <v>0</v>
      </c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1" x14ac:dyDescent="0.2">
      <c r="A135" s="173">
        <v>50</v>
      </c>
      <c r="B135" s="174" t="s">
        <v>749</v>
      </c>
      <c r="C135" s="189" t="s">
        <v>750</v>
      </c>
      <c r="D135" s="175" t="s">
        <v>179</v>
      </c>
      <c r="E135" s="176">
        <v>25</v>
      </c>
      <c r="F135" s="177"/>
      <c r="G135" s="178">
        <f>ROUND(E135*F135,2)</f>
        <v>0</v>
      </c>
      <c r="H135" s="177"/>
      <c r="I135" s="178">
        <f>ROUND(E135*H135,2)</f>
        <v>0</v>
      </c>
      <c r="J135" s="177"/>
      <c r="K135" s="178">
        <f>ROUND(E135*J135,2)</f>
        <v>0</v>
      </c>
      <c r="L135" s="178">
        <v>21</v>
      </c>
      <c r="M135" s="178">
        <f>G135*(1+L135/100)</f>
        <v>0</v>
      </c>
      <c r="N135" s="176">
        <v>1.0000000000000001E-5</v>
      </c>
      <c r="O135" s="176">
        <f>ROUND(E135*N135,2)</f>
        <v>0</v>
      </c>
      <c r="P135" s="176">
        <v>0</v>
      </c>
      <c r="Q135" s="176">
        <f>ROUND(E135*P135,2)</f>
        <v>0</v>
      </c>
      <c r="R135" s="178" t="s">
        <v>715</v>
      </c>
      <c r="S135" s="178" t="s">
        <v>242</v>
      </c>
      <c r="T135" s="179" t="s">
        <v>243</v>
      </c>
      <c r="U135" s="161">
        <v>2.9000000000000001E-2</v>
      </c>
      <c r="V135" s="161">
        <f>ROUND(E135*U135,2)</f>
        <v>0.73</v>
      </c>
      <c r="W135" s="161"/>
      <c r="X135" s="161" t="s">
        <v>182</v>
      </c>
      <c r="Y135" s="161" t="s">
        <v>183</v>
      </c>
      <c r="Z135" s="150"/>
      <c r="AA135" s="150"/>
      <c r="AB135" s="150"/>
      <c r="AC135" s="150"/>
      <c r="AD135" s="150"/>
      <c r="AE135" s="150"/>
      <c r="AF135" s="150"/>
      <c r="AG135" s="150" t="s">
        <v>184</v>
      </c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2" x14ac:dyDescent="0.2">
      <c r="A136" s="157"/>
      <c r="B136" s="158"/>
      <c r="C136" s="190" t="s">
        <v>1252</v>
      </c>
      <c r="D136" s="163"/>
      <c r="E136" s="164">
        <v>25</v>
      </c>
      <c r="F136" s="161"/>
      <c r="G136" s="161"/>
      <c r="H136" s="161"/>
      <c r="I136" s="161"/>
      <c r="J136" s="161"/>
      <c r="K136" s="161"/>
      <c r="L136" s="161"/>
      <c r="M136" s="161"/>
      <c r="N136" s="160"/>
      <c r="O136" s="160"/>
      <c r="P136" s="160"/>
      <c r="Q136" s="160"/>
      <c r="R136" s="161"/>
      <c r="S136" s="161"/>
      <c r="T136" s="161"/>
      <c r="U136" s="161"/>
      <c r="V136" s="161"/>
      <c r="W136" s="161"/>
      <c r="X136" s="161"/>
      <c r="Y136" s="161"/>
      <c r="Z136" s="150"/>
      <c r="AA136" s="150"/>
      <c r="AB136" s="150"/>
      <c r="AC136" s="150"/>
      <c r="AD136" s="150"/>
      <c r="AE136" s="150"/>
      <c r="AF136" s="150"/>
      <c r="AG136" s="150" t="s">
        <v>188</v>
      </c>
      <c r="AH136" s="150">
        <v>0</v>
      </c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x14ac:dyDescent="0.2">
      <c r="A137" s="166" t="s">
        <v>175</v>
      </c>
      <c r="B137" s="167" t="s">
        <v>140</v>
      </c>
      <c r="C137" s="188" t="s">
        <v>141</v>
      </c>
      <c r="D137" s="168"/>
      <c r="E137" s="169"/>
      <c r="F137" s="170"/>
      <c r="G137" s="170">
        <f>SUMIF(AG138:AG147,"&lt;&gt;NOR",G138:G147)</f>
        <v>0</v>
      </c>
      <c r="H137" s="170"/>
      <c r="I137" s="170">
        <f>SUM(I138:I147)</f>
        <v>0</v>
      </c>
      <c r="J137" s="170"/>
      <c r="K137" s="170">
        <f>SUM(K138:K147)</f>
        <v>0</v>
      </c>
      <c r="L137" s="170"/>
      <c r="M137" s="170">
        <f>SUM(M138:M147)</f>
        <v>0</v>
      </c>
      <c r="N137" s="169"/>
      <c r="O137" s="169">
        <f>SUM(O138:O147)</f>
        <v>0</v>
      </c>
      <c r="P137" s="169"/>
      <c r="Q137" s="169">
        <f>SUM(Q138:Q147)</f>
        <v>0</v>
      </c>
      <c r="R137" s="170"/>
      <c r="S137" s="170"/>
      <c r="T137" s="171"/>
      <c r="U137" s="165"/>
      <c r="V137" s="165">
        <f>SUM(V138:V147)</f>
        <v>16.850000000000001</v>
      </c>
      <c r="W137" s="165"/>
      <c r="X137" s="165"/>
      <c r="Y137" s="165"/>
      <c r="AG137" t="s">
        <v>176</v>
      </c>
    </row>
    <row r="138" spans="1:60" ht="22.5" outlineLevel="1" x14ac:dyDescent="0.2">
      <c r="A138" s="181">
        <v>51</v>
      </c>
      <c r="B138" s="182" t="s">
        <v>802</v>
      </c>
      <c r="C138" s="191" t="s">
        <v>803</v>
      </c>
      <c r="D138" s="183" t="s">
        <v>490</v>
      </c>
      <c r="E138" s="184">
        <v>4.3572899999999999</v>
      </c>
      <c r="F138" s="185"/>
      <c r="G138" s="186">
        <f>ROUND(E138*F138,2)</f>
        <v>0</v>
      </c>
      <c r="H138" s="185"/>
      <c r="I138" s="186">
        <f>ROUND(E138*H138,2)</f>
        <v>0</v>
      </c>
      <c r="J138" s="185"/>
      <c r="K138" s="186">
        <f>ROUND(E138*J138,2)</f>
        <v>0</v>
      </c>
      <c r="L138" s="186">
        <v>21</v>
      </c>
      <c r="M138" s="186">
        <f>G138*(1+L138/100)</f>
        <v>0</v>
      </c>
      <c r="N138" s="184">
        <v>0</v>
      </c>
      <c r="O138" s="184">
        <f>ROUND(E138*N138,2)</f>
        <v>0</v>
      </c>
      <c r="P138" s="184">
        <v>0</v>
      </c>
      <c r="Q138" s="184">
        <f>ROUND(E138*P138,2)</f>
        <v>0</v>
      </c>
      <c r="R138" s="186" t="s">
        <v>414</v>
      </c>
      <c r="S138" s="186" t="s">
        <v>242</v>
      </c>
      <c r="T138" s="187" t="s">
        <v>243</v>
      </c>
      <c r="U138" s="161">
        <v>2.0089999999999999</v>
      </c>
      <c r="V138" s="161">
        <f>ROUND(E138*U138,2)</f>
        <v>8.75</v>
      </c>
      <c r="W138" s="161"/>
      <c r="X138" s="161" t="s">
        <v>804</v>
      </c>
      <c r="Y138" s="161" t="s">
        <v>183</v>
      </c>
      <c r="Z138" s="150"/>
      <c r="AA138" s="150"/>
      <c r="AB138" s="150"/>
      <c r="AC138" s="150"/>
      <c r="AD138" s="150"/>
      <c r="AE138" s="150"/>
      <c r="AF138" s="150"/>
      <c r="AG138" s="150" t="s">
        <v>805</v>
      </c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1" x14ac:dyDescent="0.2">
      <c r="A139" s="173">
        <v>52</v>
      </c>
      <c r="B139" s="174" t="s">
        <v>806</v>
      </c>
      <c r="C139" s="189" t="s">
        <v>807</v>
      </c>
      <c r="D139" s="175" t="s">
        <v>490</v>
      </c>
      <c r="E139" s="176">
        <v>4.3572899999999999</v>
      </c>
      <c r="F139" s="177"/>
      <c r="G139" s="178">
        <f>ROUND(E139*F139,2)</f>
        <v>0</v>
      </c>
      <c r="H139" s="177"/>
      <c r="I139" s="178">
        <f>ROUND(E139*H139,2)</f>
        <v>0</v>
      </c>
      <c r="J139" s="177"/>
      <c r="K139" s="178">
        <f>ROUND(E139*J139,2)</f>
        <v>0</v>
      </c>
      <c r="L139" s="178">
        <v>21</v>
      </c>
      <c r="M139" s="178">
        <f>G139*(1+L139/100)</f>
        <v>0</v>
      </c>
      <c r="N139" s="176">
        <v>0</v>
      </c>
      <c r="O139" s="176">
        <f>ROUND(E139*N139,2)</f>
        <v>0</v>
      </c>
      <c r="P139" s="176">
        <v>0</v>
      </c>
      <c r="Q139" s="176">
        <f>ROUND(E139*P139,2)</f>
        <v>0</v>
      </c>
      <c r="R139" s="178" t="s">
        <v>414</v>
      </c>
      <c r="S139" s="178" t="s">
        <v>242</v>
      </c>
      <c r="T139" s="179" t="s">
        <v>243</v>
      </c>
      <c r="U139" s="161">
        <v>0.49</v>
      </c>
      <c r="V139" s="161">
        <f>ROUND(E139*U139,2)</f>
        <v>2.14</v>
      </c>
      <c r="W139" s="161"/>
      <c r="X139" s="161" t="s">
        <v>804</v>
      </c>
      <c r="Y139" s="161" t="s">
        <v>183</v>
      </c>
      <c r="Z139" s="150"/>
      <c r="AA139" s="150"/>
      <c r="AB139" s="150"/>
      <c r="AC139" s="150"/>
      <c r="AD139" s="150"/>
      <c r="AE139" s="150"/>
      <c r="AF139" s="150"/>
      <c r="AG139" s="150" t="s">
        <v>805</v>
      </c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2" x14ac:dyDescent="0.2">
      <c r="A140" s="157"/>
      <c r="B140" s="158"/>
      <c r="C140" s="252" t="s">
        <v>808</v>
      </c>
      <c r="D140" s="253"/>
      <c r="E140" s="253"/>
      <c r="F140" s="253"/>
      <c r="G140" s="253"/>
      <c r="H140" s="161"/>
      <c r="I140" s="161"/>
      <c r="J140" s="161"/>
      <c r="K140" s="161"/>
      <c r="L140" s="161"/>
      <c r="M140" s="161"/>
      <c r="N140" s="160"/>
      <c r="O140" s="160"/>
      <c r="P140" s="160"/>
      <c r="Q140" s="160"/>
      <c r="R140" s="161"/>
      <c r="S140" s="161"/>
      <c r="T140" s="161"/>
      <c r="U140" s="161"/>
      <c r="V140" s="161"/>
      <c r="W140" s="161"/>
      <c r="X140" s="161"/>
      <c r="Y140" s="161"/>
      <c r="Z140" s="150"/>
      <c r="AA140" s="150"/>
      <c r="AB140" s="150"/>
      <c r="AC140" s="150"/>
      <c r="AD140" s="150"/>
      <c r="AE140" s="150"/>
      <c r="AF140" s="150"/>
      <c r="AG140" s="150" t="s">
        <v>186</v>
      </c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1" x14ac:dyDescent="0.2">
      <c r="A141" s="181">
        <v>53</v>
      </c>
      <c r="B141" s="182" t="s">
        <v>809</v>
      </c>
      <c r="C141" s="191" t="s">
        <v>810</v>
      </c>
      <c r="D141" s="183" t="s">
        <v>490</v>
      </c>
      <c r="E141" s="184">
        <v>43.572899999999997</v>
      </c>
      <c r="F141" s="185"/>
      <c r="G141" s="186">
        <f>ROUND(E141*F141,2)</f>
        <v>0</v>
      </c>
      <c r="H141" s="185"/>
      <c r="I141" s="186">
        <f>ROUND(E141*H141,2)</f>
        <v>0</v>
      </c>
      <c r="J141" s="185"/>
      <c r="K141" s="186">
        <f>ROUND(E141*J141,2)</f>
        <v>0</v>
      </c>
      <c r="L141" s="186">
        <v>21</v>
      </c>
      <c r="M141" s="186">
        <f>G141*(1+L141/100)</f>
        <v>0</v>
      </c>
      <c r="N141" s="184">
        <v>0</v>
      </c>
      <c r="O141" s="184">
        <f>ROUND(E141*N141,2)</f>
        <v>0</v>
      </c>
      <c r="P141" s="184">
        <v>0</v>
      </c>
      <c r="Q141" s="184">
        <f>ROUND(E141*P141,2)</f>
        <v>0</v>
      </c>
      <c r="R141" s="186" t="s">
        <v>414</v>
      </c>
      <c r="S141" s="186" t="s">
        <v>242</v>
      </c>
      <c r="T141" s="187" t="s">
        <v>243</v>
      </c>
      <c r="U141" s="161">
        <v>0</v>
      </c>
      <c r="V141" s="161">
        <f>ROUND(E141*U141,2)</f>
        <v>0</v>
      </c>
      <c r="W141" s="161"/>
      <c r="X141" s="161" t="s">
        <v>804</v>
      </c>
      <c r="Y141" s="161" t="s">
        <v>183</v>
      </c>
      <c r="Z141" s="150"/>
      <c r="AA141" s="150"/>
      <c r="AB141" s="150"/>
      <c r="AC141" s="150"/>
      <c r="AD141" s="150"/>
      <c r="AE141" s="150"/>
      <c r="AF141" s="150"/>
      <c r="AG141" s="150" t="s">
        <v>805</v>
      </c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1" x14ac:dyDescent="0.2">
      <c r="A142" s="181">
        <v>54</v>
      </c>
      <c r="B142" s="182" t="s">
        <v>811</v>
      </c>
      <c r="C142" s="191" t="s">
        <v>812</v>
      </c>
      <c r="D142" s="183" t="s">
        <v>490</v>
      </c>
      <c r="E142" s="184">
        <v>4.3572899999999999</v>
      </c>
      <c r="F142" s="185"/>
      <c r="G142" s="186">
        <f>ROUND(E142*F142,2)</f>
        <v>0</v>
      </c>
      <c r="H142" s="185"/>
      <c r="I142" s="186">
        <f>ROUND(E142*H142,2)</f>
        <v>0</v>
      </c>
      <c r="J142" s="185"/>
      <c r="K142" s="186">
        <f>ROUND(E142*J142,2)</f>
        <v>0</v>
      </c>
      <c r="L142" s="186">
        <v>21</v>
      </c>
      <c r="M142" s="186">
        <f>G142*(1+L142/100)</f>
        <v>0</v>
      </c>
      <c r="N142" s="184">
        <v>0</v>
      </c>
      <c r="O142" s="184">
        <f>ROUND(E142*N142,2)</f>
        <v>0</v>
      </c>
      <c r="P142" s="184">
        <v>0</v>
      </c>
      <c r="Q142" s="184">
        <f>ROUND(E142*P142,2)</f>
        <v>0</v>
      </c>
      <c r="R142" s="186" t="s">
        <v>414</v>
      </c>
      <c r="S142" s="186" t="s">
        <v>242</v>
      </c>
      <c r="T142" s="187" t="s">
        <v>243</v>
      </c>
      <c r="U142" s="161">
        <v>0.94199999999999995</v>
      </c>
      <c r="V142" s="161">
        <f>ROUND(E142*U142,2)</f>
        <v>4.0999999999999996</v>
      </c>
      <c r="W142" s="161"/>
      <c r="X142" s="161" t="s">
        <v>804</v>
      </c>
      <c r="Y142" s="161" t="s">
        <v>183</v>
      </c>
      <c r="Z142" s="150"/>
      <c r="AA142" s="150"/>
      <c r="AB142" s="150"/>
      <c r="AC142" s="150"/>
      <c r="AD142" s="150"/>
      <c r="AE142" s="150"/>
      <c r="AF142" s="150"/>
      <c r="AG142" s="150" t="s">
        <v>805</v>
      </c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ht="22.5" outlineLevel="1" x14ac:dyDescent="0.2">
      <c r="A143" s="181">
        <v>55</v>
      </c>
      <c r="B143" s="182" t="s">
        <v>813</v>
      </c>
      <c r="C143" s="191" t="s">
        <v>814</v>
      </c>
      <c r="D143" s="183" t="s">
        <v>490</v>
      </c>
      <c r="E143" s="184">
        <v>17.42916</v>
      </c>
      <c r="F143" s="185"/>
      <c r="G143" s="186">
        <f>ROUND(E143*F143,2)</f>
        <v>0</v>
      </c>
      <c r="H143" s="185"/>
      <c r="I143" s="186">
        <f>ROUND(E143*H143,2)</f>
        <v>0</v>
      </c>
      <c r="J143" s="185"/>
      <c r="K143" s="186">
        <f>ROUND(E143*J143,2)</f>
        <v>0</v>
      </c>
      <c r="L143" s="186">
        <v>21</v>
      </c>
      <c r="M143" s="186">
        <f>G143*(1+L143/100)</f>
        <v>0</v>
      </c>
      <c r="N143" s="184">
        <v>0</v>
      </c>
      <c r="O143" s="184">
        <f>ROUND(E143*N143,2)</f>
        <v>0</v>
      </c>
      <c r="P143" s="184">
        <v>0</v>
      </c>
      <c r="Q143" s="184">
        <f>ROUND(E143*P143,2)</f>
        <v>0</v>
      </c>
      <c r="R143" s="186" t="s">
        <v>414</v>
      </c>
      <c r="S143" s="186" t="s">
        <v>242</v>
      </c>
      <c r="T143" s="187" t="s">
        <v>243</v>
      </c>
      <c r="U143" s="161">
        <v>0.105</v>
      </c>
      <c r="V143" s="161">
        <f>ROUND(E143*U143,2)</f>
        <v>1.83</v>
      </c>
      <c r="W143" s="161"/>
      <c r="X143" s="161" t="s">
        <v>804</v>
      </c>
      <c r="Y143" s="161" t="s">
        <v>183</v>
      </c>
      <c r="Z143" s="150"/>
      <c r="AA143" s="150"/>
      <c r="AB143" s="150"/>
      <c r="AC143" s="150"/>
      <c r="AD143" s="150"/>
      <c r="AE143" s="150"/>
      <c r="AF143" s="150"/>
      <c r="AG143" s="150" t="s">
        <v>805</v>
      </c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1" x14ac:dyDescent="0.2">
      <c r="A144" s="173">
        <v>56</v>
      </c>
      <c r="B144" s="174" t="s">
        <v>815</v>
      </c>
      <c r="C144" s="189" t="s">
        <v>816</v>
      </c>
      <c r="D144" s="175" t="s">
        <v>490</v>
      </c>
      <c r="E144" s="176">
        <v>4.3572899999999999</v>
      </c>
      <c r="F144" s="177"/>
      <c r="G144" s="178">
        <f>ROUND(E144*F144,2)</f>
        <v>0</v>
      </c>
      <c r="H144" s="177"/>
      <c r="I144" s="178">
        <f>ROUND(E144*H144,2)</f>
        <v>0</v>
      </c>
      <c r="J144" s="177"/>
      <c r="K144" s="178">
        <f>ROUND(E144*J144,2)</f>
        <v>0</v>
      </c>
      <c r="L144" s="178">
        <v>21</v>
      </c>
      <c r="M144" s="178">
        <f>G144*(1+L144/100)</f>
        <v>0</v>
      </c>
      <c r="N144" s="176">
        <v>0</v>
      </c>
      <c r="O144" s="176">
        <f>ROUND(E144*N144,2)</f>
        <v>0</v>
      </c>
      <c r="P144" s="176">
        <v>0</v>
      </c>
      <c r="Q144" s="176">
        <f>ROUND(E144*P144,2)</f>
        <v>0</v>
      </c>
      <c r="R144" s="178" t="s">
        <v>414</v>
      </c>
      <c r="S144" s="178" t="s">
        <v>242</v>
      </c>
      <c r="T144" s="179" t="s">
        <v>243</v>
      </c>
      <c r="U144" s="161">
        <v>0</v>
      </c>
      <c r="V144" s="161">
        <f>ROUND(E144*U144,2)</f>
        <v>0</v>
      </c>
      <c r="W144" s="161"/>
      <c r="X144" s="161" t="s">
        <v>804</v>
      </c>
      <c r="Y144" s="161" t="s">
        <v>183</v>
      </c>
      <c r="Z144" s="150"/>
      <c r="AA144" s="150"/>
      <c r="AB144" s="150"/>
      <c r="AC144" s="150"/>
      <c r="AD144" s="150"/>
      <c r="AE144" s="150"/>
      <c r="AF144" s="150"/>
      <c r="AG144" s="150" t="s">
        <v>805</v>
      </c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2" x14ac:dyDescent="0.2">
      <c r="A145" s="157"/>
      <c r="B145" s="158"/>
      <c r="C145" s="252" t="s">
        <v>817</v>
      </c>
      <c r="D145" s="253"/>
      <c r="E145" s="253"/>
      <c r="F145" s="253"/>
      <c r="G145" s="253"/>
      <c r="H145" s="161"/>
      <c r="I145" s="161"/>
      <c r="J145" s="161"/>
      <c r="K145" s="161"/>
      <c r="L145" s="161"/>
      <c r="M145" s="161"/>
      <c r="N145" s="160"/>
      <c r="O145" s="160"/>
      <c r="P145" s="160"/>
      <c r="Q145" s="160"/>
      <c r="R145" s="161"/>
      <c r="S145" s="161"/>
      <c r="T145" s="161"/>
      <c r="U145" s="161"/>
      <c r="V145" s="161"/>
      <c r="W145" s="161"/>
      <c r="X145" s="161"/>
      <c r="Y145" s="161"/>
      <c r="Z145" s="150"/>
      <c r="AA145" s="150"/>
      <c r="AB145" s="150"/>
      <c r="AC145" s="150"/>
      <c r="AD145" s="150"/>
      <c r="AE145" s="150"/>
      <c r="AF145" s="150"/>
      <c r="AG145" s="150" t="s">
        <v>186</v>
      </c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1" x14ac:dyDescent="0.2">
      <c r="A146" s="173">
        <v>57</v>
      </c>
      <c r="B146" s="174" t="s">
        <v>818</v>
      </c>
      <c r="C146" s="189" t="s">
        <v>819</v>
      </c>
      <c r="D146" s="175" t="s">
        <v>490</v>
      </c>
      <c r="E146" s="176">
        <v>4.3572899999999999</v>
      </c>
      <c r="F146" s="177"/>
      <c r="G146" s="178">
        <f>ROUND(E146*F146,2)</f>
        <v>0</v>
      </c>
      <c r="H146" s="177"/>
      <c r="I146" s="178">
        <f>ROUND(E146*H146,2)</f>
        <v>0</v>
      </c>
      <c r="J146" s="177"/>
      <c r="K146" s="178">
        <f>ROUND(E146*J146,2)</f>
        <v>0</v>
      </c>
      <c r="L146" s="178">
        <v>21</v>
      </c>
      <c r="M146" s="178">
        <f>G146*(1+L146/100)</f>
        <v>0</v>
      </c>
      <c r="N146" s="176">
        <v>0</v>
      </c>
      <c r="O146" s="176">
        <f>ROUND(E146*N146,2)</f>
        <v>0</v>
      </c>
      <c r="P146" s="176">
        <v>0</v>
      </c>
      <c r="Q146" s="176">
        <f>ROUND(E146*P146,2)</f>
        <v>0</v>
      </c>
      <c r="R146" s="178" t="s">
        <v>820</v>
      </c>
      <c r="S146" s="178" t="s">
        <v>242</v>
      </c>
      <c r="T146" s="179" t="s">
        <v>243</v>
      </c>
      <c r="U146" s="161">
        <v>6.0000000000000001E-3</v>
      </c>
      <c r="V146" s="161">
        <f>ROUND(E146*U146,2)</f>
        <v>0.03</v>
      </c>
      <c r="W146" s="161"/>
      <c r="X146" s="161" t="s">
        <v>804</v>
      </c>
      <c r="Y146" s="161" t="s">
        <v>183</v>
      </c>
      <c r="Z146" s="150"/>
      <c r="AA146" s="150"/>
      <c r="AB146" s="150"/>
      <c r="AC146" s="150"/>
      <c r="AD146" s="150"/>
      <c r="AE146" s="150"/>
      <c r="AF146" s="150"/>
      <c r="AG146" s="150" t="s">
        <v>805</v>
      </c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2" x14ac:dyDescent="0.2">
      <c r="A147" s="157"/>
      <c r="B147" s="158"/>
      <c r="C147" s="263" t="s">
        <v>821</v>
      </c>
      <c r="D147" s="264"/>
      <c r="E147" s="264"/>
      <c r="F147" s="264"/>
      <c r="G147" s="264"/>
      <c r="H147" s="161"/>
      <c r="I147" s="161"/>
      <c r="J147" s="161"/>
      <c r="K147" s="161"/>
      <c r="L147" s="161"/>
      <c r="M147" s="161"/>
      <c r="N147" s="160"/>
      <c r="O147" s="160"/>
      <c r="P147" s="160"/>
      <c r="Q147" s="160"/>
      <c r="R147" s="161"/>
      <c r="S147" s="161"/>
      <c r="T147" s="161"/>
      <c r="U147" s="161"/>
      <c r="V147" s="161"/>
      <c r="W147" s="161"/>
      <c r="X147" s="161"/>
      <c r="Y147" s="161"/>
      <c r="Z147" s="150"/>
      <c r="AA147" s="150"/>
      <c r="AB147" s="150"/>
      <c r="AC147" s="150"/>
      <c r="AD147" s="150"/>
      <c r="AE147" s="150"/>
      <c r="AF147" s="150"/>
      <c r="AG147" s="150" t="s">
        <v>245</v>
      </c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x14ac:dyDescent="0.2">
      <c r="A148" s="3"/>
      <c r="B148" s="4"/>
      <c r="C148" s="192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AE148">
        <v>12</v>
      </c>
      <c r="AF148">
        <v>21</v>
      </c>
      <c r="AG148" t="s">
        <v>161</v>
      </c>
    </row>
    <row r="149" spans="1:60" x14ac:dyDescent="0.2">
      <c r="A149" s="153"/>
      <c r="B149" s="154" t="s">
        <v>29</v>
      </c>
      <c r="C149" s="193"/>
      <c r="D149" s="155"/>
      <c r="E149" s="156"/>
      <c r="F149" s="156"/>
      <c r="G149" s="172">
        <f>G8+G16+G27+G36+G39+G43+G60+G63+G66+G80+G83+G85+G103+G106+G121+G127+G137</f>
        <v>0</v>
      </c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AE149">
        <f>SUMIF(L7:L147,AE148,G7:G147)</f>
        <v>0</v>
      </c>
      <c r="AF149">
        <f>SUMIF(L7:L147,AF148,G7:G147)</f>
        <v>0</v>
      </c>
      <c r="AG149" t="s">
        <v>235</v>
      </c>
    </row>
    <row r="150" spans="1:60" x14ac:dyDescent="0.2">
      <c r="C150" s="194"/>
      <c r="D150" s="10"/>
      <c r="AG150" t="s">
        <v>236</v>
      </c>
    </row>
    <row r="151" spans="1:60" x14ac:dyDescent="0.2">
      <c r="D151" s="10"/>
    </row>
    <row r="152" spans="1:60" x14ac:dyDescent="0.2">
      <c r="D152" s="10"/>
    </row>
    <row r="153" spans="1:60" x14ac:dyDescent="0.2">
      <c r="D153" s="10"/>
    </row>
    <row r="154" spans="1:60" x14ac:dyDescent="0.2">
      <c r="D154" s="10"/>
    </row>
    <row r="155" spans="1:60" x14ac:dyDescent="0.2">
      <c r="D155" s="10"/>
    </row>
    <row r="156" spans="1:60" x14ac:dyDescent="0.2">
      <c r="D156" s="10"/>
    </row>
    <row r="157" spans="1:60" x14ac:dyDescent="0.2">
      <c r="D157" s="10"/>
    </row>
    <row r="158" spans="1:60" x14ac:dyDescent="0.2">
      <c r="D158" s="10"/>
    </row>
    <row r="159" spans="1:60" x14ac:dyDescent="0.2">
      <c r="D159" s="10"/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xC3SabMASFqpIi3xBGQJATK85PPlLzEexPjB817I0PND55eyIKJOjXQjQg9+5hpD5ZYHQVHMfvEYLhBXQL3Gw==" saltValue="91OcsgCH2oT3bNysW5l5hA==" spinCount="100000" sheet="1" formatRows="0"/>
  <mergeCells count="25">
    <mergeCell ref="C147:G147"/>
    <mergeCell ref="C91:G91"/>
    <mergeCell ref="C102:G102"/>
    <mergeCell ref="C108:G108"/>
    <mergeCell ref="C123:G123"/>
    <mergeCell ref="C140:G140"/>
    <mergeCell ref="C145:G145"/>
    <mergeCell ref="C79:G79"/>
    <mergeCell ref="C18:G18"/>
    <mergeCell ref="C20:G20"/>
    <mergeCell ref="C29:G29"/>
    <mergeCell ref="C32:G32"/>
    <mergeCell ref="C45:G45"/>
    <mergeCell ref="C46:G46"/>
    <mergeCell ref="C47:G47"/>
    <mergeCell ref="C48:G48"/>
    <mergeCell ref="C53:G53"/>
    <mergeCell ref="C56:G56"/>
    <mergeCell ref="C62:G62"/>
    <mergeCell ref="C14:G14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3EC4A-F151-4197-80B8-EAD2EF1A29D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237</v>
      </c>
      <c r="B1" s="254"/>
      <c r="C1" s="254"/>
      <c r="D1" s="254"/>
      <c r="E1" s="254"/>
      <c r="F1" s="254"/>
      <c r="G1" s="254"/>
      <c r="AG1" t="s">
        <v>146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147</v>
      </c>
    </row>
    <row r="3" spans="1:60" ht="24.95" customHeight="1" x14ac:dyDescent="0.2">
      <c r="A3" s="50" t="s">
        <v>8</v>
      </c>
      <c r="B3" s="49" t="s">
        <v>57</v>
      </c>
      <c r="C3" s="255" t="s">
        <v>58</v>
      </c>
      <c r="D3" s="256"/>
      <c r="E3" s="256"/>
      <c r="F3" s="256"/>
      <c r="G3" s="257"/>
      <c r="AC3" s="124" t="s">
        <v>147</v>
      </c>
      <c r="AG3" t="s">
        <v>151</v>
      </c>
    </row>
    <row r="4" spans="1:60" ht="24.95" customHeight="1" x14ac:dyDescent="0.2">
      <c r="A4" s="143" t="s">
        <v>9</v>
      </c>
      <c r="B4" s="144" t="s">
        <v>53</v>
      </c>
      <c r="C4" s="258" t="s">
        <v>54</v>
      </c>
      <c r="D4" s="259"/>
      <c r="E4" s="259"/>
      <c r="F4" s="259"/>
      <c r="G4" s="260"/>
      <c r="AG4" t="s">
        <v>152</v>
      </c>
    </row>
    <row r="5" spans="1:60" x14ac:dyDescent="0.2">
      <c r="D5" s="10"/>
    </row>
    <row r="6" spans="1:60" ht="38.25" x14ac:dyDescent="0.2">
      <c r="A6" s="146" t="s">
        <v>153</v>
      </c>
      <c r="B6" s="148" t="s">
        <v>154</v>
      </c>
      <c r="C6" s="148" t="s">
        <v>155</v>
      </c>
      <c r="D6" s="147" t="s">
        <v>156</v>
      </c>
      <c r="E6" s="146" t="s">
        <v>157</v>
      </c>
      <c r="F6" s="145" t="s">
        <v>158</v>
      </c>
      <c r="G6" s="146" t="s">
        <v>29</v>
      </c>
      <c r="H6" s="149" t="s">
        <v>30</v>
      </c>
      <c r="I6" s="149" t="s">
        <v>159</v>
      </c>
      <c r="J6" s="149" t="s">
        <v>31</v>
      </c>
      <c r="K6" s="149" t="s">
        <v>160</v>
      </c>
      <c r="L6" s="149" t="s">
        <v>161</v>
      </c>
      <c r="M6" s="149" t="s">
        <v>162</v>
      </c>
      <c r="N6" s="149" t="s">
        <v>163</v>
      </c>
      <c r="O6" s="149" t="s">
        <v>164</v>
      </c>
      <c r="P6" s="149" t="s">
        <v>165</v>
      </c>
      <c r="Q6" s="149" t="s">
        <v>166</v>
      </c>
      <c r="R6" s="149" t="s">
        <v>167</v>
      </c>
      <c r="S6" s="149" t="s">
        <v>168</v>
      </c>
      <c r="T6" s="149" t="s">
        <v>169</v>
      </c>
      <c r="U6" s="149" t="s">
        <v>170</v>
      </c>
      <c r="V6" s="149" t="s">
        <v>171</v>
      </c>
      <c r="W6" s="149" t="s">
        <v>172</v>
      </c>
      <c r="X6" s="149" t="s">
        <v>173</v>
      </c>
      <c r="Y6" s="149" t="s">
        <v>174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6" t="s">
        <v>175</v>
      </c>
      <c r="B8" s="167" t="s">
        <v>94</v>
      </c>
      <c r="C8" s="188" t="s">
        <v>95</v>
      </c>
      <c r="D8" s="168"/>
      <c r="E8" s="169"/>
      <c r="F8" s="170"/>
      <c r="G8" s="170">
        <f>SUMIF(AG9:AG13,"&lt;&gt;NOR",G9:G13)</f>
        <v>0</v>
      </c>
      <c r="H8" s="170"/>
      <c r="I8" s="170">
        <f>SUM(I9:I13)</f>
        <v>0</v>
      </c>
      <c r="J8" s="170"/>
      <c r="K8" s="170">
        <f>SUM(K9:K13)</f>
        <v>0</v>
      </c>
      <c r="L8" s="170"/>
      <c r="M8" s="170">
        <f>SUM(M9:M13)</f>
        <v>0</v>
      </c>
      <c r="N8" s="169"/>
      <c r="O8" s="169">
        <f>SUM(O9:O13)</f>
        <v>0</v>
      </c>
      <c r="P8" s="169"/>
      <c r="Q8" s="169">
        <f>SUM(Q9:Q13)</f>
        <v>0.12000000000000001</v>
      </c>
      <c r="R8" s="170"/>
      <c r="S8" s="170"/>
      <c r="T8" s="171"/>
      <c r="U8" s="165"/>
      <c r="V8" s="165">
        <f>SUM(V9:V13)</f>
        <v>2.3800000000000003</v>
      </c>
      <c r="W8" s="165"/>
      <c r="X8" s="165"/>
      <c r="Y8" s="165"/>
      <c r="AG8" t="s">
        <v>176</v>
      </c>
    </row>
    <row r="9" spans="1:60" outlineLevel="1" x14ac:dyDescent="0.2">
      <c r="A9" s="181">
        <v>1</v>
      </c>
      <c r="B9" s="182" t="s">
        <v>834</v>
      </c>
      <c r="C9" s="191" t="s">
        <v>835</v>
      </c>
      <c r="D9" s="183" t="s">
        <v>240</v>
      </c>
      <c r="E9" s="184">
        <v>1</v>
      </c>
      <c r="F9" s="185"/>
      <c r="G9" s="186">
        <f>ROUND(E9*F9,2)</f>
        <v>0</v>
      </c>
      <c r="H9" s="185"/>
      <c r="I9" s="186">
        <f>ROUND(E9*H9,2)</f>
        <v>0</v>
      </c>
      <c r="J9" s="185"/>
      <c r="K9" s="186">
        <f>ROUND(E9*J9,2)</f>
        <v>0</v>
      </c>
      <c r="L9" s="186">
        <v>21</v>
      </c>
      <c r="M9" s="186">
        <f>G9*(1+L9/100)</f>
        <v>0</v>
      </c>
      <c r="N9" s="184">
        <v>0</v>
      </c>
      <c r="O9" s="184">
        <f>ROUND(E9*N9,2)</f>
        <v>0</v>
      </c>
      <c r="P9" s="184">
        <v>1.218E-2</v>
      </c>
      <c r="Q9" s="184">
        <f>ROUND(E9*P9,2)</f>
        <v>0.01</v>
      </c>
      <c r="R9" s="186" t="s">
        <v>829</v>
      </c>
      <c r="S9" s="186" t="s">
        <v>242</v>
      </c>
      <c r="T9" s="187" t="s">
        <v>243</v>
      </c>
      <c r="U9" s="161">
        <v>0.33100000000000002</v>
      </c>
      <c r="V9" s="161">
        <f>ROUND(E9*U9,2)</f>
        <v>0.33</v>
      </c>
      <c r="W9" s="161"/>
      <c r="X9" s="161" t="s">
        <v>182</v>
      </c>
      <c r="Y9" s="161" t="s">
        <v>183</v>
      </c>
      <c r="Z9" s="150"/>
      <c r="AA9" s="150"/>
      <c r="AB9" s="150"/>
      <c r="AC9" s="150"/>
      <c r="AD9" s="150"/>
      <c r="AE9" s="150"/>
      <c r="AF9" s="150"/>
      <c r="AG9" s="150" t="s">
        <v>184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81">
        <v>2</v>
      </c>
      <c r="B10" s="182" t="s">
        <v>847</v>
      </c>
      <c r="C10" s="191" t="s">
        <v>848</v>
      </c>
      <c r="D10" s="183" t="s">
        <v>240</v>
      </c>
      <c r="E10" s="184">
        <v>3</v>
      </c>
      <c r="F10" s="185"/>
      <c r="G10" s="186">
        <f>ROUND(E10*F10,2)</f>
        <v>0</v>
      </c>
      <c r="H10" s="185"/>
      <c r="I10" s="186">
        <f>ROUND(E10*H10,2)</f>
        <v>0</v>
      </c>
      <c r="J10" s="185"/>
      <c r="K10" s="186">
        <f>ROUND(E10*J10,2)</f>
        <v>0</v>
      </c>
      <c r="L10" s="186">
        <v>21</v>
      </c>
      <c r="M10" s="186">
        <f>G10*(1+L10/100)</f>
        <v>0</v>
      </c>
      <c r="N10" s="184">
        <v>0</v>
      </c>
      <c r="O10" s="184">
        <f>ROUND(E10*N10,2)</f>
        <v>0</v>
      </c>
      <c r="P10" s="184">
        <v>5.47E-3</v>
      </c>
      <c r="Q10" s="184">
        <f>ROUND(E10*P10,2)</f>
        <v>0.02</v>
      </c>
      <c r="R10" s="186" t="s">
        <v>829</v>
      </c>
      <c r="S10" s="186" t="s">
        <v>242</v>
      </c>
      <c r="T10" s="187" t="s">
        <v>243</v>
      </c>
      <c r="U10" s="161">
        <v>0.10299999999999999</v>
      </c>
      <c r="V10" s="161">
        <f>ROUND(E10*U10,2)</f>
        <v>0.31</v>
      </c>
      <c r="W10" s="161"/>
      <c r="X10" s="161" t="s">
        <v>182</v>
      </c>
      <c r="Y10" s="161" t="s">
        <v>183</v>
      </c>
      <c r="Z10" s="150"/>
      <c r="AA10" s="150"/>
      <c r="AB10" s="150"/>
      <c r="AC10" s="150"/>
      <c r="AD10" s="150"/>
      <c r="AE10" s="150"/>
      <c r="AF10" s="150"/>
      <c r="AG10" s="150" t="s">
        <v>184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81">
        <v>3</v>
      </c>
      <c r="B11" s="182" t="s">
        <v>1253</v>
      </c>
      <c r="C11" s="191" t="s">
        <v>1254</v>
      </c>
      <c r="D11" s="183" t="s">
        <v>197</v>
      </c>
      <c r="E11" s="184">
        <v>2</v>
      </c>
      <c r="F11" s="185"/>
      <c r="G11" s="186">
        <f>ROUND(E11*F11,2)</f>
        <v>0</v>
      </c>
      <c r="H11" s="185"/>
      <c r="I11" s="186">
        <f>ROUND(E11*H11,2)</f>
        <v>0</v>
      </c>
      <c r="J11" s="185"/>
      <c r="K11" s="186">
        <f>ROUND(E11*J11,2)</f>
        <v>0</v>
      </c>
      <c r="L11" s="186">
        <v>21</v>
      </c>
      <c r="M11" s="186">
        <f>G11*(1+L11/100)</f>
        <v>0</v>
      </c>
      <c r="N11" s="184">
        <v>0</v>
      </c>
      <c r="O11" s="184">
        <f>ROUND(E11*N11,2)</f>
        <v>0</v>
      </c>
      <c r="P11" s="184">
        <v>3.4200000000000001E-2</v>
      </c>
      <c r="Q11" s="184">
        <f>ROUND(E11*P11,2)</f>
        <v>7.0000000000000007E-2</v>
      </c>
      <c r="R11" s="186" t="s">
        <v>829</v>
      </c>
      <c r="S11" s="186" t="s">
        <v>242</v>
      </c>
      <c r="T11" s="187" t="s">
        <v>243</v>
      </c>
      <c r="U11" s="161">
        <v>0.46500000000000002</v>
      </c>
      <c r="V11" s="161">
        <f>ROUND(E11*U11,2)</f>
        <v>0.93</v>
      </c>
      <c r="W11" s="161"/>
      <c r="X11" s="161" t="s">
        <v>182</v>
      </c>
      <c r="Y11" s="161" t="s">
        <v>183</v>
      </c>
      <c r="Z11" s="150"/>
      <c r="AA11" s="150"/>
      <c r="AB11" s="150"/>
      <c r="AC11" s="150"/>
      <c r="AD11" s="150"/>
      <c r="AE11" s="150"/>
      <c r="AF11" s="150"/>
      <c r="AG11" s="150" t="s">
        <v>184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81">
        <v>4</v>
      </c>
      <c r="B12" s="182" t="s">
        <v>851</v>
      </c>
      <c r="C12" s="191" t="s">
        <v>852</v>
      </c>
      <c r="D12" s="183" t="s">
        <v>197</v>
      </c>
      <c r="E12" s="184">
        <v>1</v>
      </c>
      <c r="F12" s="185"/>
      <c r="G12" s="186">
        <f>ROUND(E12*F12,2)</f>
        <v>0</v>
      </c>
      <c r="H12" s="185"/>
      <c r="I12" s="186">
        <f>ROUND(E12*H12,2)</f>
        <v>0</v>
      </c>
      <c r="J12" s="185"/>
      <c r="K12" s="186">
        <f>ROUND(E12*J12,2)</f>
        <v>0</v>
      </c>
      <c r="L12" s="186">
        <v>21</v>
      </c>
      <c r="M12" s="186">
        <f>G12*(1+L12/100)</f>
        <v>0</v>
      </c>
      <c r="N12" s="184">
        <v>0</v>
      </c>
      <c r="O12" s="184">
        <f>ROUND(E12*N12,2)</f>
        <v>0</v>
      </c>
      <c r="P12" s="184">
        <v>1.9460000000000002E-2</v>
      </c>
      <c r="Q12" s="184">
        <f>ROUND(E12*P12,2)</f>
        <v>0.02</v>
      </c>
      <c r="R12" s="186" t="s">
        <v>829</v>
      </c>
      <c r="S12" s="186" t="s">
        <v>242</v>
      </c>
      <c r="T12" s="187" t="s">
        <v>243</v>
      </c>
      <c r="U12" s="161">
        <v>0.38200000000000001</v>
      </c>
      <c r="V12" s="161">
        <f>ROUND(E12*U12,2)</f>
        <v>0.38</v>
      </c>
      <c r="W12" s="161"/>
      <c r="X12" s="161" t="s">
        <v>182</v>
      </c>
      <c r="Y12" s="161" t="s">
        <v>183</v>
      </c>
      <c r="Z12" s="150"/>
      <c r="AA12" s="150"/>
      <c r="AB12" s="150"/>
      <c r="AC12" s="150"/>
      <c r="AD12" s="150"/>
      <c r="AE12" s="150"/>
      <c r="AF12" s="150"/>
      <c r="AG12" s="150" t="s">
        <v>184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81">
        <v>5</v>
      </c>
      <c r="B13" s="182" t="s">
        <v>856</v>
      </c>
      <c r="C13" s="191" t="s">
        <v>857</v>
      </c>
      <c r="D13" s="183" t="s">
        <v>197</v>
      </c>
      <c r="E13" s="184">
        <v>2</v>
      </c>
      <c r="F13" s="185"/>
      <c r="G13" s="186">
        <f>ROUND(E13*F13,2)</f>
        <v>0</v>
      </c>
      <c r="H13" s="185"/>
      <c r="I13" s="186">
        <f>ROUND(E13*H13,2)</f>
        <v>0</v>
      </c>
      <c r="J13" s="185"/>
      <c r="K13" s="186">
        <f>ROUND(E13*J13,2)</f>
        <v>0</v>
      </c>
      <c r="L13" s="186">
        <v>21</v>
      </c>
      <c r="M13" s="186">
        <f>G13*(1+L13/100)</f>
        <v>0</v>
      </c>
      <c r="N13" s="184">
        <v>0</v>
      </c>
      <c r="O13" s="184">
        <f>ROUND(E13*N13,2)</f>
        <v>0</v>
      </c>
      <c r="P13" s="184">
        <v>1.56E-3</v>
      </c>
      <c r="Q13" s="184">
        <f>ROUND(E13*P13,2)</f>
        <v>0</v>
      </c>
      <c r="R13" s="186" t="s">
        <v>829</v>
      </c>
      <c r="S13" s="186" t="s">
        <v>242</v>
      </c>
      <c r="T13" s="187" t="s">
        <v>243</v>
      </c>
      <c r="U13" s="161">
        <v>0.217</v>
      </c>
      <c r="V13" s="161">
        <f>ROUND(E13*U13,2)</f>
        <v>0.43</v>
      </c>
      <c r="W13" s="161"/>
      <c r="X13" s="161" t="s">
        <v>182</v>
      </c>
      <c r="Y13" s="161" t="s">
        <v>183</v>
      </c>
      <c r="Z13" s="150"/>
      <c r="AA13" s="150"/>
      <c r="AB13" s="150"/>
      <c r="AC13" s="150"/>
      <c r="AD13" s="150"/>
      <c r="AE13" s="150"/>
      <c r="AF13" s="150"/>
      <c r="AG13" s="150" t="s">
        <v>184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x14ac:dyDescent="0.2">
      <c r="A14" s="166" t="s">
        <v>175</v>
      </c>
      <c r="B14" s="167" t="s">
        <v>96</v>
      </c>
      <c r="C14" s="188" t="s">
        <v>97</v>
      </c>
      <c r="D14" s="168"/>
      <c r="E14" s="169"/>
      <c r="F14" s="170"/>
      <c r="G14" s="170">
        <f>SUMIF(AG15:AG16,"&lt;&gt;NOR",G15:G16)</f>
        <v>0</v>
      </c>
      <c r="H14" s="170"/>
      <c r="I14" s="170">
        <f>SUM(I15:I16)</f>
        <v>0</v>
      </c>
      <c r="J14" s="170"/>
      <c r="K14" s="170">
        <f>SUM(K15:K16)</f>
        <v>0</v>
      </c>
      <c r="L14" s="170"/>
      <c r="M14" s="170">
        <f>SUM(M15:M16)</f>
        <v>0</v>
      </c>
      <c r="N14" s="169"/>
      <c r="O14" s="169">
        <f>SUM(O15:O16)</f>
        <v>0.01</v>
      </c>
      <c r="P14" s="169"/>
      <c r="Q14" s="169">
        <f>SUM(Q15:Q16)</f>
        <v>0</v>
      </c>
      <c r="R14" s="170"/>
      <c r="S14" s="170"/>
      <c r="T14" s="171"/>
      <c r="U14" s="165"/>
      <c r="V14" s="165">
        <f>SUM(V15:V16)</f>
        <v>1.07</v>
      </c>
      <c r="W14" s="165"/>
      <c r="X14" s="165"/>
      <c r="Y14" s="165"/>
      <c r="AG14" t="s">
        <v>176</v>
      </c>
    </row>
    <row r="15" spans="1:60" outlineLevel="1" x14ac:dyDescent="0.2">
      <c r="A15" s="173">
        <v>6</v>
      </c>
      <c r="B15" s="174" t="s">
        <v>858</v>
      </c>
      <c r="C15" s="189" t="s">
        <v>859</v>
      </c>
      <c r="D15" s="175" t="s">
        <v>179</v>
      </c>
      <c r="E15" s="176">
        <v>5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21</v>
      </c>
      <c r="M15" s="178">
        <f>G15*(1+L15/100)</f>
        <v>0</v>
      </c>
      <c r="N15" s="176">
        <v>1.58E-3</v>
      </c>
      <c r="O15" s="176">
        <f>ROUND(E15*N15,2)</f>
        <v>0.01</v>
      </c>
      <c r="P15" s="176">
        <v>0</v>
      </c>
      <c r="Q15" s="176">
        <f>ROUND(E15*P15,2)</f>
        <v>0</v>
      </c>
      <c r="R15" s="178" t="s">
        <v>860</v>
      </c>
      <c r="S15" s="178" t="s">
        <v>242</v>
      </c>
      <c r="T15" s="179" t="s">
        <v>294</v>
      </c>
      <c r="U15" s="161">
        <v>0.214</v>
      </c>
      <c r="V15" s="161">
        <f>ROUND(E15*U15,2)</f>
        <v>1.07</v>
      </c>
      <c r="W15" s="161"/>
      <c r="X15" s="161" t="s">
        <v>182</v>
      </c>
      <c r="Y15" s="161" t="s">
        <v>183</v>
      </c>
      <c r="Z15" s="150"/>
      <c r="AA15" s="150"/>
      <c r="AB15" s="150"/>
      <c r="AC15" s="150"/>
      <c r="AD15" s="150"/>
      <c r="AE15" s="150"/>
      <c r="AF15" s="150"/>
      <c r="AG15" s="150" t="s">
        <v>184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2" x14ac:dyDescent="0.2">
      <c r="A16" s="157"/>
      <c r="B16" s="158"/>
      <c r="C16" s="190" t="s">
        <v>1255</v>
      </c>
      <c r="D16" s="163"/>
      <c r="E16" s="164">
        <v>5</v>
      </c>
      <c r="F16" s="161"/>
      <c r="G16" s="161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0"/>
      <c r="AA16" s="150"/>
      <c r="AB16" s="150"/>
      <c r="AC16" s="150"/>
      <c r="AD16" s="150"/>
      <c r="AE16" s="150"/>
      <c r="AF16" s="150"/>
      <c r="AG16" s="150" t="s">
        <v>188</v>
      </c>
      <c r="AH16" s="150">
        <v>0</v>
      </c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x14ac:dyDescent="0.2">
      <c r="A17" s="166" t="s">
        <v>175</v>
      </c>
      <c r="B17" s="167" t="s">
        <v>100</v>
      </c>
      <c r="C17" s="188" t="s">
        <v>101</v>
      </c>
      <c r="D17" s="168"/>
      <c r="E17" s="169"/>
      <c r="F17" s="170"/>
      <c r="G17" s="170">
        <f>SUMIF(AG18:AG18,"&lt;&gt;NOR",G18:G18)</f>
        <v>0</v>
      </c>
      <c r="H17" s="170"/>
      <c r="I17" s="170">
        <f>SUM(I18:I18)</f>
        <v>0</v>
      </c>
      <c r="J17" s="170"/>
      <c r="K17" s="170">
        <f>SUM(K18:K18)</f>
        <v>0</v>
      </c>
      <c r="L17" s="170"/>
      <c r="M17" s="170">
        <f>SUM(M18:M18)</f>
        <v>0</v>
      </c>
      <c r="N17" s="169"/>
      <c r="O17" s="169">
        <f>SUM(O18:O18)</f>
        <v>0</v>
      </c>
      <c r="P17" s="169"/>
      <c r="Q17" s="169">
        <f>SUM(Q18:Q18)</f>
        <v>0</v>
      </c>
      <c r="R17" s="170"/>
      <c r="S17" s="170"/>
      <c r="T17" s="171"/>
      <c r="U17" s="165"/>
      <c r="V17" s="165">
        <f>SUM(V18:V18)</f>
        <v>24</v>
      </c>
      <c r="W17" s="165"/>
      <c r="X17" s="165"/>
      <c r="Y17" s="165"/>
      <c r="AG17" t="s">
        <v>176</v>
      </c>
    </row>
    <row r="18" spans="1:60" outlineLevel="1" x14ac:dyDescent="0.2">
      <c r="A18" s="181">
        <v>7</v>
      </c>
      <c r="B18" s="182" t="s">
        <v>882</v>
      </c>
      <c r="C18" s="191" t="s">
        <v>883</v>
      </c>
      <c r="D18" s="183" t="s">
        <v>884</v>
      </c>
      <c r="E18" s="184">
        <v>24</v>
      </c>
      <c r="F18" s="185"/>
      <c r="G18" s="186">
        <f>ROUND(E18*F18,2)</f>
        <v>0</v>
      </c>
      <c r="H18" s="185"/>
      <c r="I18" s="186">
        <f>ROUND(E18*H18,2)</f>
        <v>0</v>
      </c>
      <c r="J18" s="185"/>
      <c r="K18" s="186">
        <f>ROUND(E18*J18,2)</f>
        <v>0</v>
      </c>
      <c r="L18" s="186">
        <v>21</v>
      </c>
      <c r="M18" s="186">
        <f>G18*(1+L18/100)</f>
        <v>0</v>
      </c>
      <c r="N18" s="184">
        <v>0</v>
      </c>
      <c r="O18" s="184">
        <f>ROUND(E18*N18,2)</f>
        <v>0</v>
      </c>
      <c r="P18" s="184">
        <v>0</v>
      </c>
      <c r="Q18" s="184">
        <f>ROUND(E18*P18,2)</f>
        <v>0</v>
      </c>
      <c r="R18" s="186"/>
      <c r="S18" s="186" t="s">
        <v>180</v>
      </c>
      <c r="T18" s="187" t="s">
        <v>181</v>
      </c>
      <c r="U18" s="161">
        <v>1</v>
      </c>
      <c r="V18" s="161">
        <f>ROUND(E18*U18,2)</f>
        <v>24</v>
      </c>
      <c r="W18" s="161"/>
      <c r="X18" s="161" t="s">
        <v>885</v>
      </c>
      <c r="Y18" s="161" t="s">
        <v>183</v>
      </c>
      <c r="Z18" s="150"/>
      <c r="AA18" s="150"/>
      <c r="AB18" s="150"/>
      <c r="AC18" s="150"/>
      <c r="AD18" s="150"/>
      <c r="AE18" s="150"/>
      <c r="AF18" s="150"/>
      <c r="AG18" s="150" t="s">
        <v>886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x14ac:dyDescent="0.2">
      <c r="A19" s="166" t="s">
        <v>175</v>
      </c>
      <c r="B19" s="167" t="s">
        <v>110</v>
      </c>
      <c r="C19" s="188" t="s">
        <v>111</v>
      </c>
      <c r="D19" s="168"/>
      <c r="E19" s="169"/>
      <c r="F19" s="170"/>
      <c r="G19" s="170">
        <f>SUMIF(AG20:AG31,"&lt;&gt;NOR",G20:G31)</f>
        <v>0</v>
      </c>
      <c r="H19" s="170"/>
      <c r="I19" s="170">
        <f>SUM(I20:I31)</f>
        <v>0</v>
      </c>
      <c r="J19" s="170"/>
      <c r="K19" s="170">
        <f>SUM(K20:K31)</f>
        <v>0</v>
      </c>
      <c r="L19" s="170"/>
      <c r="M19" s="170">
        <f>SUM(M20:M31)</f>
        <v>0</v>
      </c>
      <c r="N19" s="169"/>
      <c r="O19" s="169">
        <f>SUM(O20:O31)</f>
        <v>0</v>
      </c>
      <c r="P19" s="169"/>
      <c r="Q19" s="169">
        <f>SUM(Q20:Q31)</f>
        <v>0</v>
      </c>
      <c r="R19" s="170"/>
      <c r="S19" s="170"/>
      <c r="T19" s="171"/>
      <c r="U19" s="165"/>
      <c r="V19" s="165">
        <f>SUM(V20:V31)</f>
        <v>8.61</v>
      </c>
      <c r="W19" s="165"/>
      <c r="X19" s="165"/>
      <c r="Y19" s="165"/>
      <c r="AG19" t="s">
        <v>176</v>
      </c>
    </row>
    <row r="20" spans="1:60" outlineLevel="1" x14ac:dyDescent="0.2">
      <c r="A20" s="181">
        <v>8</v>
      </c>
      <c r="B20" s="182" t="s">
        <v>930</v>
      </c>
      <c r="C20" s="191" t="s">
        <v>931</v>
      </c>
      <c r="D20" s="183" t="s">
        <v>240</v>
      </c>
      <c r="E20" s="184">
        <v>1</v>
      </c>
      <c r="F20" s="185"/>
      <c r="G20" s="186">
        <f>ROUND(E20*F20,2)</f>
        <v>0</v>
      </c>
      <c r="H20" s="185"/>
      <c r="I20" s="186">
        <f>ROUND(E20*H20,2)</f>
        <v>0</v>
      </c>
      <c r="J20" s="185"/>
      <c r="K20" s="186">
        <f>ROUND(E20*J20,2)</f>
        <v>0</v>
      </c>
      <c r="L20" s="186">
        <v>21</v>
      </c>
      <c r="M20" s="186">
        <f>G20*(1+L20/100)</f>
        <v>0</v>
      </c>
      <c r="N20" s="184">
        <v>0</v>
      </c>
      <c r="O20" s="184">
        <f>ROUND(E20*N20,2)</f>
        <v>0</v>
      </c>
      <c r="P20" s="184">
        <v>0</v>
      </c>
      <c r="Q20" s="184">
        <f>ROUND(E20*P20,2)</f>
        <v>0</v>
      </c>
      <c r="R20" s="186" t="s">
        <v>829</v>
      </c>
      <c r="S20" s="186" t="s">
        <v>242</v>
      </c>
      <c r="T20" s="187" t="s">
        <v>243</v>
      </c>
      <c r="U20" s="161">
        <v>0.83399999999999996</v>
      </c>
      <c r="V20" s="161">
        <f>ROUND(E20*U20,2)</f>
        <v>0.83</v>
      </c>
      <c r="W20" s="161"/>
      <c r="X20" s="161" t="s">
        <v>182</v>
      </c>
      <c r="Y20" s="161" t="s">
        <v>183</v>
      </c>
      <c r="Z20" s="150"/>
      <c r="AA20" s="150"/>
      <c r="AB20" s="150"/>
      <c r="AC20" s="150"/>
      <c r="AD20" s="150"/>
      <c r="AE20" s="150"/>
      <c r="AF20" s="150"/>
      <c r="AG20" s="150" t="s">
        <v>184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81">
        <v>9</v>
      </c>
      <c r="B21" s="182" t="s">
        <v>932</v>
      </c>
      <c r="C21" s="191" t="s">
        <v>933</v>
      </c>
      <c r="D21" s="183" t="s">
        <v>240</v>
      </c>
      <c r="E21" s="184">
        <v>1</v>
      </c>
      <c r="F21" s="185"/>
      <c r="G21" s="186">
        <f>ROUND(E21*F21,2)</f>
        <v>0</v>
      </c>
      <c r="H21" s="185"/>
      <c r="I21" s="186">
        <f>ROUND(E21*H21,2)</f>
        <v>0</v>
      </c>
      <c r="J21" s="185"/>
      <c r="K21" s="186">
        <f>ROUND(E21*J21,2)</f>
        <v>0</v>
      </c>
      <c r="L21" s="186">
        <v>21</v>
      </c>
      <c r="M21" s="186">
        <f>G21*(1+L21/100)</f>
        <v>0</v>
      </c>
      <c r="N21" s="184">
        <v>0</v>
      </c>
      <c r="O21" s="184">
        <f>ROUND(E21*N21,2)</f>
        <v>0</v>
      </c>
      <c r="P21" s="184">
        <v>0</v>
      </c>
      <c r="Q21" s="184">
        <f>ROUND(E21*P21,2)</f>
        <v>0</v>
      </c>
      <c r="R21" s="186" t="s">
        <v>829</v>
      </c>
      <c r="S21" s="186" t="s">
        <v>242</v>
      </c>
      <c r="T21" s="187" t="s">
        <v>243</v>
      </c>
      <c r="U21" s="161">
        <v>0.99199999999999999</v>
      </c>
      <c r="V21" s="161">
        <f>ROUND(E21*U21,2)</f>
        <v>0.99</v>
      </c>
      <c r="W21" s="161"/>
      <c r="X21" s="161" t="s">
        <v>182</v>
      </c>
      <c r="Y21" s="161" t="s">
        <v>183</v>
      </c>
      <c r="Z21" s="150"/>
      <c r="AA21" s="150"/>
      <c r="AB21" s="150"/>
      <c r="AC21" s="150"/>
      <c r="AD21" s="150"/>
      <c r="AE21" s="150"/>
      <c r="AF21" s="150"/>
      <c r="AG21" s="150" t="s">
        <v>184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73">
        <v>10</v>
      </c>
      <c r="B22" s="174" t="s">
        <v>966</v>
      </c>
      <c r="C22" s="189" t="s">
        <v>967</v>
      </c>
      <c r="D22" s="175" t="s">
        <v>240</v>
      </c>
      <c r="E22" s="176">
        <v>1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0</v>
      </c>
      <c r="O22" s="176">
        <f>ROUND(E22*N22,2)</f>
        <v>0</v>
      </c>
      <c r="P22" s="176">
        <v>0</v>
      </c>
      <c r="Q22" s="176">
        <f>ROUND(E22*P22,2)</f>
        <v>0</v>
      </c>
      <c r="R22" s="178" t="s">
        <v>829</v>
      </c>
      <c r="S22" s="178" t="s">
        <v>242</v>
      </c>
      <c r="T22" s="179" t="s">
        <v>243</v>
      </c>
      <c r="U22" s="161">
        <v>0.157</v>
      </c>
      <c r="V22" s="161">
        <f>ROUND(E22*U22,2)</f>
        <v>0.16</v>
      </c>
      <c r="W22" s="161"/>
      <c r="X22" s="161" t="s">
        <v>182</v>
      </c>
      <c r="Y22" s="161" t="s">
        <v>183</v>
      </c>
      <c r="Z22" s="150"/>
      <c r="AA22" s="150"/>
      <c r="AB22" s="150"/>
      <c r="AC22" s="150"/>
      <c r="AD22" s="150"/>
      <c r="AE22" s="150"/>
      <c r="AF22" s="150"/>
      <c r="AG22" s="150" t="s">
        <v>184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2" x14ac:dyDescent="0.2">
      <c r="A23" s="157"/>
      <c r="B23" s="158"/>
      <c r="C23" s="263" t="s">
        <v>968</v>
      </c>
      <c r="D23" s="264"/>
      <c r="E23" s="264"/>
      <c r="F23" s="264"/>
      <c r="G23" s="264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0"/>
      <c r="AA23" s="150"/>
      <c r="AB23" s="150"/>
      <c r="AC23" s="150"/>
      <c r="AD23" s="150"/>
      <c r="AE23" s="150"/>
      <c r="AF23" s="150"/>
      <c r="AG23" s="150" t="s">
        <v>245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73">
        <v>11</v>
      </c>
      <c r="B24" s="174" t="s">
        <v>969</v>
      </c>
      <c r="C24" s="189" t="s">
        <v>970</v>
      </c>
      <c r="D24" s="175" t="s">
        <v>240</v>
      </c>
      <c r="E24" s="176">
        <v>1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0</v>
      </c>
      <c r="O24" s="176">
        <f>ROUND(E24*N24,2)</f>
        <v>0</v>
      </c>
      <c r="P24" s="176">
        <v>0</v>
      </c>
      <c r="Q24" s="176">
        <f>ROUND(E24*P24,2)</f>
        <v>0</v>
      </c>
      <c r="R24" s="178" t="s">
        <v>829</v>
      </c>
      <c r="S24" s="178" t="s">
        <v>242</v>
      </c>
      <c r="T24" s="179" t="s">
        <v>243</v>
      </c>
      <c r="U24" s="161">
        <v>0.17399999999999999</v>
      </c>
      <c r="V24" s="161">
        <f>ROUND(E24*U24,2)</f>
        <v>0.17</v>
      </c>
      <c r="W24" s="161"/>
      <c r="X24" s="161" t="s">
        <v>182</v>
      </c>
      <c r="Y24" s="161" t="s">
        <v>183</v>
      </c>
      <c r="Z24" s="150"/>
      <c r="AA24" s="150"/>
      <c r="AB24" s="150"/>
      <c r="AC24" s="150"/>
      <c r="AD24" s="150"/>
      <c r="AE24" s="150"/>
      <c r="AF24" s="150"/>
      <c r="AG24" s="150" t="s">
        <v>184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2" x14ac:dyDescent="0.2">
      <c r="A25" s="157"/>
      <c r="B25" s="158"/>
      <c r="C25" s="263" t="s">
        <v>968</v>
      </c>
      <c r="D25" s="264"/>
      <c r="E25" s="264"/>
      <c r="F25" s="264"/>
      <c r="G25" s="264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0"/>
      <c r="AA25" s="150"/>
      <c r="AB25" s="150"/>
      <c r="AC25" s="150"/>
      <c r="AD25" s="150"/>
      <c r="AE25" s="150"/>
      <c r="AF25" s="150"/>
      <c r="AG25" s="150" t="s">
        <v>245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73">
        <v>12</v>
      </c>
      <c r="B26" s="174" t="s">
        <v>971</v>
      </c>
      <c r="C26" s="189" t="s">
        <v>972</v>
      </c>
      <c r="D26" s="175" t="s">
        <v>240</v>
      </c>
      <c r="E26" s="176">
        <v>1</v>
      </c>
      <c r="F26" s="177"/>
      <c r="G26" s="178">
        <f>ROUND(E26*F26,2)</f>
        <v>0</v>
      </c>
      <c r="H26" s="177"/>
      <c r="I26" s="178">
        <f>ROUND(E26*H26,2)</f>
        <v>0</v>
      </c>
      <c r="J26" s="177"/>
      <c r="K26" s="178">
        <f>ROUND(E26*J26,2)</f>
        <v>0</v>
      </c>
      <c r="L26" s="178">
        <v>21</v>
      </c>
      <c r="M26" s="178">
        <f>G26*(1+L26/100)</f>
        <v>0</v>
      </c>
      <c r="N26" s="176">
        <v>0</v>
      </c>
      <c r="O26" s="176">
        <f>ROUND(E26*N26,2)</f>
        <v>0</v>
      </c>
      <c r="P26" s="176">
        <v>0</v>
      </c>
      <c r="Q26" s="176">
        <f>ROUND(E26*P26,2)</f>
        <v>0</v>
      </c>
      <c r="R26" s="178" t="s">
        <v>829</v>
      </c>
      <c r="S26" s="178" t="s">
        <v>242</v>
      </c>
      <c r="T26" s="179" t="s">
        <v>243</v>
      </c>
      <c r="U26" s="161">
        <v>0.25900000000000001</v>
      </c>
      <c r="V26" s="161">
        <f>ROUND(E26*U26,2)</f>
        <v>0.26</v>
      </c>
      <c r="W26" s="161"/>
      <c r="X26" s="161" t="s">
        <v>182</v>
      </c>
      <c r="Y26" s="161" t="s">
        <v>183</v>
      </c>
      <c r="Z26" s="150"/>
      <c r="AA26" s="150"/>
      <c r="AB26" s="150"/>
      <c r="AC26" s="150"/>
      <c r="AD26" s="150"/>
      <c r="AE26" s="150"/>
      <c r="AF26" s="150"/>
      <c r="AG26" s="150" t="s">
        <v>184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2" x14ac:dyDescent="0.2">
      <c r="A27" s="157"/>
      <c r="B27" s="158"/>
      <c r="C27" s="263" t="s">
        <v>968</v>
      </c>
      <c r="D27" s="264"/>
      <c r="E27" s="264"/>
      <c r="F27" s="264"/>
      <c r="G27" s="264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50"/>
      <c r="AA27" s="150"/>
      <c r="AB27" s="150"/>
      <c r="AC27" s="150"/>
      <c r="AD27" s="150"/>
      <c r="AE27" s="150"/>
      <c r="AF27" s="150"/>
      <c r="AG27" s="150" t="s">
        <v>245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2.5" outlineLevel="1" x14ac:dyDescent="0.2">
      <c r="A28" s="181">
        <v>13</v>
      </c>
      <c r="B28" s="182" t="s">
        <v>973</v>
      </c>
      <c r="C28" s="191" t="s">
        <v>974</v>
      </c>
      <c r="D28" s="183" t="s">
        <v>240</v>
      </c>
      <c r="E28" s="184">
        <v>1</v>
      </c>
      <c r="F28" s="185"/>
      <c r="G28" s="186">
        <f>ROUND(E28*F28,2)</f>
        <v>0</v>
      </c>
      <c r="H28" s="185"/>
      <c r="I28" s="186">
        <f>ROUND(E28*H28,2)</f>
        <v>0</v>
      </c>
      <c r="J28" s="185"/>
      <c r="K28" s="186">
        <f>ROUND(E28*J28,2)</f>
        <v>0</v>
      </c>
      <c r="L28" s="186">
        <v>21</v>
      </c>
      <c r="M28" s="186">
        <f>G28*(1+L28/100)</f>
        <v>0</v>
      </c>
      <c r="N28" s="184">
        <v>7.2000000000000005E-4</v>
      </c>
      <c r="O28" s="184">
        <f>ROUND(E28*N28,2)</f>
        <v>0</v>
      </c>
      <c r="P28" s="184">
        <v>0</v>
      </c>
      <c r="Q28" s="184">
        <f>ROUND(E28*P28,2)</f>
        <v>0</v>
      </c>
      <c r="R28" s="186" t="s">
        <v>829</v>
      </c>
      <c r="S28" s="186" t="s">
        <v>242</v>
      </c>
      <c r="T28" s="187" t="s">
        <v>243</v>
      </c>
      <c r="U28" s="161">
        <v>0.2</v>
      </c>
      <c r="V28" s="161">
        <f>ROUND(E28*U28,2)</f>
        <v>0.2</v>
      </c>
      <c r="W28" s="161"/>
      <c r="X28" s="161" t="s">
        <v>182</v>
      </c>
      <c r="Y28" s="161" t="s">
        <v>183</v>
      </c>
      <c r="Z28" s="150"/>
      <c r="AA28" s="150"/>
      <c r="AB28" s="150"/>
      <c r="AC28" s="150"/>
      <c r="AD28" s="150"/>
      <c r="AE28" s="150"/>
      <c r="AF28" s="150"/>
      <c r="AG28" s="150" t="s">
        <v>184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81">
        <v>14</v>
      </c>
      <c r="B29" s="182" t="s">
        <v>982</v>
      </c>
      <c r="C29" s="191" t="s">
        <v>983</v>
      </c>
      <c r="D29" s="183" t="s">
        <v>884</v>
      </c>
      <c r="E29" s="184">
        <v>6</v>
      </c>
      <c r="F29" s="185"/>
      <c r="G29" s="186">
        <f>ROUND(E29*F29,2)</f>
        <v>0</v>
      </c>
      <c r="H29" s="185"/>
      <c r="I29" s="186">
        <f>ROUND(E29*H29,2)</f>
        <v>0</v>
      </c>
      <c r="J29" s="185"/>
      <c r="K29" s="186">
        <f>ROUND(E29*J29,2)</f>
        <v>0</v>
      </c>
      <c r="L29" s="186">
        <v>21</v>
      </c>
      <c r="M29" s="186">
        <f>G29*(1+L29/100)</f>
        <v>0</v>
      </c>
      <c r="N29" s="184">
        <v>0</v>
      </c>
      <c r="O29" s="184">
        <f>ROUND(E29*N29,2)</f>
        <v>0</v>
      </c>
      <c r="P29" s="184">
        <v>0</v>
      </c>
      <c r="Q29" s="184">
        <f>ROUND(E29*P29,2)</f>
        <v>0</v>
      </c>
      <c r="R29" s="186"/>
      <c r="S29" s="186" t="s">
        <v>180</v>
      </c>
      <c r="T29" s="187" t="s">
        <v>181</v>
      </c>
      <c r="U29" s="161">
        <v>1</v>
      </c>
      <c r="V29" s="161">
        <f>ROUND(E29*U29,2)</f>
        <v>6</v>
      </c>
      <c r="W29" s="161"/>
      <c r="X29" s="161" t="s">
        <v>182</v>
      </c>
      <c r="Y29" s="161" t="s">
        <v>183</v>
      </c>
      <c r="Z29" s="150"/>
      <c r="AA29" s="150"/>
      <c r="AB29" s="150"/>
      <c r="AC29" s="150"/>
      <c r="AD29" s="150"/>
      <c r="AE29" s="150"/>
      <c r="AF29" s="150"/>
      <c r="AG29" s="150" t="s">
        <v>184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3">
        <v>15</v>
      </c>
      <c r="B30" s="174" t="s">
        <v>988</v>
      </c>
      <c r="C30" s="189" t="s">
        <v>989</v>
      </c>
      <c r="D30" s="175" t="s">
        <v>490</v>
      </c>
      <c r="E30" s="176">
        <v>7.2000000000000005E-4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0</v>
      </c>
      <c r="O30" s="176">
        <f>ROUND(E30*N30,2)</f>
        <v>0</v>
      </c>
      <c r="P30" s="176">
        <v>0</v>
      </c>
      <c r="Q30" s="176">
        <f>ROUND(E30*P30,2)</f>
        <v>0</v>
      </c>
      <c r="R30" s="178" t="s">
        <v>829</v>
      </c>
      <c r="S30" s="178" t="s">
        <v>242</v>
      </c>
      <c r="T30" s="179" t="s">
        <v>243</v>
      </c>
      <c r="U30" s="161">
        <v>1.47</v>
      </c>
      <c r="V30" s="161">
        <f>ROUND(E30*U30,2)</f>
        <v>0</v>
      </c>
      <c r="W30" s="161"/>
      <c r="X30" s="161" t="s">
        <v>491</v>
      </c>
      <c r="Y30" s="161" t="s">
        <v>183</v>
      </c>
      <c r="Z30" s="150"/>
      <c r="AA30" s="150"/>
      <c r="AB30" s="150"/>
      <c r="AC30" s="150"/>
      <c r="AD30" s="150"/>
      <c r="AE30" s="150"/>
      <c r="AF30" s="150"/>
      <c r="AG30" s="150" t="s">
        <v>492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2" x14ac:dyDescent="0.2">
      <c r="A31" s="157"/>
      <c r="B31" s="158"/>
      <c r="C31" s="263" t="s">
        <v>990</v>
      </c>
      <c r="D31" s="264"/>
      <c r="E31" s="264"/>
      <c r="F31" s="264"/>
      <c r="G31" s="264"/>
      <c r="H31" s="161"/>
      <c r="I31" s="161"/>
      <c r="J31" s="161"/>
      <c r="K31" s="161"/>
      <c r="L31" s="161"/>
      <c r="M31" s="161"/>
      <c r="N31" s="160"/>
      <c r="O31" s="160"/>
      <c r="P31" s="160"/>
      <c r="Q31" s="160"/>
      <c r="R31" s="161"/>
      <c r="S31" s="161"/>
      <c r="T31" s="161"/>
      <c r="U31" s="161"/>
      <c r="V31" s="161"/>
      <c r="W31" s="161"/>
      <c r="X31" s="161"/>
      <c r="Y31" s="161"/>
      <c r="Z31" s="150"/>
      <c r="AA31" s="150"/>
      <c r="AB31" s="150"/>
      <c r="AC31" s="150"/>
      <c r="AD31" s="150"/>
      <c r="AE31" s="150"/>
      <c r="AF31" s="150"/>
      <c r="AG31" s="150" t="s">
        <v>245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x14ac:dyDescent="0.2">
      <c r="A32" s="166" t="s">
        <v>175</v>
      </c>
      <c r="B32" s="167" t="s">
        <v>112</v>
      </c>
      <c r="C32" s="188" t="s">
        <v>113</v>
      </c>
      <c r="D32" s="168"/>
      <c r="E32" s="169"/>
      <c r="F32" s="170"/>
      <c r="G32" s="170">
        <f>SUMIF(AG33:AG40,"&lt;&gt;NOR",G33:G40)</f>
        <v>0</v>
      </c>
      <c r="H32" s="170"/>
      <c r="I32" s="170">
        <f>SUM(I33:I40)</f>
        <v>0</v>
      </c>
      <c r="J32" s="170"/>
      <c r="K32" s="170">
        <f>SUM(K33:K40)</f>
        <v>0</v>
      </c>
      <c r="L32" s="170"/>
      <c r="M32" s="170">
        <f>SUM(M33:M40)</f>
        <v>0</v>
      </c>
      <c r="N32" s="169"/>
      <c r="O32" s="169">
        <f>SUM(O33:O40)</f>
        <v>0.01</v>
      </c>
      <c r="P32" s="169"/>
      <c r="Q32" s="169">
        <f>SUM(Q33:Q40)</f>
        <v>0</v>
      </c>
      <c r="R32" s="170"/>
      <c r="S32" s="170"/>
      <c r="T32" s="171"/>
      <c r="U32" s="165"/>
      <c r="V32" s="165">
        <f>SUM(V33:V40)</f>
        <v>12.479999999999999</v>
      </c>
      <c r="W32" s="165"/>
      <c r="X32" s="165"/>
      <c r="Y32" s="165"/>
      <c r="AG32" t="s">
        <v>176</v>
      </c>
    </row>
    <row r="33" spans="1:60" outlineLevel="1" x14ac:dyDescent="0.2">
      <c r="A33" s="181">
        <v>16</v>
      </c>
      <c r="B33" s="182" t="s">
        <v>991</v>
      </c>
      <c r="C33" s="191" t="s">
        <v>992</v>
      </c>
      <c r="D33" s="183" t="s">
        <v>240</v>
      </c>
      <c r="E33" s="184">
        <v>6</v>
      </c>
      <c r="F33" s="185"/>
      <c r="G33" s="186">
        <f>ROUND(E33*F33,2)</f>
        <v>0</v>
      </c>
      <c r="H33" s="185"/>
      <c r="I33" s="186">
        <f>ROUND(E33*H33,2)</f>
        <v>0</v>
      </c>
      <c r="J33" s="185"/>
      <c r="K33" s="186">
        <f>ROUND(E33*J33,2)</f>
        <v>0</v>
      </c>
      <c r="L33" s="186">
        <v>21</v>
      </c>
      <c r="M33" s="186">
        <f>G33*(1+L33/100)</f>
        <v>0</v>
      </c>
      <c r="N33" s="184">
        <v>9.8999999999999999E-4</v>
      </c>
      <c r="O33" s="184">
        <f>ROUND(E33*N33,2)</f>
        <v>0.01</v>
      </c>
      <c r="P33" s="184">
        <v>0</v>
      </c>
      <c r="Q33" s="184">
        <f>ROUND(E33*P33,2)</f>
        <v>0</v>
      </c>
      <c r="R33" s="186" t="s">
        <v>829</v>
      </c>
      <c r="S33" s="186" t="s">
        <v>242</v>
      </c>
      <c r="T33" s="187" t="s">
        <v>243</v>
      </c>
      <c r="U33" s="161">
        <v>0.66900000000000004</v>
      </c>
      <c r="V33" s="161">
        <f>ROUND(E33*U33,2)</f>
        <v>4.01</v>
      </c>
      <c r="W33" s="161"/>
      <c r="X33" s="161" t="s">
        <v>182</v>
      </c>
      <c r="Y33" s="161" t="s">
        <v>183</v>
      </c>
      <c r="Z33" s="150"/>
      <c r="AA33" s="150"/>
      <c r="AB33" s="150"/>
      <c r="AC33" s="150"/>
      <c r="AD33" s="150"/>
      <c r="AE33" s="150"/>
      <c r="AF33" s="150"/>
      <c r="AG33" s="150" t="s">
        <v>184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3">
        <v>17</v>
      </c>
      <c r="B34" s="174" t="s">
        <v>1030</v>
      </c>
      <c r="C34" s="189" t="s">
        <v>1031</v>
      </c>
      <c r="D34" s="175" t="s">
        <v>240</v>
      </c>
      <c r="E34" s="176">
        <v>5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0</v>
      </c>
      <c r="O34" s="176">
        <f>ROUND(E34*N34,2)</f>
        <v>0</v>
      </c>
      <c r="P34" s="176">
        <v>0</v>
      </c>
      <c r="Q34" s="176">
        <f>ROUND(E34*P34,2)</f>
        <v>0</v>
      </c>
      <c r="R34" s="178" t="s">
        <v>829</v>
      </c>
      <c r="S34" s="178" t="s">
        <v>242</v>
      </c>
      <c r="T34" s="179" t="s">
        <v>243</v>
      </c>
      <c r="U34" s="161">
        <v>0.42499999999999999</v>
      </c>
      <c r="V34" s="161">
        <f>ROUND(E34*U34,2)</f>
        <v>2.13</v>
      </c>
      <c r="W34" s="161"/>
      <c r="X34" s="161" t="s">
        <v>182</v>
      </c>
      <c r="Y34" s="161" t="s">
        <v>183</v>
      </c>
      <c r="Z34" s="150"/>
      <c r="AA34" s="150"/>
      <c r="AB34" s="150"/>
      <c r="AC34" s="150"/>
      <c r="AD34" s="150"/>
      <c r="AE34" s="150"/>
      <c r="AF34" s="150"/>
      <c r="AG34" s="150" t="s">
        <v>184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2" x14ac:dyDescent="0.2">
      <c r="A35" s="157"/>
      <c r="B35" s="158"/>
      <c r="C35" s="190" t="s">
        <v>1255</v>
      </c>
      <c r="D35" s="163"/>
      <c r="E35" s="164">
        <v>5</v>
      </c>
      <c r="F35" s="161"/>
      <c r="G35" s="161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0"/>
      <c r="AA35" s="150"/>
      <c r="AB35" s="150"/>
      <c r="AC35" s="150"/>
      <c r="AD35" s="150"/>
      <c r="AE35" s="150"/>
      <c r="AF35" s="150"/>
      <c r="AG35" s="150" t="s">
        <v>188</v>
      </c>
      <c r="AH35" s="150">
        <v>0</v>
      </c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73">
        <v>18</v>
      </c>
      <c r="B36" s="174" t="s">
        <v>1033</v>
      </c>
      <c r="C36" s="189" t="s">
        <v>1034</v>
      </c>
      <c r="D36" s="175" t="s">
        <v>240</v>
      </c>
      <c r="E36" s="176">
        <v>2</v>
      </c>
      <c r="F36" s="177"/>
      <c r="G36" s="178">
        <f>ROUND(E36*F36,2)</f>
        <v>0</v>
      </c>
      <c r="H36" s="177"/>
      <c r="I36" s="178">
        <f>ROUND(E36*H36,2)</f>
        <v>0</v>
      </c>
      <c r="J36" s="177"/>
      <c r="K36" s="178">
        <f>ROUND(E36*J36,2)</f>
        <v>0</v>
      </c>
      <c r="L36" s="178">
        <v>21</v>
      </c>
      <c r="M36" s="178">
        <f>G36*(1+L36/100)</f>
        <v>0</v>
      </c>
      <c r="N36" s="176">
        <v>0</v>
      </c>
      <c r="O36" s="176">
        <f>ROUND(E36*N36,2)</f>
        <v>0</v>
      </c>
      <c r="P36" s="176">
        <v>0</v>
      </c>
      <c r="Q36" s="176">
        <f>ROUND(E36*P36,2)</f>
        <v>0</v>
      </c>
      <c r="R36" s="178" t="s">
        <v>829</v>
      </c>
      <c r="S36" s="178" t="s">
        <v>242</v>
      </c>
      <c r="T36" s="179" t="s">
        <v>243</v>
      </c>
      <c r="U36" s="161">
        <v>0.16500000000000001</v>
      </c>
      <c r="V36" s="161">
        <f>ROUND(E36*U36,2)</f>
        <v>0.33</v>
      </c>
      <c r="W36" s="161"/>
      <c r="X36" s="161" t="s">
        <v>182</v>
      </c>
      <c r="Y36" s="161" t="s">
        <v>183</v>
      </c>
      <c r="Z36" s="150"/>
      <c r="AA36" s="150"/>
      <c r="AB36" s="150"/>
      <c r="AC36" s="150"/>
      <c r="AD36" s="150"/>
      <c r="AE36" s="150"/>
      <c r="AF36" s="150"/>
      <c r="AG36" s="150" t="s">
        <v>184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2" x14ac:dyDescent="0.2">
      <c r="A37" s="157"/>
      <c r="B37" s="158"/>
      <c r="C37" s="263" t="s">
        <v>1035</v>
      </c>
      <c r="D37" s="264"/>
      <c r="E37" s="264"/>
      <c r="F37" s="264"/>
      <c r="G37" s="264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50"/>
      <c r="AA37" s="150"/>
      <c r="AB37" s="150"/>
      <c r="AC37" s="150"/>
      <c r="AD37" s="150"/>
      <c r="AE37" s="150"/>
      <c r="AF37" s="150"/>
      <c r="AG37" s="150" t="s">
        <v>245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81">
        <v>19</v>
      </c>
      <c r="B38" s="182" t="s">
        <v>1067</v>
      </c>
      <c r="C38" s="191" t="s">
        <v>1068</v>
      </c>
      <c r="D38" s="183" t="s">
        <v>884</v>
      </c>
      <c r="E38" s="184">
        <v>6</v>
      </c>
      <c r="F38" s="185"/>
      <c r="G38" s="186">
        <f>ROUND(E38*F38,2)</f>
        <v>0</v>
      </c>
      <c r="H38" s="185"/>
      <c r="I38" s="186">
        <f>ROUND(E38*H38,2)</f>
        <v>0</v>
      </c>
      <c r="J38" s="185"/>
      <c r="K38" s="186">
        <f>ROUND(E38*J38,2)</f>
        <v>0</v>
      </c>
      <c r="L38" s="186">
        <v>21</v>
      </c>
      <c r="M38" s="186">
        <f>G38*(1+L38/100)</f>
        <v>0</v>
      </c>
      <c r="N38" s="184">
        <v>0</v>
      </c>
      <c r="O38" s="184">
        <f>ROUND(E38*N38,2)</f>
        <v>0</v>
      </c>
      <c r="P38" s="184">
        <v>0</v>
      </c>
      <c r="Q38" s="184">
        <f>ROUND(E38*P38,2)</f>
        <v>0</v>
      </c>
      <c r="R38" s="186"/>
      <c r="S38" s="186" t="s">
        <v>180</v>
      </c>
      <c r="T38" s="187" t="s">
        <v>181</v>
      </c>
      <c r="U38" s="161">
        <v>1</v>
      </c>
      <c r="V38" s="161">
        <f>ROUND(E38*U38,2)</f>
        <v>6</v>
      </c>
      <c r="W38" s="161"/>
      <c r="X38" s="161" t="s">
        <v>182</v>
      </c>
      <c r="Y38" s="161" t="s">
        <v>183</v>
      </c>
      <c r="Z38" s="150"/>
      <c r="AA38" s="150"/>
      <c r="AB38" s="150"/>
      <c r="AC38" s="150"/>
      <c r="AD38" s="150"/>
      <c r="AE38" s="150"/>
      <c r="AF38" s="150"/>
      <c r="AG38" s="150" t="s">
        <v>184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73">
        <v>20</v>
      </c>
      <c r="B39" s="174" t="s">
        <v>1081</v>
      </c>
      <c r="C39" s="189" t="s">
        <v>1082</v>
      </c>
      <c r="D39" s="175" t="s">
        <v>490</v>
      </c>
      <c r="E39" s="176">
        <v>5.94E-3</v>
      </c>
      <c r="F39" s="177"/>
      <c r="G39" s="178">
        <f>ROUND(E39*F39,2)</f>
        <v>0</v>
      </c>
      <c r="H39" s="177"/>
      <c r="I39" s="178">
        <f>ROUND(E39*H39,2)</f>
        <v>0</v>
      </c>
      <c r="J39" s="177"/>
      <c r="K39" s="178">
        <f>ROUND(E39*J39,2)</f>
        <v>0</v>
      </c>
      <c r="L39" s="178">
        <v>21</v>
      </c>
      <c r="M39" s="178">
        <f>G39*(1+L39/100)</f>
        <v>0</v>
      </c>
      <c r="N39" s="176">
        <v>0</v>
      </c>
      <c r="O39" s="176">
        <f>ROUND(E39*N39,2)</f>
        <v>0</v>
      </c>
      <c r="P39" s="176">
        <v>0</v>
      </c>
      <c r="Q39" s="176">
        <f>ROUND(E39*P39,2)</f>
        <v>0</v>
      </c>
      <c r="R39" s="178" t="s">
        <v>829</v>
      </c>
      <c r="S39" s="178" t="s">
        <v>242</v>
      </c>
      <c r="T39" s="179" t="s">
        <v>243</v>
      </c>
      <c r="U39" s="161">
        <v>1.327</v>
      </c>
      <c r="V39" s="161">
        <f>ROUND(E39*U39,2)</f>
        <v>0.01</v>
      </c>
      <c r="W39" s="161"/>
      <c r="X39" s="161" t="s">
        <v>491</v>
      </c>
      <c r="Y39" s="161" t="s">
        <v>183</v>
      </c>
      <c r="Z39" s="150"/>
      <c r="AA39" s="150"/>
      <c r="AB39" s="150"/>
      <c r="AC39" s="150"/>
      <c r="AD39" s="150"/>
      <c r="AE39" s="150"/>
      <c r="AF39" s="150"/>
      <c r="AG39" s="150" t="s">
        <v>492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2" x14ac:dyDescent="0.2">
      <c r="A40" s="157"/>
      <c r="B40" s="158"/>
      <c r="C40" s="263" t="s">
        <v>666</v>
      </c>
      <c r="D40" s="264"/>
      <c r="E40" s="264"/>
      <c r="F40" s="264"/>
      <c r="G40" s="264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50"/>
      <c r="AA40" s="150"/>
      <c r="AB40" s="150"/>
      <c r="AC40" s="150"/>
      <c r="AD40" s="150"/>
      <c r="AE40" s="150"/>
      <c r="AF40" s="150"/>
      <c r="AG40" s="150" t="s">
        <v>245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x14ac:dyDescent="0.2">
      <c r="A41" s="166" t="s">
        <v>175</v>
      </c>
      <c r="B41" s="167" t="s">
        <v>114</v>
      </c>
      <c r="C41" s="188" t="s">
        <v>115</v>
      </c>
      <c r="D41" s="168"/>
      <c r="E41" s="169"/>
      <c r="F41" s="170"/>
      <c r="G41" s="170">
        <f>SUMIF(AG42:AG58,"&lt;&gt;NOR",G42:G58)</f>
        <v>0</v>
      </c>
      <c r="H41" s="170"/>
      <c r="I41" s="170">
        <f>SUM(I42:I58)</f>
        <v>0</v>
      </c>
      <c r="J41" s="170"/>
      <c r="K41" s="170">
        <f>SUM(K42:K58)</f>
        <v>0</v>
      </c>
      <c r="L41" s="170"/>
      <c r="M41" s="170">
        <f>SUM(M42:M58)</f>
        <v>0</v>
      </c>
      <c r="N41" s="169"/>
      <c r="O41" s="169">
        <f>SUM(O42:O58)</f>
        <v>0.04</v>
      </c>
      <c r="P41" s="169"/>
      <c r="Q41" s="169">
        <f>SUM(Q42:Q58)</f>
        <v>0</v>
      </c>
      <c r="R41" s="170"/>
      <c r="S41" s="170"/>
      <c r="T41" s="171"/>
      <c r="U41" s="165"/>
      <c r="V41" s="165">
        <f>SUM(V42:V58)</f>
        <v>4.7799999999999994</v>
      </c>
      <c r="W41" s="165"/>
      <c r="X41" s="165"/>
      <c r="Y41" s="165"/>
      <c r="AG41" t="s">
        <v>176</v>
      </c>
    </row>
    <row r="42" spans="1:60" outlineLevel="1" x14ac:dyDescent="0.2">
      <c r="A42" s="181">
        <v>21</v>
      </c>
      <c r="B42" s="182" t="s">
        <v>1256</v>
      </c>
      <c r="C42" s="191" t="s">
        <v>1257</v>
      </c>
      <c r="D42" s="183" t="s">
        <v>197</v>
      </c>
      <c r="E42" s="184">
        <v>1</v>
      </c>
      <c r="F42" s="185"/>
      <c r="G42" s="186">
        <f>ROUND(E42*F42,2)</f>
        <v>0</v>
      </c>
      <c r="H42" s="185"/>
      <c r="I42" s="186">
        <f>ROUND(E42*H42,2)</f>
        <v>0</v>
      </c>
      <c r="J42" s="185"/>
      <c r="K42" s="186">
        <f>ROUND(E42*J42,2)</f>
        <v>0</v>
      </c>
      <c r="L42" s="186">
        <v>21</v>
      </c>
      <c r="M42" s="186">
        <f>G42*(1+L42/100)</f>
        <v>0</v>
      </c>
      <c r="N42" s="184">
        <v>1.8400000000000001E-3</v>
      </c>
      <c r="O42" s="184">
        <f>ROUND(E42*N42,2)</f>
        <v>0</v>
      </c>
      <c r="P42" s="184">
        <v>0</v>
      </c>
      <c r="Q42" s="184">
        <f>ROUND(E42*P42,2)</f>
        <v>0</v>
      </c>
      <c r="R42" s="186" t="s">
        <v>829</v>
      </c>
      <c r="S42" s="186" t="s">
        <v>242</v>
      </c>
      <c r="T42" s="187" t="s">
        <v>243</v>
      </c>
      <c r="U42" s="161">
        <v>1.3340000000000001</v>
      </c>
      <c r="V42" s="161">
        <f>ROUND(E42*U42,2)</f>
        <v>1.33</v>
      </c>
      <c r="W42" s="161"/>
      <c r="X42" s="161" t="s">
        <v>182</v>
      </c>
      <c r="Y42" s="161" t="s">
        <v>183</v>
      </c>
      <c r="Z42" s="150"/>
      <c r="AA42" s="150"/>
      <c r="AB42" s="150"/>
      <c r="AC42" s="150"/>
      <c r="AD42" s="150"/>
      <c r="AE42" s="150"/>
      <c r="AF42" s="150"/>
      <c r="AG42" s="150" t="s">
        <v>184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81">
        <v>22</v>
      </c>
      <c r="B43" s="182" t="s">
        <v>1083</v>
      </c>
      <c r="C43" s="191" t="s">
        <v>1084</v>
      </c>
      <c r="D43" s="183" t="s">
        <v>197</v>
      </c>
      <c r="E43" s="184">
        <v>1</v>
      </c>
      <c r="F43" s="185"/>
      <c r="G43" s="186">
        <f>ROUND(E43*F43,2)</f>
        <v>0</v>
      </c>
      <c r="H43" s="185"/>
      <c r="I43" s="186">
        <f>ROUND(E43*H43,2)</f>
        <v>0</v>
      </c>
      <c r="J43" s="185"/>
      <c r="K43" s="186">
        <f>ROUND(E43*J43,2)</f>
        <v>0</v>
      </c>
      <c r="L43" s="186">
        <v>21</v>
      </c>
      <c r="M43" s="186">
        <f>G43*(1+L43/100)</f>
        <v>0</v>
      </c>
      <c r="N43" s="184">
        <v>1.401E-2</v>
      </c>
      <c r="O43" s="184">
        <f>ROUND(E43*N43,2)</f>
        <v>0.01</v>
      </c>
      <c r="P43" s="184">
        <v>0</v>
      </c>
      <c r="Q43" s="184">
        <f>ROUND(E43*P43,2)</f>
        <v>0</v>
      </c>
      <c r="R43" s="186" t="s">
        <v>829</v>
      </c>
      <c r="S43" s="186" t="s">
        <v>242</v>
      </c>
      <c r="T43" s="187" t="s">
        <v>243</v>
      </c>
      <c r="U43" s="161">
        <v>1.1890000000000001</v>
      </c>
      <c r="V43" s="161">
        <f>ROUND(E43*U43,2)</f>
        <v>1.19</v>
      </c>
      <c r="W43" s="161"/>
      <c r="X43" s="161" t="s">
        <v>182</v>
      </c>
      <c r="Y43" s="161" t="s">
        <v>183</v>
      </c>
      <c r="Z43" s="150"/>
      <c r="AA43" s="150"/>
      <c r="AB43" s="150"/>
      <c r="AC43" s="150"/>
      <c r="AD43" s="150"/>
      <c r="AE43" s="150"/>
      <c r="AF43" s="150"/>
      <c r="AG43" s="150" t="s">
        <v>184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73">
        <v>23</v>
      </c>
      <c r="B44" s="174" t="s">
        <v>1085</v>
      </c>
      <c r="C44" s="189" t="s">
        <v>1086</v>
      </c>
      <c r="D44" s="175" t="s">
        <v>197</v>
      </c>
      <c r="E44" s="176">
        <v>3</v>
      </c>
      <c r="F44" s="177"/>
      <c r="G44" s="178">
        <f>ROUND(E44*F44,2)</f>
        <v>0</v>
      </c>
      <c r="H44" s="177"/>
      <c r="I44" s="178">
        <f>ROUND(E44*H44,2)</f>
        <v>0</v>
      </c>
      <c r="J44" s="177"/>
      <c r="K44" s="178">
        <f>ROUND(E44*J44,2)</f>
        <v>0</v>
      </c>
      <c r="L44" s="178">
        <v>21</v>
      </c>
      <c r="M44" s="178">
        <f>G44*(1+L44/100)</f>
        <v>0</v>
      </c>
      <c r="N44" s="176">
        <v>3.0000000000000001E-5</v>
      </c>
      <c r="O44" s="176">
        <f>ROUND(E44*N44,2)</f>
        <v>0</v>
      </c>
      <c r="P44" s="176">
        <v>0</v>
      </c>
      <c r="Q44" s="176">
        <f>ROUND(E44*P44,2)</f>
        <v>0</v>
      </c>
      <c r="R44" s="178" t="s">
        <v>829</v>
      </c>
      <c r="S44" s="178" t="s">
        <v>242</v>
      </c>
      <c r="T44" s="179" t="s">
        <v>243</v>
      </c>
      <c r="U44" s="161">
        <v>0.33</v>
      </c>
      <c r="V44" s="161">
        <f>ROUND(E44*U44,2)</f>
        <v>0.99</v>
      </c>
      <c r="W44" s="161"/>
      <c r="X44" s="161" t="s">
        <v>182</v>
      </c>
      <c r="Y44" s="161" t="s">
        <v>183</v>
      </c>
      <c r="Z44" s="150"/>
      <c r="AA44" s="150"/>
      <c r="AB44" s="150"/>
      <c r="AC44" s="150"/>
      <c r="AD44" s="150"/>
      <c r="AE44" s="150"/>
      <c r="AF44" s="150"/>
      <c r="AG44" s="150" t="s">
        <v>184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2" x14ac:dyDescent="0.2">
      <c r="A45" s="157"/>
      <c r="B45" s="158"/>
      <c r="C45" s="190" t="s">
        <v>1258</v>
      </c>
      <c r="D45" s="163"/>
      <c r="E45" s="164">
        <v>1</v>
      </c>
      <c r="F45" s="161"/>
      <c r="G45" s="161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50"/>
      <c r="AA45" s="150"/>
      <c r="AB45" s="150"/>
      <c r="AC45" s="150"/>
      <c r="AD45" s="150"/>
      <c r="AE45" s="150"/>
      <c r="AF45" s="150"/>
      <c r="AG45" s="150" t="s">
        <v>188</v>
      </c>
      <c r="AH45" s="150">
        <v>5</v>
      </c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3" x14ac:dyDescent="0.2">
      <c r="A46" s="157"/>
      <c r="B46" s="158"/>
      <c r="C46" s="190" t="s">
        <v>1259</v>
      </c>
      <c r="D46" s="163"/>
      <c r="E46" s="164">
        <v>1</v>
      </c>
      <c r="F46" s="161"/>
      <c r="G46" s="161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50"/>
      <c r="AA46" s="150"/>
      <c r="AB46" s="150"/>
      <c r="AC46" s="150"/>
      <c r="AD46" s="150"/>
      <c r="AE46" s="150"/>
      <c r="AF46" s="150"/>
      <c r="AG46" s="150" t="s">
        <v>188</v>
      </c>
      <c r="AH46" s="150">
        <v>5</v>
      </c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3" x14ac:dyDescent="0.2">
      <c r="A47" s="157"/>
      <c r="B47" s="158"/>
      <c r="C47" s="190" t="s">
        <v>1260</v>
      </c>
      <c r="D47" s="163"/>
      <c r="E47" s="164">
        <v>1</v>
      </c>
      <c r="F47" s="161"/>
      <c r="G47" s="161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50"/>
      <c r="AA47" s="150"/>
      <c r="AB47" s="150"/>
      <c r="AC47" s="150"/>
      <c r="AD47" s="150"/>
      <c r="AE47" s="150"/>
      <c r="AF47" s="150"/>
      <c r="AG47" s="150" t="s">
        <v>188</v>
      </c>
      <c r="AH47" s="150">
        <v>5</v>
      </c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 x14ac:dyDescent="0.2">
      <c r="A48" s="181">
        <v>24</v>
      </c>
      <c r="B48" s="182" t="s">
        <v>1261</v>
      </c>
      <c r="C48" s="191" t="s">
        <v>1262</v>
      </c>
      <c r="D48" s="183" t="s">
        <v>197</v>
      </c>
      <c r="E48" s="184">
        <v>1</v>
      </c>
      <c r="F48" s="185"/>
      <c r="G48" s="186">
        <f t="shared" ref="G48:G57" si="0">ROUND(E48*F48,2)</f>
        <v>0</v>
      </c>
      <c r="H48" s="185"/>
      <c r="I48" s="186">
        <f t="shared" ref="I48:I57" si="1">ROUND(E48*H48,2)</f>
        <v>0</v>
      </c>
      <c r="J48" s="185"/>
      <c r="K48" s="186">
        <f t="shared" ref="K48:K57" si="2">ROUND(E48*J48,2)</f>
        <v>0</v>
      </c>
      <c r="L48" s="186">
        <v>21</v>
      </c>
      <c r="M48" s="186">
        <f t="shared" ref="M48:M57" si="3">G48*(1+L48/100)</f>
        <v>0</v>
      </c>
      <c r="N48" s="184">
        <v>2.4000000000000001E-4</v>
      </c>
      <c r="O48" s="184">
        <f t="shared" ref="O48:O57" si="4">ROUND(E48*N48,2)</f>
        <v>0</v>
      </c>
      <c r="P48" s="184">
        <v>0</v>
      </c>
      <c r="Q48" s="184">
        <f t="shared" ref="Q48:Q57" si="5">ROUND(E48*P48,2)</f>
        <v>0</v>
      </c>
      <c r="R48" s="186" t="s">
        <v>829</v>
      </c>
      <c r="S48" s="186" t="s">
        <v>242</v>
      </c>
      <c r="T48" s="187" t="s">
        <v>243</v>
      </c>
      <c r="U48" s="161">
        <v>0.124</v>
      </c>
      <c r="V48" s="161">
        <f t="shared" ref="V48:V57" si="6">ROUND(E48*U48,2)</f>
        <v>0.12</v>
      </c>
      <c r="W48" s="161"/>
      <c r="X48" s="161" t="s">
        <v>182</v>
      </c>
      <c r="Y48" s="161" t="s">
        <v>183</v>
      </c>
      <c r="Z48" s="150"/>
      <c r="AA48" s="150"/>
      <c r="AB48" s="150"/>
      <c r="AC48" s="150"/>
      <c r="AD48" s="150"/>
      <c r="AE48" s="150"/>
      <c r="AF48" s="150"/>
      <c r="AG48" s="150" t="s">
        <v>184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ht="22.5" outlineLevel="1" x14ac:dyDescent="0.2">
      <c r="A49" s="181">
        <v>25</v>
      </c>
      <c r="B49" s="182" t="s">
        <v>1094</v>
      </c>
      <c r="C49" s="191" t="s">
        <v>1095</v>
      </c>
      <c r="D49" s="183" t="s">
        <v>240</v>
      </c>
      <c r="E49" s="184">
        <v>1</v>
      </c>
      <c r="F49" s="185"/>
      <c r="G49" s="186">
        <f t="shared" si="0"/>
        <v>0</v>
      </c>
      <c r="H49" s="185"/>
      <c r="I49" s="186">
        <f t="shared" si="1"/>
        <v>0</v>
      </c>
      <c r="J49" s="185"/>
      <c r="K49" s="186">
        <f t="shared" si="2"/>
        <v>0</v>
      </c>
      <c r="L49" s="186">
        <v>21</v>
      </c>
      <c r="M49" s="186">
        <f t="shared" si="3"/>
        <v>0</v>
      </c>
      <c r="N49" s="184">
        <v>1.0200000000000001E-3</v>
      </c>
      <c r="O49" s="184">
        <f t="shared" si="4"/>
        <v>0</v>
      </c>
      <c r="P49" s="184">
        <v>0</v>
      </c>
      <c r="Q49" s="184">
        <f t="shared" si="5"/>
        <v>0</v>
      </c>
      <c r="R49" s="186" t="s">
        <v>829</v>
      </c>
      <c r="S49" s="186" t="s">
        <v>242</v>
      </c>
      <c r="T49" s="187" t="s">
        <v>243</v>
      </c>
      <c r="U49" s="161">
        <v>0.47599999999999998</v>
      </c>
      <c r="V49" s="161">
        <f t="shared" si="6"/>
        <v>0.48</v>
      </c>
      <c r="W49" s="161"/>
      <c r="X49" s="161" t="s">
        <v>182</v>
      </c>
      <c r="Y49" s="161" t="s">
        <v>183</v>
      </c>
      <c r="Z49" s="150"/>
      <c r="AA49" s="150"/>
      <c r="AB49" s="150"/>
      <c r="AC49" s="150"/>
      <c r="AD49" s="150"/>
      <c r="AE49" s="150"/>
      <c r="AF49" s="150"/>
      <c r="AG49" s="150" t="s">
        <v>184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ht="22.5" outlineLevel="1" x14ac:dyDescent="0.2">
      <c r="A50" s="181">
        <v>26</v>
      </c>
      <c r="B50" s="182" t="s">
        <v>1098</v>
      </c>
      <c r="C50" s="191" t="s">
        <v>1099</v>
      </c>
      <c r="D50" s="183" t="s">
        <v>240</v>
      </c>
      <c r="E50" s="184">
        <v>1</v>
      </c>
      <c r="F50" s="185"/>
      <c r="G50" s="186">
        <f t="shared" si="0"/>
        <v>0</v>
      </c>
      <c r="H50" s="185"/>
      <c r="I50" s="186">
        <f t="shared" si="1"/>
        <v>0</v>
      </c>
      <c r="J50" s="185"/>
      <c r="K50" s="186">
        <f t="shared" si="2"/>
        <v>0</v>
      </c>
      <c r="L50" s="186">
        <v>21</v>
      </c>
      <c r="M50" s="186">
        <f t="shared" si="3"/>
        <v>0</v>
      </c>
      <c r="N50" s="184">
        <v>1.5200000000000001E-3</v>
      </c>
      <c r="O50" s="184">
        <f t="shared" si="4"/>
        <v>0</v>
      </c>
      <c r="P50" s="184">
        <v>0</v>
      </c>
      <c r="Q50" s="184">
        <f t="shared" si="5"/>
        <v>0</v>
      </c>
      <c r="R50" s="186" t="s">
        <v>829</v>
      </c>
      <c r="S50" s="186" t="s">
        <v>242</v>
      </c>
      <c r="T50" s="187" t="s">
        <v>243</v>
      </c>
      <c r="U50" s="161">
        <v>0.58699999999999997</v>
      </c>
      <c r="V50" s="161">
        <f t="shared" si="6"/>
        <v>0.59</v>
      </c>
      <c r="W50" s="161"/>
      <c r="X50" s="161" t="s">
        <v>182</v>
      </c>
      <c r="Y50" s="161" t="s">
        <v>183</v>
      </c>
      <c r="Z50" s="150"/>
      <c r="AA50" s="150"/>
      <c r="AB50" s="150"/>
      <c r="AC50" s="150"/>
      <c r="AD50" s="150"/>
      <c r="AE50" s="150"/>
      <c r="AF50" s="150"/>
      <c r="AG50" s="150" t="s">
        <v>184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">
      <c r="A51" s="181">
        <v>27</v>
      </c>
      <c r="B51" s="182" t="s">
        <v>1263</v>
      </c>
      <c r="C51" s="191" t="s">
        <v>1264</v>
      </c>
      <c r="D51" s="183" t="s">
        <v>240</v>
      </c>
      <c r="E51" s="184">
        <v>1</v>
      </c>
      <c r="F51" s="185"/>
      <c r="G51" s="186">
        <f t="shared" si="0"/>
        <v>0</v>
      </c>
      <c r="H51" s="185"/>
      <c r="I51" s="186">
        <f t="shared" si="1"/>
        <v>0</v>
      </c>
      <c r="J51" s="185"/>
      <c r="K51" s="186">
        <f t="shared" si="2"/>
        <v>0</v>
      </c>
      <c r="L51" s="186">
        <v>21</v>
      </c>
      <c r="M51" s="186">
        <f t="shared" si="3"/>
        <v>0</v>
      </c>
      <c r="N51" s="184">
        <v>8.0000000000000004E-4</v>
      </c>
      <c r="O51" s="184">
        <f t="shared" si="4"/>
        <v>0</v>
      </c>
      <c r="P51" s="184">
        <v>0</v>
      </c>
      <c r="Q51" s="184">
        <f t="shared" si="5"/>
        <v>0</v>
      </c>
      <c r="R51" s="186" t="s">
        <v>298</v>
      </c>
      <c r="S51" s="186" t="s">
        <v>242</v>
      </c>
      <c r="T51" s="187" t="s">
        <v>243</v>
      </c>
      <c r="U51" s="161">
        <v>0</v>
      </c>
      <c r="V51" s="161">
        <f t="shared" si="6"/>
        <v>0</v>
      </c>
      <c r="W51" s="161"/>
      <c r="X51" s="161" t="s">
        <v>299</v>
      </c>
      <c r="Y51" s="161" t="s">
        <v>183</v>
      </c>
      <c r="Z51" s="150"/>
      <c r="AA51" s="150"/>
      <c r="AB51" s="150"/>
      <c r="AC51" s="150"/>
      <c r="AD51" s="150"/>
      <c r="AE51" s="150"/>
      <c r="AF51" s="150"/>
      <c r="AG51" s="150" t="s">
        <v>300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">
      <c r="A52" s="181">
        <v>28</v>
      </c>
      <c r="B52" s="182" t="s">
        <v>1102</v>
      </c>
      <c r="C52" s="191" t="s">
        <v>1103</v>
      </c>
      <c r="D52" s="183" t="s">
        <v>240</v>
      </c>
      <c r="E52" s="184">
        <v>1</v>
      </c>
      <c r="F52" s="185"/>
      <c r="G52" s="186">
        <f t="shared" si="0"/>
        <v>0</v>
      </c>
      <c r="H52" s="185"/>
      <c r="I52" s="186">
        <f t="shared" si="1"/>
        <v>0</v>
      </c>
      <c r="J52" s="185"/>
      <c r="K52" s="186">
        <f t="shared" si="2"/>
        <v>0</v>
      </c>
      <c r="L52" s="186">
        <v>21</v>
      </c>
      <c r="M52" s="186">
        <f t="shared" si="3"/>
        <v>0</v>
      </c>
      <c r="N52" s="184">
        <v>0</v>
      </c>
      <c r="O52" s="184">
        <f t="shared" si="4"/>
        <v>0</v>
      </c>
      <c r="P52" s="184">
        <v>0</v>
      </c>
      <c r="Q52" s="184">
        <f t="shared" si="5"/>
        <v>0</v>
      </c>
      <c r="R52" s="186" t="s">
        <v>298</v>
      </c>
      <c r="S52" s="186" t="s">
        <v>242</v>
      </c>
      <c r="T52" s="187" t="s">
        <v>243</v>
      </c>
      <c r="U52" s="161">
        <v>0</v>
      </c>
      <c r="V52" s="161">
        <f t="shared" si="6"/>
        <v>0</v>
      </c>
      <c r="W52" s="161"/>
      <c r="X52" s="161" t="s">
        <v>299</v>
      </c>
      <c r="Y52" s="161" t="s">
        <v>183</v>
      </c>
      <c r="Z52" s="150"/>
      <c r="AA52" s="150"/>
      <c r="AB52" s="150"/>
      <c r="AC52" s="150"/>
      <c r="AD52" s="150"/>
      <c r="AE52" s="150"/>
      <c r="AF52" s="150"/>
      <c r="AG52" s="150" t="s">
        <v>300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">
      <c r="A53" s="181">
        <v>29</v>
      </c>
      <c r="B53" s="182" t="s">
        <v>1104</v>
      </c>
      <c r="C53" s="191" t="s">
        <v>1105</v>
      </c>
      <c r="D53" s="183" t="s">
        <v>240</v>
      </c>
      <c r="E53" s="184">
        <v>1</v>
      </c>
      <c r="F53" s="185"/>
      <c r="G53" s="186">
        <f t="shared" si="0"/>
        <v>0</v>
      </c>
      <c r="H53" s="185"/>
      <c r="I53" s="186">
        <f t="shared" si="1"/>
        <v>0</v>
      </c>
      <c r="J53" s="185"/>
      <c r="K53" s="186">
        <f t="shared" si="2"/>
        <v>0</v>
      </c>
      <c r="L53" s="186">
        <v>21</v>
      </c>
      <c r="M53" s="186">
        <f t="shared" si="3"/>
        <v>0</v>
      </c>
      <c r="N53" s="184">
        <v>2.5000000000000001E-3</v>
      </c>
      <c r="O53" s="184">
        <f t="shared" si="4"/>
        <v>0</v>
      </c>
      <c r="P53" s="184">
        <v>0</v>
      </c>
      <c r="Q53" s="184">
        <f t="shared" si="5"/>
        <v>0</v>
      </c>
      <c r="R53" s="186" t="s">
        <v>298</v>
      </c>
      <c r="S53" s="186" t="s">
        <v>242</v>
      </c>
      <c r="T53" s="187" t="s">
        <v>243</v>
      </c>
      <c r="U53" s="161">
        <v>0</v>
      </c>
      <c r="V53" s="161">
        <f t="shared" si="6"/>
        <v>0</v>
      </c>
      <c r="W53" s="161"/>
      <c r="X53" s="161" t="s">
        <v>299</v>
      </c>
      <c r="Y53" s="161" t="s">
        <v>183</v>
      </c>
      <c r="Z53" s="150"/>
      <c r="AA53" s="150"/>
      <c r="AB53" s="150"/>
      <c r="AC53" s="150"/>
      <c r="AD53" s="150"/>
      <c r="AE53" s="150"/>
      <c r="AF53" s="150"/>
      <c r="AG53" s="150" t="s">
        <v>300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">
      <c r="A54" s="181">
        <v>30</v>
      </c>
      <c r="B54" s="182" t="s">
        <v>1106</v>
      </c>
      <c r="C54" s="191" t="s">
        <v>1107</v>
      </c>
      <c r="D54" s="183" t="s">
        <v>240</v>
      </c>
      <c r="E54" s="184">
        <v>1</v>
      </c>
      <c r="F54" s="185"/>
      <c r="G54" s="186">
        <f t="shared" si="0"/>
        <v>0</v>
      </c>
      <c r="H54" s="185"/>
      <c r="I54" s="186">
        <f t="shared" si="1"/>
        <v>0</v>
      </c>
      <c r="J54" s="185"/>
      <c r="K54" s="186">
        <f t="shared" si="2"/>
        <v>0</v>
      </c>
      <c r="L54" s="186">
        <v>21</v>
      </c>
      <c r="M54" s="186">
        <f t="shared" si="3"/>
        <v>0</v>
      </c>
      <c r="N54" s="184">
        <v>6.9999999999999999E-4</v>
      </c>
      <c r="O54" s="184">
        <f t="shared" si="4"/>
        <v>0</v>
      </c>
      <c r="P54" s="184">
        <v>0</v>
      </c>
      <c r="Q54" s="184">
        <f t="shared" si="5"/>
        <v>0</v>
      </c>
      <c r="R54" s="186" t="s">
        <v>298</v>
      </c>
      <c r="S54" s="186" t="s">
        <v>242</v>
      </c>
      <c r="T54" s="187" t="s">
        <v>294</v>
      </c>
      <c r="U54" s="161">
        <v>0</v>
      </c>
      <c r="V54" s="161">
        <f t="shared" si="6"/>
        <v>0</v>
      </c>
      <c r="W54" s="161"/>
      <c r="X54" s="161" t="s">
        <v>299</v>
      </c>
      <c r="Y54" s="161" t="s">
        <v>183</v>
      </c>
      <c r="Z54" s="150"/>
      <c r="AA54" s="150"/>
      <c r="AB54" s="150"/>
      <c r="AC54" s="150"/>
      <c r="AD54" s="150"/>
      <c r="AE54" s="150"/>
      <c r="AF54" s="150"/>
      <c r="AG54" s="150" t="s">
        <v>300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">
      <c r="A55" s="181">
        <v>31</v>
      </c>
      <c r="B55" s="182" t="s">
        <v>1108</v>
      </c>
      <c r="C55" s="191" t="s">
        <v>1109</v>
      </c>
      <c r="D55" s="183" t="s">
        <v>240</v>
      </c>
      <c r="E55" s="184">
        <v>1</v>
      </c>
      <c r="F55" s="185"/>
      <c r="G55" s="186">
        <f t="shared" si="0"/>
        <v>0</v>
      </c>
      <c r="H55" s="185"/>
      <c r="I55" s="186">
        <f t="shared" si="1"/>
        <v>0</v>
      </c>
      <c r="J55" s="185"/>
      <c r="K55" s="186">
        <f t="shared" si="2"/>
        <v>0</v>
      </c>
      <c r="L55" s="186">
        <v>21</v>
      </c>
      <c r="M55" s="186">
        <f t="shared" si="3"/>
        <v>0</v>
      </c>
      <c r="N55" s="184">
        <v>2E-3</v>
      </c>
      <c r="O55" s="184">
        <f t="shared" si="4"/>
        <v>0</v>
      </c>
      <c r="P55" s="184">
        <v>0</v>
      </c>
      <c r="Q55" s="184">
        <f t="shared" si="5"/>
        <v>0</v>
      </c>
      <c r="R55" s="186" t="s">
        <v>298</v>
      </c>
      <c r="S55" s="186" t="s">
        <v>242</v>
      </c>
      <c r="T55" s="187" t="s">
        <v>243</v>
      </c>
      <c r="U55" s="161">
        <v>0</v>
      </c>
      <c r="V55" s="161">
        <f t="shared" si="6"/>
        <v>0</v>
      </c>
      <c r="W55" s="161"/>
      <c r="X55" s="161" t="s">
        <v>299</v>
      </c>
      <c r="Y55" s="161" t="s">
        <v>183</v>
      </c>
      <c r="Z55" s="150"/>
      <c r="AA55" s="150"/>
      <c r="AB55" s="150"/>
      <c r="AC55" s="150"/>
      <c r="AD55" s="150"/>
      <c r="AE55" s="150"/>
      <c r="AF55" s="150"/>
      <c r="AG55" s="150" t="s">
        <v>300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ht="22.5" outlineLevel="1" x14ac:dyDescent="0.2">
      <c r="A56" s="181">
        <v>32</v>
      </c>
      <c r="B56" s="182" t="s">
        <v>1265</v>
      </c>
      <c r="C56" s="191" t="s">
        <v>1266</v>
      </c>
      <c r="D56" s="183" t="s">
        <v>240</v>
      </c>
      <c r="E56" s="184">
        <v>1</v>
      </c>
      <c r="F56" s="185"/>
      <c r="G56" s="186">
        <f t="shared" si="0"/>
        <v>0</v>
      </c>
      <c r="H56" s="185"/>
      <c r="I56" s="186">
        <f t="shared" si="1"/>
        <v>0</v>
      </c>
      <c r="J56" s="185"/>
      <c r="K56" s="186">
        <f t="shared" si="2"/>
        <v>0</v>
      </c>
      <c r="L56" s="186">
        <v>21</v>
      </c>
      <c r="M56" s="186">
        <f t="shared" si="3"/>
        <v>0</v>
      </c>
      <c r="N56" s="184">
        <v>2.5000000000000001E-2</v>
      </c>
      <c r="O56" s="184">
        <f t="shared" si="4"/>
        <v>0.03</v>
      </c>
      <c r="P56" s="184">
        <v>0</v>
      </c>
      <c r="Q56" s="184">
        <f t="shared" si="5"/>
        <v>0</v>
      </c>
      <c r="R56" s="186" t="s">
        <v>298</v>
      </c>
      <c r="S56" s="186" t="s">
        <v>242</v>
      </c>
      <c r="T56" s="187" t="s">
        <v>243</v>
      </c>
      <c r="U56" s="161">
        <v>0</v>
      </c>
      <c r="V56" s="161">
        <f t="shared" si="6"/>
        <v>0</v>
      </c>
      <c r="W56" s="161"/>
      <c r="X56" s="161" t="s">
        <v>299</v>
      </c>
      <c r="Y56" s="161" t="s">
        <v>183</v>
      </c>
      <c r="Z56" s="150"/>
      <c r="AA56" s="150"/>
      <c r="AB56" s="150"/>
      <c r="AC56" s="150"/>
      <c r="AD56" s="150"/>
      <c r="AE56" s="150"/>
      <c r="AF56" s="150"/>
      <c r="AG56" s="150" t="s">
        <v>300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">
      <c r="A57" s="173">
        <v>33</v>
      </c>
      <c r="B57" s="174" t="s">
        <v>1112</v>
      </c>
      <c r="C57" s="189" t="s">
        <v>1113</v>
      </c>
      <c r="D57" s="175" t="s">
        <v>490</v>
      </c>
      <c r="E57" s="176">
        <v>4.972E-2</v>
      </c>
      <c r="F57" s="177"/>
      <c r="G57" s="178">
        <f t="shared" si="0"/>
        <v>0</v>
      </c>
      <c r="H57" s="177"/>
      <c r="I57" s="178">
        <f t="shared" si="1"/>
        <v>0</v>
      </c>
      <c r="J57" s="177"/>
      <c r="K57" s="178">
        <f t="shared" si="2"/>
        <v>0</v>
      </c>
      <c r="L57" s="178">
        <v>21</v>
      </c>
      <c r="M57" s="178">
        <f t="shared" si="3"/>
        <v>0</v>
      </c>
      <c r="N57" s="176">
        <v>0</v>
      </c>
      <c r="O57" s="176">
        <f t="shared" si="4"/>
        <v>0</v>
      </c>
      <c r="P57" s="176">
        <v>0</v>
      </c>
      <c r="Q57" s="176">
        <f t="shared" si="5"/>
        <v>0</v>
      </c>
      <c r="R57" s="178" t="s">
        <v>829</v>
      </c>
      <c r="S57" s="178" t="s">
        <v>242</v>
      </c>
      <c r="T57" s="179" t="s">
        <v>243</v>
      </c>
      <c r="U57" s="161">
        <v>1.5169999999999999</v>
      </c>
      <c r="V57" s="161">
        <f t="shared" si="6"/>
        <v>0.08</v>
      </c>
      <c r="W57" s="161"/>
      <c r="X57" s="161" t="s">
        <v>491</v>
      </c>
      <c r="Y57" s="161" t="s">
        <v>183</v>
      </c>
      <c r="Z57" s="150"/>
      <c r="AA57" s="150"/>
      <c r="AB57" s="150"/>
      <c r="AC57" s="150"/>
      <c r="AD57" s="150"/>
      <c r="AE57" s="150"/>
      <c r="AF57" s="150"/>
      <c r="AG57" s="150" t="s">
        <v>492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2" x14ac:dyDescent="0.2">
      <c r="A58" s="157"/>
      <c r="B58" s="158"/>
      <c r="C58" s="263" t="s">
        <v>666</v>
      </c>
      <c r="D58" s="264"/>
      <c r="E58" s="264"/>
      <c r="F58" s="264"/>
      <c r="G58" s="264"/>
      <c r="H58" s="161"/>
      <c r="I58" s="161"/>
      <c r="J58" s="161"/>
      <c r="K58" s="161"/>
      <c r="L58" s="161"/>
      <c r="M58" s="161"/>
      <c r="N58" s="160"/>
      <c r="O58" s="160"/>
      <c r="P58" s="160"/>
      <c r="Q58" s="160"/>
      <c r="R58" s="161"/>
      <c r="S58" s="161"/>
      <c r="T58" s="161"/>
      <c r="U58" s="161"/>
      <c r="V58" s="161"/>
      <c r="W58" s="161"/>
      <c r="X58" s="161"/>
      <c r="Y58" s="161"/>
      <c r="Z58" s="150"/>
      <c r="AA58" s="150"/>
      <c r="AB58" s="150"/>
      <c r="AC58" s="150"/>
      <c r="AD58" s="150"/>
      <c r="AE58" s="150"/>
      <c r="AF58" s="150"/>
      <c r="AG58" s="150" t="s">
        <v>245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x14ac:dyDescent="0.2">
      <c r="A59" s="166" t="s">
        <v>175</v>
      </c>
      <c r="B59" s="167" t="s">
        <v>140</v>
      </c>
      <c r="C59" s="188" t="s">
        <v>141</v>
      </c>
      <c r="D59" s="168"/>
      <c r="E59" s="169"/>
      <c r="F59" s="170"/>
      <c r="G59" s="170">
        <f>SUMIF(AG60:AG71,"&lt;&gt;NOR",G60:G71)</f>
        <v>0</v>
      </c>
      <c r="H59" s="170"/>
      <c r="I59" s="170">
        <f>SUM(I60:I71)</f>
        <v>0</v>
      </c>
      <c r="J59" s="170"/>
      <c r="K59" s="170">
        <f>SUM(K60:K71)</f>
        <v>0</v>
      </c>
      <c r="L59" s="170"/>
      <c r="M59" s="170">
        <f>SUM(M60:M71)</f>
        <v>0</v>
      </c>
      <c r="N59" s="169"/>
      <c r="O59" s="169">
        <f>SUM(O60:O71)</f>
        <v>0</v>
      </c>
      <c r="P59" s="169"/>
      <c r="Q59" s="169">
        <f>SUM(Q60:Q71)</f>
        <v>0</v>
      </c>
      <c r="R59" s="170"/>
      <c r="S59" s="170"/>
      <c r="T59" s="171"/>
      <c r="U59" s="165"/>
      <c r="V59" s="165">
        <f>SUM(V60:V71)</f>
        <v>0.45999999999999996</v>
      </c>
      <c r="W59" s="165"/>
      <c r="X59" s="165"/>
      <c r="Y59" s="165"/>
      <c r="AG59" t="s">
        <v>176</v>
      </c>
    </row>
    <row r="60" spans="1:60" outlineLevel="1" x14ac:dyDescent="0.2">
      <c r="A60" s="173">
        <v>34</v>
      </c>
      <c r="B60" s="174" t="s">
        <v>1147</v>
      </c>
      <c r="C60" s="189" t="s">
        <v>1148</v>
      </c>
      <c r="D60" s="175" t="s">
        <v>490</v>
      </c>
      <c r="E60" s="176">
        <v>0.1</v>
      </c>
      <c r="F60" s="177"/>
      <c r="G60" s="178">
        <f>ROUND(E60*F60,2)</f>
        <v>0</v>
      </c>
      <c r="H60" s="177"/>
      <c r="I60" s="178">
        <f>ROUND(E60*H60,2)</f>
        <v>0</v>
      </c>
      <c r="J60" s="177"/>
      <c r="K60" s="178">
        <f>ROUND(E60*J60,2)</f>
        <v>0</v>
      </c>
      <c r="L60" s="178">
        <v>21</v>
      </c>
      <c r="M60" s="178">
        <f>G60*(1+L60/100)</f>
        <v>0</v>
      </c>
      <c r="N60" s="176">
        <v>0</v>
      </c>
      <c r="O60" s="176">
        <f>ROUND(E60*N60,2)</f>
        <v>0</v>
      </c>
      <c r="P60" s="176">
        <v>0</v>
      </c>
      <c r="Q60" s="176">
        <f>ROUND(E60*P60,2)</f>
        <v>0</v>
      </c>
      <c r="R60" s="178" t="s">
        <v>414</v>
      </c>
      <c r="S60" s="178" t="s">
        <v>242</v>
      </c>
      <c r="T60" s="179" t="s">
        <v>243</v>
      </c>
      <c r="U60" s="161">
        <v>0</v>
      </c>
      <c r="V60" s="161">
        <f>ROUND(E60*U60,2)</f>
        <v>0</v>
      </c>
      <c r="W60" s="161"/>
      <c r="X60" s="161" t="s">
        <v>182</v>
      </c>
      <c r="Y60" s="161" t="s">
        <v>183</v>
      </c>
      <c r="Z60" s="150"/>
      <c r="AA60" s="150"/>
      <c r="AB60" s="150"/>
      <c r="AC60" s="150"/>
      <c r="AD60" s="150"/>
      <c r="AE60" s="150"/>
      <c r="AF60" s="150"/>
      <c r="AG60" s="150" t="s">
        <v>184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2" x14ac:dyDescent="0.2">
      <c r="A61" s="157"/>
      <c r="B61" s="158"/>
      <c r="C61" s="252" t="s">
        <v>1149</v>
      </c>
      <c r="D61" s="253"/>
      <c r="E61" s="253"/>
      <c r="F61" s="253"/>
      <c r="G61" s="253"/>
      <c r="H61" s="161"/>
      <c r="I61" s="161"/>
      <c r="J61" s="161"/>
      <c r="K61" s="161"/>
      <c r="L61" s="161"/>
      <c r="M61" s="161"/>
      <c r="N61" s="160"/>
      <c r="O61" s="160"/>
      <c r="P61" s="160"/>
      <c r="Q61" s="160"/>
      <c r="R61" s="161"/>
      <c r="S61" s="161"/>
      <c r="T61" s="161"/>
      <c r="U61" s="161"/>
      <c r="V61" s="161"/>
      <c r="W61" s="161"/>
      <c r="X61" s="161"/>
      <c r="Y61" s="161"/>
      <c r="Z61" s="150"/>
      <c r="AA61" s="150"/>
      <c r="AB61" s="150"/>
      <c r="AC61" s="150"/>
      <c r="AD61" s="150"/>
      <c r="AE61" s="150"/>
      <c r="AF61" s="150"/>
      <c r="AG61" s="150" t="s">
        <v>186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ht="22.5" outlineLevel="1" x14ac:dyDescent="0.2">
      <c r="A62" s="181">
        <v>35</v>
      </c>
      <c r="B62" s="182" t="s">
        <v>802</v>
      </c>
      <c r="C62" s="191" t="s">
        <v>803</v>
      </c>
      <c r="D62" s="183" t="s">
        <v>490</v>
      </c>
      <c r="E62" s="184">
        <v>0.11957</v>
      </c>
      <c r="F62" s="185"/>
      <c r="G62" s="186">
        <f>ROUND(E62*F62,2)</f>
        <v>0</v>
      </c>
      <c r="H62" s="185"/>
      <c r="I62" s="186">
        <f>ROUND(E62*H62,2)</f>
        <v>0</v>
      </c>
      <c r="J62" s="185"/>
      <c r="K62" s="186">
        <f>ROUND(E62*J62,2)</f>
        <v>0</v>
      </c>
      <c r="L62" s="186">
        <v>21</v>
      </c>
      <c r="M62" s="186">
        <f>G62*(1+L62/100)</f>
        <v>0</v>
      </c>
      <c r="N62" s="184">
        <v>0</v>
      </c>
      <c r="O62" s="184">
        <f>ROUND(E62*N62,2)</f>
        <v>0</v>
      </c>
      <c r="P62" s="184">
        <v>0</v>
      </c>
      <c r="Q62" s="184">
        <f>ROUND(E62*P62,2)</f>
        <v>0</v>
      </c>
      <c r="R62" s="186" t="s">
        <v>414</v>
      </c>
      <c r="S62" s="186" t="s">
        <v>242</v>
      </c>
      <c r="T62" s="187" t="s">
        <v>243</v>
      </c>
      <c r="U62" s="161">
        <v>2.0089999999999999</v>
      </c>
      <c r="V62" s="161">
        <f>ROUND(E62*U62,2)</f>
        <v>0.24</v>
      </c>
      <c r="W62" s="161"/>
      <c r="X62" s="161" t="s">
        <v>804</v>
      </c>
      <c r="Y62" s="161" t="s">
        <v>183</v>
      </c>
      <c r="Z62" s="150"/>
      <c r="AA62" s="150"/>
      <c r="AB62" s="150"/>
      <c r="AC62" s="150"/>
      <c r="AD62" s="150"/>
      <c r="AE62" s="150"/>
      <c r="AF62" s="150"/>
      <c r="AG62" s="150" t="s">
        <v>805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">
      <c r="A63" s="173">
        <v>36</v>
      </c>
      <c r="B63" s="174" t="s">
        <v>806</v>
      </c>
      <c r="C63" s="189" t="s">
        <v>807</v>
      </c>
      <c r="D63" s="175" t="s">
        <v>490</v>
      </c>
      <c r="E63" s="176">
        <v>0.11957</v>
      </c>
      <c r="F63" s="177"/>
      <c r="G63" s="178">
        <f>ROUND(E63*F63,2)</f>
        <v>0</v>
      </c>
      <c r="H63" s="177"/>
      <c r="I63" s="178">
        <f>ROUND(E63*H63,2)</f>
        <v>0</v>
      </c>
      <c r="J63" s="177"/>
      <c r="K63" s="178">
        <f>ROUND(E63*J63,2)</f>
        <v>0</v>
      </c>
      <c r="L63" s="178">
        <v>21</v>
      </c>
      <c r="M63" s="178">
        <f>G63*(1+L63/100)</f>
        <v>0</v>
      </c>
      <c r="N63" s="176">
        <v>0</v>
      </c>
      <c r="O63" s="176">
        <f>ROUND(E63*N63,2)</f>
        <v>0</v>
      </c>
      <c r="P63" s="176">
        <v>0</v>
      </c>
      <c r="Q63" s="176">
        <f>ROUND(E63*P63,2)</f>
        <v>0</v>
      </c>
      <c r="R63" s="178" t="s">
        <v>414</v>
      </c>
      <c r="S63" s="178" t="s">
        <v>242</v>
      </c>
      <c r="T63" s="179" t="s">
        <v>243</v>
      </c>
      <c r="U63" s="161">
        <v>0.49</v>
      </c>
      <c r="V63" s="161">
        <f>ROUND(E63*U63,2)</f>
        <v>0.06</v>
      </c>
      <c r="W63" s="161"/>
      <c r="X63" s="161" t="s">
        <v>804</v>
      </c>
      <c r="Y63" s="161" t="s">
        <v>183</v>
      </c>
      <c r="Z63" s="150"/>
      <c r="AA63" s="150"/>
      <c r="AB63" s="150"/>
      <c r="AC63" s="150"/>
      <c r="AD63" s="150"/>
      <c r="AE63" s="150"/>
      <c r="AF63" s="150"/>
      <c r="AG63" s="150" t="s">
        <v>805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2" x14ac:dyDescent="0.2">
      <c r="A64" s="157"/>
      <c r="B64" s="158"/>
      <c r="C64" s="252" t="s">
        <v>808</v>
      </c>
      <c r="D64" s="253"/>
      <c r="E64" s="253"/>
      <c r="F64" s="253"/>
      <c r="G64" s="253"/>
      <c r="H64" s="161"/>
      <c r="I64" s="161"/>
      <c r="J64" s="161"/>
      <c r="K64" s="161"/>
      <c r="L64" s="161"/>
      <c r="M64" s="161"/>
      <c r="N64" s="160"/>
      <c r="O64" s="160"/>
      <c r="P64" s="160"/>
      <c r="Q64" s="160"/>
      <c r="R64" s="161"/>
      <c r="S64" s="161"/>
      <c r="T64" s="161"/>
      <c r="U64" s="161"/>
      <c r="V64" s="161"/>
      <c r="W64" s="161"/>
      <c r="X64" s="161"/>
      <c r="Y64" s="161"/>
      <c r="Z64" s="150"/>
      <c r="AA64" s="150"/>
      <c r="AB64" s="150"/>
      <c r="AC64" s="150"/>
      <c r="AD64" s="150"/>
      <c r="AE64" s="150"/>
      <c r="AF64" s="150"/>
      <c r="AG64" s="150" t="s">
        <v>186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 x14ac:dyDescent="0.2">
      <c r="A65" s="181">
        <v>37</v>
      </c>
      <c r="B65" s="182" t="s">
        <v>809</v>
      </c>
      <c r="C65" s="191" t="s">
        <v>810</v>
      </c>
      <c r="D65" s="183" t="s">
        <v>490</v>
      </c>
      <c r="E65" s="184">
        <v>1.1957</v>
      </c>
      <c r="F65" s="185"/>
      <c r="G65" s="186">
        <f>ROUND(E65*F65,2)</f>
        <v>0</v>
      </c>
      <c r="H65" s="185"/>
      <c r="I65" s="186">
        <f>ROUND(E65*H65,2)</f>
        <v>0</v>
      </c>
      <c r="J65" s="185"/>
      <c r="K65" s="186">
        <f>ROUND(E65*J65,2)</f>
        <v>0</v>
      </c>
      <c r="L65" s="186">
        <v>21</v>
      </c>
      <c r="M65" s="186">
        <f>G65*(1+L65/100)</f>
        <v>0</v>
      </c>
      <c r="N65" s="184">
        <v>0</v>
      </c>
      <c r="O65" s="184">
        <f>ROUND(E65*N65,2)</f>
        <v>0</v>
      </c>
      <c r="P65" s="184">
        <v>0</v>
      </c>
      <c r="Q65" s="184">
        <f>ROUND(E65*P65,2)</f>
        <v>0</v>
      </c>
      <c r="R65" s="186" t="s">
        <v>414</v>
      </c>
      <c r="S65" s="186" t="s">
        <v>242</v>
      </c>
      <c r="T65" s="187" t="s">
        <v>243</v>
      </c>
      <c r="U65" s="161">
        <v>0</v>
      </c>
      <c r="V65" s="161">
        <f>ROUND(E65*U65,2)</f>
        <v>0</v>
      </c>
      <c r="W65" s="161"/>
      <c r="X65" s="161" t="s">
        <v>804</v>
      </c>
      <c r="Y65" s="161" t="s">
        <v>183</v>
      </c>
      <c r="Z65" s="150"/>
      <c r="AA65" s="150"/>
      <c r="AB65" s="150"/>
      <c r="AC65" s="150"/>
      <c r="AD65" s="150"/>
      <c r="AE65" s="150"/>
      <c r="AF65" s="150"/>
      <c r="AG65" s="150" t="s">
        <v>805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">
      <c r="A66" s="181">
        <v>38</v>
      </c>
      <c r="B66" s="182" t="s">
        <v>811</v>
      </c>
      <c r="C66" s="191" t="s">
        <v>812</v>
      </c>
      <c r="D66" s="183" t="s">
        <v>490</v>
      </c>
      <c r="E66" s="184">
        <v>0.11957</v>
      </c>
      <c r="F66" s="185"/>
      <c r="G66" s="186">
        <f>ROUND(E66*F66,2)</f>
        <v>0</v>
      </c>
      <c r="H66" s="185"/>
      <c r="I66" s="186">
        <f>ROUND(E66*H66,2)</f>
        <v>0</v>
      </c>
      <c r="J66" s="185"/>
      <c r="K66" s="186">
        <f>ROUND(E66*J66,2)</f>
        <v>0</v>
      </c>
      <c r="L66" s="186">
        <v>21</v>
      </c>
      <c r="M66" s="186">
        <f>G66*(1+L66/100)</f>
        <v>0</v>
      </c>
      <c r="N66" s="184">
        <v>0</v>
      </c>
      <c r="O66" s="184">
        <f>ROUND(E66*N66,2)</f>
        <v>0</v>
      </c>
      <c r="P66" s="184">
        <v>0</v>
      </c>
      <c r="Q66" s="184">
        <f>ROUND(E66*P66,2)</f>
        <v>0</v>
      </c>
      <c r="R66" s="186" t="s">
        <v>414</v>
      </c>
      <c r="S66" s="186" t="s">
        <v>242</v>
      </c>
      <c r="T66" s="187" t="s">
        <v>243</v>
      </c>
      <c r="U66" s="161">
        <v>0.94199999999999995</v>
      </c>
      <c r="V66" s="161">
        <f>ROUND(E66*U66,2)</f>
        <v>0.11</v>
      </c>
      <c r="W66" s="161"/>
      <c r="X66" s="161" t="s">
        <v>804</v>
      </c>
      <c r="Y66" s="161" t="s">
        <v>183</v>
      </c>
      <c r="Z66" s="150"/>
      <c r="AA66" s="150"/>
      <c r="AB66" s="150"/>
      <c r="AC66" s="150"/>
      <c r="AD66" s="150"/>
      <c r="AE66" s="150"/>
      <c r="AF66" s="150"/>
      <c r="AG66" s="150" t="s">
        <v>805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22.5" outlineLevel="1" x14ac:dyDescent="0.2">
      <c r="A67" s="181">
        <v>39</v>
      </c>
      <c r="B67" s="182" t="s">
        <v>813</v>
      </c>
      <c r="C67" s="191" t="s">
        <v>814</v>
      </c>
      <c r="D67" s="183" t="s">
        <v>490</v>
      </c>
      <c r="E67" s="184">
        <v>0.47827999999999998</v>
      </c>
      <c r="F67" s="185"/>
      <c r="G67" s="186">
        <f>ROUND(E67*F67,2)</f>
        <v>0</v>
      </c>
      <c r="H67" s="185"/>
      <c r="I67" s="186">
        <f>ROUND(E67*H67,2)</f>
        <v>0</v>
      </c>
      <c r="J67" s="185"/>
      <c r="K67" s="186">
        <f>ROUND(E67*J67,2)</f>
        <v>0</v>
      </c>
      <c r="L67" s="186">
        <v>21</v>
      </c>
      <c r="M67" s="186">
        <f>G67*(1+L67/100)</f>
        <v>0</v>
      </c>
      <c r="N67" s="184">
        <v>0</v>
      </c>
      <c r="O67" s="184">
        <f>ROUND(E67*N67,2)</f>
        <v>0</v>
      </c>
      <c r="P67" s="184">
        <v>0</v>
      </c>
      <c r="Q67" s="184">
        <f>ROUND(E67*P67,2)</f>
        <v>0</v>
      </c>
      <c r="R67" s="186" t="s">
        <v>414</v>
      </c>
      <c r="S67" s="186" t="s">
        <v>242</v>
      </c>
      <c r="T67" s="187" t="s">
        <v>243</v>
      </c>
      <c r="U67" s="161">
        <v>0.105</v>
      </c>
      <c r="V67" s="161">
        <f>ROUND(E67*U67,2)</f>
        <v>0.05</v>
      </c>
      <c r="W67" s="161"/>
      <c r="X67" s="161" t="s">
        <v>804</v>
      </c>
      <c r="Y67" s="161" t="s">
        <v>183</v>
      </c>
      <c r="Z67" s="150"/>
      <c r="AA67" s="150"/>
      <c r="AB67" s="150"/>
      <c r="AC67" s="150"/>
      <c r="AD67" s="150"/>
      <c r="AE67" s="150"/>
      <c r="AF67" s="150"/>
      <c r="AG67" s="150" t="s">
        <v>805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">
      <c r="A68" s="173">
        <v>40</v>
      </c>
      <c r="B68" s="174" t="s">
        <v>815</v>
      </c>
      <c r="C68" s="189" t="s">
        <v>816</v>
      </c>
      <c r="D68" s="175" t="s">
        <v>490</v>
      </c>
      <c r="E68" s="176">
        <v>0.11957</v>
      </c>
      <c r="F68" s="177"/>
      <c r="G68" s="178">
        <f>ROUND(E68*F68,2)</f>
        <v>0</v>
      </c>
      <c r="H68" s="177"/>
      <c r="I68" s="178">
        <f>ROUND(E68*H68,2)</f>
        <v>0</v>
      </c>
      <c r="J68" s="177"/>
      <c r="K68" s="178">
        <f>ROUND(E68*J68,2)</f>
        <v>0</v>
      </c>
      <c r="L68" s="178">
        <v>21</v>
      </c>
      <c r="M68" s="178">
        <f>G68*(1+L68/100)</f>
        <v>0</v>
      </c>
      <c r="N68" s="176">
        <v>0</v>
      </c>
      <c r="O68" s="176">
        <f>ROUND(E68*N68,2)</f>
        <v>0</v>
      </c>
      <c r="P68" s="176">
        <v>0</v>
      </c>
      <c r="Q68" s="176">
        <f>ROUND(E68*P68,2)</f>
        <v>0</v>
      </c>
      <c r="R68" s="178" t="s">
        <v>414</v>
      </c>
      <c r="S68" s="178" t="s">
        <v>242</v>
      </c>
      <c r="T68" s="179" t="s">
        <v>243</v>
      </c>
      <c r="U68" s="161">
        <v>0</v>
      </c>
      <c r="V68" s="161">
        <f>ROUND(E68*U68,2)</f>
        <v>0</v>
      </c>
      <c r="W68" s="161"/>
      <c r="X68" s="161" t="s">
        <v>804</v>
      </c>
      <c r="Y68" s="161" t="s">
        <v>183</v>
      </c>
      <c r="Z68" s="150"/>
      <c r="AA68" s="150"/>
      <c r="AB68" s="150"/>
      <c r="AC68" s="150"/>
      <c r="AD68" s="150"/>
      <c r="AE68" s="150"/>
      <c r="AF68" s="150"/>
      <c r="AG68" s="150" t="s">
        <v>805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2" x14ac:dyDescent="0.2">
      <c r="A69" s="157"/>
      <c r="B69" s="158"/>
      <c r="C69" s="252" t="s">
        <v>817</v>
      </c>
      <c r="D69" s="253"/>
      <c r="E69" s="253"/>
      <c r="F69" s="253"/>
      <c r="G69" s="253"/>
      <c r="H69" s="161"/>
      <c r="I69" s="161"/>
      <c r="J69" s="161"/>
      <c r="K69" s="161"/>
      <c r="L69" s="161"/>
      <c r="M69" s="161"/>
      <c r="N69" s="160"/>
      <c r="O69" s="160"/>
      <c r="P69" s="160"/>
      <c r="Q69" s="160"/>
      <c r="R69" s="161"/>
      <c r="S69" s="161"/>
      <c r="T69" s="161"/>
      <c r="U69" s="161"/>
      <c r="V69" s="161"/>
      <c r="W69" s="161"/>
      <c r="X69" s="161"/>
      <c r="Y69" s="161"/>
      <c r="Z69" s="150"/>
      <c r="AA69" s="150"/>
      <c r="AB69" s="150"/>
      <c r="AC69" s="150"/>
      <c r="AD69" s="150"/>
      <c r="AE69" s="150"/>
      <c r="AF69" s="150"/>
      <c r="AG69" s="150" t="s">
        <v>186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 x14ac:dyDescent="0.2">
      <c r="A70" s="173">
        <v>41</v>
      </c>
      <c r="B70" s="174" t="s">
        <v>818</v>
      </c>
      <c r="C70" s="189" t="s">
        <v>819</v>
      </c>
      <c r="D70" s="175" t="s">
        <v>490</v>
      </c>
      <c r="E70" s="176">
        <v>0.11957</v>
      </c>
      <c r="F70" s="177"/>
      <c r="G70" s="178">
        <f>ROUND(E70*F70,2)</f>
        <v>0</v>
      </c>
      <c r="H70" s="177"/>
      <c r="I70" s="178">
        <f>ROUND(E70*H70,2)</f>
        <v>0</v>
      </c>
      <c r="J70" s="177"/>
      <c r="K70" s="178">
        <f>ROUND(E70*J70,2)</f>
        <v>0</v>
      </c>
      <c r="L70" s="178">
        <v>21</v>
      </c>
      <c r="M70" s="178">
        <f>G70*(1+L70/100)</f>
        <v>0</v>
      </c>
      <c r="N70" s="176">
        <v>0</v>
      </c>
      <c r="O70" s="176">
        <f>ROUND(E70*N70,2)</f>
        <v>0</v>
      </c>
      <c r="P70" s="176">
        <v>0</v>
      </c>
      <c r="Q70" s="176">
        <f>ROUND(E70*P70,2)</f>
        <v>0</v>
      </c>
      <c r="R70" s="178" t="s">
        <v>820</v>
      </c>
      <c r="S70" s="178" t="s">
        <v>242</v>
      </c>
      <c r="T70" s="179" t="s">
        <v>243</v>
      </c>
      <c r="U70" s="161">
        <v>6.0000000000000001E-3</v>
      </c>
      <c r="V70" s="161">
        <f>ROUND(E70*U70,2)</f>
        <v>0</v>
      </c>
      <c r="W70" s="161"/>
      <c r="X70" s="161" t="s">
        <v>804</v>
      </c>
      <c r="Y70" s="161" t="s">
        <v>183</v>
      </c>
      <c r="Z70" s="150"/>
      <c r="AA70" s="150"/>
      <c r="AB70" s="150"/>
      <c r="AC70" s="150"/>
      <c r="AD70" s="150"/>
      <c r="AE70" s="150"/>
      <c r="AF70" s="150"/>
      <c r="AG70" s="150" t="s">
        <v>805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2" x14ac:dyDescent="0.2">
      <c r="A71" s="157"/>
      <c r="B71" s="158"/>
      <c r="C71" s="263" t="s">
        <v>821</v>
      </c>
      <c r="D71" s="264"/>
      <c r="E71" s="264"/>
      <c r="F71" s="264"/>
      <c r="G71" s="264"/>
      <c r="H71" s="161"/>
      <c r="I71" s="161"/>
      <c r="J71" s="161"/>
      <c r="K71" s="161"/>
      <c r="L71" s="161"/>
      <c r="M71" s="161"/>
      <c r="N71" s="160"/>
      <c r="O71" s="160"/>
      <c r="P71" s="160"/>
      <c r="Q71" s="160"/>
      <c r="R71" s="161"/>
      <c r="S71" s="161"/>
      <c r="T71" s="161"/>
      <c r="U71" s="161"/>
      <c r="V71" s="161"/>
      <c r="W71" s="161"/>
      <c r="X71" s="161"/>
      <c r="Y71" s="161"/>
      <c r="Z71" s="150"/>
      <c r="AA71" s="150"/>
      <c r="AB71" s="150"/>
      <c r="AC71" s="150"/>
      <c r="AD71" s="150"/>
      <c r="AE71" s="150"/>
      <c r="AF71" s="150"/>
      <c r="AG71" s="150" t="s">
        <v>245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x14ac:dyDescent="0.2">
      <c r="A72" s="3"/>
      <c r="B72" s="4"/>
      <c r="C72" s="192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v>12</v>
      </c>
      <c r="AF72">
        <v>21</v>
      </c>
      <c r="AG72" t="s">
        <v>161</v>
      </c>
    </row>
    <row r="73" spans="1:60" x14ac:dyDescent="0.2">
      <c r="A73" s="153"/>
      <c r="B73" s="154" t="s">
        <v>29</v>
      </c>
      <c r="C73" s="193"/>
      <c r="D73" s="155"/>
      <c r="E73" s="156"/>
      <c r="F73" s="156"/>
      <c r="G73" s="172">
        <f>G8+G14+G17+G19+G32+G41+G59</f>
        <v>0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AE73">
        <f>SUMIF(L7:L71,AE72,G7:G71)</f>
        <v>0</v>
      </c>
      <c r="AF73">
        <f>SUMIF(L7:L71,AF72,G7:G71)</f>
        <v>0</v>
      </c>
      <c r="AG73" t="s">
        <v>235</v>
      </c>
    </row>
    <row r="74" spans="1:60" x14ac:dyDescent="0.2">
      <c r="C74" s="194"/>
      <c r="D74" s="10"/>
      <c r="AG74" t="s">
        <v>236</v>
      </c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V7+4bPp4Vz6GnWSp2oBW/4lEjzLEzNPx6fuwqQR9I+p3zR2sl0XOxQYlIR8sJ9KGN2Sy7F0w41at1GWBxWfqA==" saltValue="p6mbhc+eDmFJqflsLC6Bdg==" spinCount="100000" sheet="1" formatRows="0"/>
  <mergeCells count="15">
    <mergeCell ref="C64:G64"/>
    <mergeCell ref="C69:G69"/>
    <mergeCell ref="C71:G71"/>
    <mergeCell ref="C27:G27"/>
    <mergeCell ref="C31:G31"/>
    <mergeCell ref="C37:G37"/>
    <mergeCell ref="C40:G40"/>
    <mergeCell ref="C58:G58"/>
    <mergeCell ref="C61:G61"/>
    <mergeCell ref="C25:G25"/>
    <mergeCell ref="A1:G1"/>
    <mergeCell ref="C2:G2"/>
    <mergeCell ref="C3:G3"/>
    <mergeCell ref="C4:G4"/>
    <mergeCell ref="C23:G2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VRN VRN1 Naklady</vt:lpstr>
      <vt:lpstr>SO03 D.1.1 Pol</vt:lpstr>
      <vt:lpstr>SO03 D.1.2.2 Pol</vt:lpstr>
      <vt:lpstr>SO03 D.1.2.5 Pol</vt:lpstr>
      <vt:lpstr>SO03_1 D.1.1 Pol</vt:lpstr>
      <vt:lpstr>SO03_1 D.1.2.2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'SO03 D.1.1 Pol'!Názvy_tisku</vt:lpstr>
      <vt:lpstr>'SO03 D.1.2.2 Pol'!Názvy_tisku</vt:lpstr>
      <vt:lpstr>'SO03 D.1.2.5 Pol'!Názvy_tisku</vt:lpstr>
      <vt:lpstr>'SO03_1 D.1.1 Pol'!Názvy_tisku</vt:lpstr>
      <vt:lpstr>'SO03_1 D.1.2.2 Pol'!Názvy_tisku</vt:lpstr>
      <vt:lpstr>'VRN VRN1 Naklady'!Názvy_tisku</vt:lpstr>
      <vt:lpstr>oadresa</vt:lpstr>
      <vt:lpstr>Stavba!Objednatel</vt:lpstr>
      <vt:lpstr>Stavba!Objekt</vt:lpstr>
      <vt:lpstr>'SO03 D.1.1 Pol'!Oblast_tisku</vt:lpstr>
      <vt:lpstr>'SO03 D.1.2.2 Pol'!Oblast_tisku</vt:lpstr>
      <vt:lpstr>'SO03 D.1.2.5 Pol'!Oblast_tisku</vt:lpstr>
      <vt:lpstr>'SO03_1 D.1.1 Pol'!Oblast_tisku</vt:lpstr>
      <vt:lpstr>'SO03_1 D.1.2.2 Pol'!Oblast_tisku</vt:lpstr>
      <vt:lpstr>Stavba!Oblast_tisku</vt:lpstr>
      <vt:lpstr>'VRN VRN1 Naklady'!Oblast_tisku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Patrik Hanáček</dc:creator>
  <cp:lastModifiedBy>Kinc Vojtěch</cp:lastModifiedBy>
  <cp:lastPrinted>2019-03-19T12:27:02Z</cp:lastPrinted>
  <dcterms:created xsi:type="dcterms:W3CDTF">2009-04-08T07:15:50Z</dcterms:created>
  <dcterms:modified xsi:type="dcterms:W3CDTF">2026-01-09T11:47:42Z</dcterms:modified>
</cp:coreProperties>
</file>