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sef.hanak\Desktop\KOM\3\"/>
    </mc:Choice>
  </mc:AlternateContent>
  <xr:revisionPtr revIDLastSave="0" documentId="8_{4EB73A7C-F29E-475F-8538-866C31A850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2 2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'02 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'02 2 Pol'!$A$1:$Y$43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16" i="1" s="1"/>
  <c r="G42" i="1"/>
  <c r="I42" i="1" s="1"/>
  <c r="F42" i="1"/>
  <c r="G41" i="1"/>
  <c r="F41" i="1"/>
  <c r="G39" i="1"/>
  <c r="F39" i="1"/>
  <c r="G42" i="12"/>
  <c r="BA29" i="12"/>
  <c r="BA28" i="12"/>
  <c r="BA16" i="12"/>
  <c r="BA15" i="12"/>
  <c r="G8" i="12"/>
  <c r="I8" i="12"/>
  <c r="O8" i="12"/>
  <c r="Q8" i="12"/>
  <c r="G9" i="12"/>
  <c r="M9" i="12" s="1"/>
  <c r="M8" i="12" s="1"/>
  <c r="I9" i="12"/>
  <c r="K9" i="12"/>
  <c r="K8" i="12" s="1"/>
  <c r="O9" i="12"/>
  <c r="Q9" i="12"/>
  <c r="V9" i="12"/>
  <c r="V8" i="12" s="1"/>
  <c r="G12" i="12"/>
  <c r="I12" i="12"/>
  <c r="K12" i="12"/>
  <c r="M12" i="12"/>
  <c r="O12" i="12"/>
  <c r="Q12" i="12"/>
  <c r="V12" i="12"/>
  <c r="G13" i="12"/>
  <c r="G14" i="12"/>
  <c r="AF42" i="12" s="1"/>
  <c r="I14" i="12"/>
  <c r="I13" i="12" s="1"/>
  <c r="K14" i="12"/>
  <c r="O14" i="12"/>
  <c r="Q14" i="12"/>
  <c r="Q13" i="12" s="1"/>
  <c r="V14" i="12"/>
  <c r="G17" i="12"/>
  <c r="M17" i="12" s="1"/>
  <c r="I17" i="12"/>
  <c r="K17" i="12"/>
  <c r="K13" i="12" s="1"/>
  <c r="O17" i="12"/>
  <c r="Q17" i="12"/>
  <c r="V17" i="12"/>
  <c r="V13" i="12" s="1"/>
  <c r="G18" i="12"/>
  <c r="I18" i="12"/>
  <c r="K18" i="12"/>
  <c r="M18" i="12"/>
  <c r="O18" i="12"/>
  <c r="Q18" i="12"/>
  <c r="V18" i="12"/>
  <c r="G21" i="12"/>
  <c r="M21" i="12" s="1"/>
  <c r="I21" i="12"/>
  <c r="K21" i="12"/>
  <c r="O21" i="12"/>
  <c r="O13" i="12" s="1"/>
  <c r="Q21" i="12"/>
  <c r="V21" i="12"/>
  <c r="G22" i="12"/>
  <c r="M22" i="12" s="1"/>
  <c r="I22" i="12"/>
  <c r="K22" i="12"/>
  <c r="O22" i="12"/>
  <c r="Q22" i="12"/>
  <c r="V22" i="12"/>
  <c r="I23" i="12"/>
  <c r="K23" i="12"/>
  <c r="Q23" i="12"/>
  <c r="V23" i="12"/>
  <c r="G24" i="12"/>
  <c r="I24" i="12"/>
  <c r="K24" i="12"/>
  <c r="M24" i="12"/>
  <c r="O24" i="12"/>
  <c r="Q24" i="12"/>
  <c r="V24" i="12"/>
  <c r="G27" i="12"/>
  <c r="G23" i="12" s="1"/>
  <c r="I27" i="12"/>
  <c r="K27" i="12"/>
  <c r="O27" i="12"/>
  <c r="O23" i="12" s="1"/>
  <c r="Q27" i="12"/>
  <c r="V27" i="12"/>
  <c r="G30" i="12"/>
  <c r="I30" i="12"/>
  <c r="O30" i="12"/>
  <c r="Q30" i="12"/>
  <c r="G31" i="12"/>
  <c r="M31" i="12" s="1"/>
  <c r="M30" i="12" s="1"/>
  <c r="I31" i="12"/>
  <c r="K31" i="12"/>
  <c r="K30" i="12" s="1"/>
  <c r="O31" i="12"/>
  <c r="Q31" i="12"/>
  <c r="V31" i="12"/>
  <c r="V30" i="12" s="1"/>
  <c r="G35" i="12"/>
  <c r="G34" i="12" s="1"/>
  <c r="I35" i="12"/>
  <c r="K35" i="12"/>
  <c r="O35" i="12"/>
  <c r="O34" i="12" s="1"/>
  <c r="Q35" i="12"/>
  <c r="V35" i="12"/>
  <c r="G36" i="12"/>
  <c r="M36" i="12" s="1"/>
  <c r="I36" i="12"/>
  <c r="I34" i="12" s="1"/>
  <c r="K36" i="12"/>
  <c r="O36" i="12"/>
  <c r="Q36" i="12"/>
  <c r="Q34" i="12" s="1"/>
  <c r="V36" i="12"/>
  <c r="G37" i="12"/>
  <c r="M37" i="12" s="1"/>
  <c r="I37" i="12"/>
  <c r="K37" i="12"/>
  <c r="K34" i="12" s="1"/>
  <c r="O37" i="12"/>
  <c r="Q37" i="12"/>
  <c r="V37" i="12"/>
  <c r="V34" i="12" s="1"/>
  <c r="G40" i="12"/>
  <c r="I40" i="12"/>
  <c r="K40" i="12"/>
  <c r="M40" i="12"/>
  <c r="O40" i="12"/>
  <c r="Q40" i="12"/>
  <c r="V40" i="12"/>
  <c r="AE42" i="12"/>
  <c r="I20" i="1"/>
  <c r="I19" i="1"/>
  <c r="I18" i="1"/>
  <c r="I17" i="1"/>
  <c r="F43" i="1"/>
  <c r="G23" i="1" s="1"/>
  <c r="G43" i="1"/>
  <c r="G25" i="1" s="1"/>
  <c r="H43" i="1"/>
  <c r="I41" i="1"/>
  <c r="I39" i="1"/>
  <c r="I43" i="1" s="1"/>
  <c r="J42" i="1" s="1"/>
  <c r="J28" i="1"/>
  <c r="J26" i="1"/>
  <c r="G38" i="1"/>
  <c r="F38" i="1"/>
  <c r="J23" i="1"/>
  <c r="J24" i="1"/>
  <c r="J25" i="1"/>
  <c r="J27" i="1"/>
  <c r="E24" i="1"/>
  <c r="G24" i="1"/>
  <c r="E26" i="1"/>
  <c r="G26" i="1"/>
  <c r="I58" i="1" l="1"/>
  <c r="J55" i="1" s="1"/>
  <c r="A27" i="1"/>
  <c r="J41" i="1"/>
  <c r="M27" i="12"/>
  <c r="M23" i="12" s="1"/>
  <c r="M14" i="12"/>
  <c r="M13" i="12" s="1"/>
  <c r="M35" i="12"/>
  <c r="M34" i="12" s="1"/>
  <c r="I21" i="1"/>
  <c r="J39" i="1"/>
  <c r="J43" i="1" s="1"/>
  <c r="J57" i="1" l="1"/>
  <c r="J56" i="1"/>
  <c r="J54" i="1"/>
  <c r="J53" i="1"/>
  <c r="A28" i="1"/>
  <c r="G28" i="1"/>
  <c r="G27" i="1" s="1"/>
  <c r="G29" i="1" s="1"/>
  <c r="J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Hanák Josef</author>
  </authors>
  <commentList>
    <comment ref="S6" authorId="0" shapeId="0" xr:uid="{D7EA5914-C8A1-4994-AF22-DBC711250BF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6FE357C-1966-4CEF-AEC8-C80CA620059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<sst xmlns="http://schemas.openxmlformats.org/spreadsheetml/2006/main" count="317" uniqueCount="160">
  <si>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</si>
  <si>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</si>
  <si>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</si>
  <si>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</si>
  <si>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</si>
  <si>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</si>
  <si>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</si>
  <si>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</si>
  <si>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</si>
  <si>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</si>
  <si>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</si>
  <si>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</si>
  <si>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</si>
  <si>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</si>
  <si>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</si>
  <si>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</si>
  <si>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</si>
  <si>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</si>
  <si>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</si>
  <si>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</si>
  <si>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</si>
  <si>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</si>
  <si>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</si>
  <si>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</si>
  <si>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</si>
  <si>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</si>
  <si>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</si>
  <si>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</si>
  <si>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</si>
  <si>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</si>
  <si>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</si>
  <si>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</si>
  <si>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</si>
  <si>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</si>
  <si>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</si>
  <si>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</si>
  <si>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</si>
  <si>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</si>
  <si>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</si>
  <si>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</si>
  <si>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</si>
  <si>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</si>
  <si>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</si>
  <si>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</t>
  </si>
  <si>
    <t>Nová zámková dlažba v trase stávajícího chodníku</t>
  </si>
  <si>
    <t>02</t>
  </si>
  <si>
    <t>Komunikace</t>
  </si>
  <si>
    <t>Objekt:</t>
  </si>
  <si>
    <t>Rozpočet:</t>
  </si>
  <si>
    <t>MD241108</t>
  </si>
  <si>
    <t>Rozpočty Tišnov</t>
  </si>
  <si>
    <t>Stavba</t>
  </si>
  <si>
    <t>Stavební objekt</t>
  </si>
  <si>
    <t>Celkem za stavbu</t>
  </si>
  <si>
    <t>CZK</t>
  </si>
  <si>
    <t>#POPS</t>
  </si>
  <si>
    <t>Popis stavby: MD241108 - Rozpočty Tišnov</t>
  </si>
  <si>
    <t>#POPO</t>
  </si>
  <si>
    <t>Popis objektu: 02 - Komunikace</t>
  </si>
  <si>
    <t>#POPR</t>
  </si>
  <si>
    <t>Popis rozpočtu: 2 - Nová zámková dlažba v trase stávajícího chodníku</t>
  </si>
  <si>
    <t>Rekapitulace dílů</t>
  </si>
  <si>
    <t>Typ dílu</t>
  </si>
  <si>
    <t>1</t>
  </si>
  <si>
    <t>Zemní práce</t>
  </si>
  <si>
    <t>5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</si>
  <si>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</si>
  <si>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</si>
  <si>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</si>
  <si>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</si>
  <si>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</si>
  <si>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</si>
  <si>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</si>
  <si>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</si>
  <si>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</si>
  <si>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</si>
  <si>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</si>
  <si>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</si>
  <si>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</si>
  <si>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</si>
  <si>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</si>
  <si>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</si>
  <si>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</si>
  <si>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</si>
  <si>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</si>
  <si>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</si>
  <si>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</si>
  <si>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</si>
  <si>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</si>
  <si>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</si>
  <si>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</si>
  <si>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</si>
  <si>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</si>
  <si>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</si>
  <si>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</si>
  <si>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</si>
  <si>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</si>
  <si>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</si>
  <si>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</si>
  <si>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</si>
  <si>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</si>
  <si>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</si>
  <si>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</si>
  <si>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</si>
  <si>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181101102R00</t>
  </si>
  <si>
    <t>Úprava pláně v zářezech v hornině 1 až 4, se zhutněním</t>
  </si>
  <si>
    <t>m2</t>
  </si>
  <si>
    <t>800-1</t>
  </si>
  <si>
    <t>RTS 26/ I</t>
  </si>
  <si>
    <t>Práce</t>
  </si>
  <si>
    <t>Běžná</t>
  </si>
  <si>
    <t>POL1_</t>
  </si>
  <si>
    <t>vyrovnáním výškových rozdílů, ploch vodorovných a ploch do sklonu 1 : 5.</t>
  </si>
  <si>
    <t>SPI</t>
  </si>
  <si>
    <t>POP</t>
  </si>
  <si>
    <t>113107310R00</t>
  </si>
  <si>
    <t>Odstranění podkladů nebo krytů z kameniva těženého, v ploše jednotlivě do 50 m2, tloušťka vrstvy 100 mm</t>
  </si>
  <si>
    <t>822-1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</si>
  <si>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</si>
  <si>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</si>
  <si>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</si>
  <si>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596291111R00</t>
  </si>
  <si>
    <t>Řezání zámkové dlažby tloušťky 60 mm</t>
  </si>
  <si>
    <t>m</t>
  </si>
  <si>
    <t>916561111R00</t>
  </si>
  <si>
    <t>Osazení záhonového obrubníku betonového do lože z betonu prostého C 12/15, s boční opěrou z betonu prostého</t>
  </si>
  <si>
    <t>se zřízením lože z betonu prostého C 12/15 tl. 80-100 mm</t>
  </si>
  <si>
    <t>592174806R</t>
  </si>
  <si>
    <t>Obrubník betonový š = 50 mm; v = 250 mm; provedení: přírodní</t>
  </si>
  <si>
    <t>SPCM</t>
  </si>
  <si>
    <t>Specifikace</t>
  </si>
  <si>
    <t>POL3_</t>
  </si>
  <si>
    <t>592453092R</t>
  </si>
  <si>
    <t>Dlažba betonová typ: obdélníkový; dl = 200 mm; š = 100 mm; tl = 60,0 mm; bez fazety; povrchová úprava: impregnace; provedení: přírodní</t>
  </si>
  <si>
    <t>113106231R00</t>
  </si>
  <si>
    <t>Rozebrání vozovek a ploch s jakoukoliv výplní spár   v jakékoliv ploše, ze zámkové dlažky, kladených do lože z kameniva</t>
  </si>
  <si>
    <t>s přemístěním hmot na skládku na vzdálenost do 3 m nebo s naložením na dopravní prostředek</t>
  </si>
  <si>
    <t>113201111R00</t>
  </si>
  <si>
    <t>Vytrhání obrub chodníkových ležatých</t>
  </si>
  <si>
    <t>s vybouráním lože, s přemístěním hmot na skládku na vzdálenost do 3 m nebo naložením na dopravní prostředek</t>
  </si>
  <si>
    <t>998223011R00</t>
  </si>
  <si>
    <t>Přesun hmot pozemních komunikací, kryt dlážděný jakékoliv délky objektu</t>
  </si>
  <si>
    <t>t</t>
  </si>
  <si>
    <t>Přesun hmot</t>
  </si>
  <si>
    <t>POL7_</t>
  </si>
  <si>
    <t>vodorovně do 200 m</t>
  </si>
  <si>
    <t>979082219R00</t>
  </si>
  <si>
    <t>Vodorovná doprava suti po suchu příplatek k ceně za každý další i započatý 1 km přes 1 km</t>
  </si>
  <si>
    <t>Přesun suti</t>
  </si>
  <si>
    <t>POL8_</t>
  </si>
  <si>
    <t>979082213R00</t>
  </si>
  <si>
    <t>Vodorovná doprava suti po suchu bez naložení, ale se složením a hrubým urovnáním na vzdálenost do 1 km</t>
  </si>
  <si>
    <t>979087212R00</t>
  </si>
  <si>
    <t>Nakládání na dopravní prostředky suti</t>
  </si>
  <si>
    <t>pro vodorovnou dopravu</t>
  </si>
  <si>
    <t>979999981R00</t>
  </si>
  <si>
    <t>Poplatek za recyklaci, betonu, kusovost do 1600 cm2, skupina 17 01 01 z Katalogu odpadů</t>
  </si>
  <si>
    <t>801-3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</si>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</sst>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BUILDpowerS/Templates/Rozpocty/Sablona.xls" TargetMode="External"/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06" t="s">
        <v>39</v>
      </c>
      <c r="B2" s="106"/>
      <c r="C2" s="106"/>
      <c r="D2" s="106"/>
      <c r="E2" s="106"/>
      <c r="F2" s="106"/>
      <c r="G2" s="106"/>
    </row>
  </sheetData>
  <sheetProtection algorithmName="SHA-512" hashValue="swbFiCJmh7ovFqrYX4SLIB/zd4T2sS8dIhfb1wdoboKp6oCo95J9oT23SC4PDg+Hki3M0H/NM2IeGt53460b8w==" saltValue="MIIQA23Xx7CPWTHK7vSa6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opLeftCell="B2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6" t="s">
        <v>41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2"/>
      <c r="B2" s="112" t="s">
        <v>22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270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42</v>
      </c>
      <c r="D5" s="91"/>
      <c r="E5" s="92"/>
      <c r="F5" s="92"/>
      <c r="G5" s="92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5"/>
      <c r="E6" s="93"/>
      <c r="F6" s="93"/>
      <c r="G6" s="93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9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SUMIF(F53:F57,A16,I53:I57)+SUMIF(F53:F57,"PSU",I53:I57)</f>
        <v>0</v>
      </c>
      <c r="J16" s="84"/>
    </row>
    <row r="17" spans="1:10" ht="23.25" customHeight="1" x14ac:dyDescent="0.2">
      <c r="A17" s="199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SUMIF(F53:F57,A17,I53:I57)</f>
        <v>0</v>
      </c>
      <c r="J17" s="84"/>
    </row>
    <row r="18" spans="1:10" ht="23.25" customHeight="1" x14ac:dyDescent="0.2">
      <c r="A18" s="199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SUMIF(F53:F57,A18,I53:I57)</f>
        <v>0</v>
      </c>
      <c r="J18" s="84"/>
    </row>
    <row r="19" spans="1:10" ht="23.25" customHeight="1" x14ac:dyDescent="0.2">
      <c r="A19" s="199" t="s">
        <v>73</v>
      </c>
      <c r="B19" s="38" t="s">
        <v>27</v>
      </c>
      <c r="C19" s="62"/>
      <c r="D19" s="63"/>
      <c r="E19" s="82"/>
      <c r="F19" s="83"/>
      <c r="G19" s="82"/>
      <c r="H19" s="83"/>
      <c r="I19" s="82">
        <f>SUMIF(F53:F57,A19,I53:I57)</f>
        <v>0</v>
      </c>
      <c r="J19" s="84"/>
    </row>
    <row r="20" spans="1:10" ht="23.25" customHeight="1" x14ac:dyDescent="0.2">
      <c r="A20" s="199" t="s">
        <v>74</v>
      </c>
      <c r="B20" s="38" t="s">
        <v>28</v>
      </c>
      <c r="C20" s="62"/>
      <c r="D20" s="63"/>
      <c r="E20" s="82"/>
      <c r="F20" s="83"/>
      <c r="G20" s="82"/>
      <c r="H20" s="83"/>
      <c r="I20" s="82">
        <f>SUMIF(F53:F57,A20,I53:I57)</f>
        <v>0</v>
      </c>
      <c r="J20" s="84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7">
        <f>I23*E23/100</f>
        <v>0</v>
      </c>
      <c r="H24" s="98"/>
      <c r="I24" s="98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I25*E25/100</f>
        <v>0</v>
      </c>
      <c r="H26" s="80"/>
      <c r="I26" s="80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1">
        <f>CenaCelkemBezDPH-(ZakladDPHSni+ZakladDPHZakl)</f>
        <v>0</v>
      </c>
      <c r="H27" s="81"/>
      <c r="I27" s="81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25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10" ht="25.5" hidden="1" customHeight="1" x14ac:dyDescent="0.2">
      <c r="A39" s="136">
        <v>1</v>
      </c>
      <c r="B39" s="147" t="s">
        <v>51</v>
      </c>
      <c r="C39" s="148"/>
      <c r="D39" s="148"/>
      <c r="E39" s="148"/>
      <c r="F39" s="149">
        <f>'02 2 Pol'!AE42</f>
        <v>0</v>
      </c>
      <c r="G39" s="150">
        <f>'02 2 Pol'!AF42</f>
        <v>0</v>
      </c>
      <c r="H39" s="151"/>
      <c r="I39" s="152">
        <f>F39+G39+H39</f>
        <v>0</v>
      </c>
      <c r="J39" s="153" t="str">
        <f>IF(_xlfn.SINGLE(CenaCelkemVypocet)=0,"",I39/_xlfn.SINGLE(CenaCelkemVypocet)*100)</f>
        <v/>
      </c>
    </row>
    <row r="40" spans="1:10" ht="25.5" hidden="1" customHeight="1" x14ac:dyDescent="0.2">
      <c r="A40" s="136">
        <v>2</v>
      </c>
      <c r="B40" s="154"/>
      <c r="C40" s="155" t="s">
        <v>52</v>
      </c>
      <c r="D40" s="155"/>
      <c r="E40" s="155"/>
      <c r="F40" s="156"/>
      <c r="G40" s="157"/>
      <c r="H40" s="157"/>
      <c r="I40" s="158"/>
      <c r="J40" s="159"/>
    </row>
    <row r="41" spans="1:10" ht="25.5" hidden="1" customHeight="1" x14ac:dyDescent="0.2">
      <c r="A41" s="136">
        <v>2</v>
      </c>
      <c r="B41" s="154" t="s">
        <v>45</v>
      </c>
      <c r="C41" s="155" t="s">
        <v>46</v>
      </c>
      <c r="D41" s="155"/>
      <c r="E41" s="155"/>
      <c r="F41" s="156">
        <f>'02 2 Pol'!AE42</f>
        <v>0</v>
      </c>
      <c r="G41" s="157">
        <f>'02 2 Pol'!AF42</f>
        <v>0</v>
      </c>
      <c r="H41" s="157"/>
      <c r="I41" s="158">
        <f>F41+G41+H41</f>
        <v>0</v>
      </c>
      <c r="J41" s="159" t="str">
        <f>IF(_xlfn.SINGLE(CenaCelkemVypocet)=0,"",I41/_xlfn.SINGLE(CenaCelkemVypocet)*100)</f>
        <v/>
      </c>
    </row>
    <row r="42" spans="1:10" ht="25.5" hidden="1" customHeight="1" x14ac:dyDescent="0.2">
      <c r="A42" s="136">
        <v>3</v>
      </c>
      <c r="B42" s="160" t="s">
        <v>43</v>
      </c>
      <c r="C42" s="148" t="s">
        <v>44</v>
      </c>
      <c r="D42" s="148"/>
      <c r="E42" s="148"/>
      <c r="F42" s="161">
        <f>'02 2 Pol'!AE42</f>
        <v>0</v>
      </c>
      <c r="G42" s="151">
        <f>'02 2 Pol'!AF42</f>
        <v>0</v>
      </c>
      <c r="H42" s="151"/>
      <c r="I42" s="152">
        <f>F42+G42+H42</f>
        <v>0</v>
      </c>
      <c r="J42" s="153" t="str">
        <f>IF(_xlfn.SINGLE(CenaCelkemVypocet)=0,"",I42/_xlfn.SINGLE(CenaCelkemVypocet)*100)</f>
        <v/>
      </c>
    </row>
    <row r="43" spans="1:10" ht="25.5" hidden="1" customHeight="1" x14ac:dyDescent="0.2">
      <c r="A43" s="136"/>
      <c r="B43" s="162" t="s">
        <v>53</v>
      </c>
      <c r="C43" s="163"/>
      <c r="D43" s="163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6">
        <f>SUMIF(A39:A42,"=1",I39:I42)</f>
        <v>0</v>
      </c>
      <c r="J43" s="167">
        <f>SUMIF(A39:A42,"=1",J39:J42)</f>
        <v>0</v>
      </c>
    </row>
    <row r="45" spans="1:10" x14ac:dyDescent="0.2">
      <c r="A45" t="s">
        <v>55</v>
      </c>
      <c r="B45" t="s">
        <v>56</v>
      </c>
    </row>
    <row r="46" spans="1:10" x14ac:dyDescent="0.2">
      <c r="A46" t="s">
        <v>57</v>
      </c>
      <c r="B46" t="s">
        <v>58</v>
      </c>
    </row>
    <row r="47" spans="1:10" x14ac:dyDescent="0.2">
      <c r="A47" t="s">
        <v>59</v>
      </c>
      <c r="B47" t="s">
        <v>60</v>
      </c>
    </row>
    <row r="50" spans="1:10" ht="15.75" x14ac:dyDescent="0.25">
      <c r="B50" s="178" t="s">
        <v>61</v>
      </c>
    </row>
    <row r="52" spans="1:10" ht="25.5" customHeight="1" x14ac:dyDescent="0.2">
      <c r="A52" s="180"/>
      <c r="B52" s="183" t="s">
        <v>17</v>
      </c>
      <c r="C52" s="183" t="s">
        <v>5</v>
      </c>
      <c r="D52" s="184"/>
      <c r="E52" s="184"/>
      <c r="F52" s="185" t="s">
        <v>62</v>
      </c>
      <c r="G52" s="185"/>
      <c r="H52" s="185"/>
      <c r="I52" s="185" t="s">
        <v>29</v>
      </c>
      <c r="J52" s="185" t="s">
        <v>0</v>
      </c>
    </row>
    <row r="53" spans="1:10" ht="36.75" customHeight="1" x14ac:dyDescent="0.2">
      <c r="A53" s="181"/>
      <c r="B53" s="186" t="s">
        <v>63</v>
      </c>
      <c r="C53" s="187" t="s">
        <v>64</v>
      </c>
      <c r="D53" s="188"/>
      <c r="E53" s="188"/>
      <c r="F53" s="195" t="s">
        <v>24</v>
      </c>
      <c r="G53" s="196"/>
      <c r="H53" s="196"/>
      <c r="I53" s="196">
        <f>'02 2 Pol'!G8</f>
        <v>0</v>
      </c>
      <c r="J53" s="192" t="str">
        <f>IF(I58=0,"",I53/I58*100)</f>
        <v/>
      </c>
    </row>
    <row r="54" spans="1:10" ht="36.75" customHeight="1" x14ac:dyDescent="0.2">
      <c r="A54" s="181"/>
      <c r="B54" s="186" t="s">
        <v>65</v>
      </c>
      <c r="C54" s="187" t="s">
        <v>46</v>
      </c>
      <c r="D54" s="188"/>
      <c r="E54" s="188"/>
      <c r="F54" s="195" t="s">
        <v>24</v>
      </c>
      <c r="G54" s="196"/>
      <c r="H54" s="196"/>
      <c r="I54" s="196">
        <f>'02 2 Pol'!G13</f>
        <v>0</v>
      </c>
      <c r="J54" s="192" t="str">
        <f>IF(I58=0,"",I54/I58*100)</f>
        <v/>
      </c>
    </row>
    <row r="55" spans="1:10" ht="36.75" customHeight="1" x14ac:dyDescent="0.2">
      <c r="A55" s="181"/>
      <c r="B55" s="186" t="s">
        <v>66</v>
      </c>
      <c r="C55" s="187" t="s">
        <v>67</v>
      </c>
      <c r="D55" s="188"/>
      <c r="E55" s="188"/>
      <c r="F55" s="195" t="s">
        <v>24</v>
      </c>
      <c r="G55" s="196"/>
      <c r="H55" s="196"/>
      <c r="I55" s="196">
        <f>'02 2 Pol'!G23</f>
        <v>0</v>
      </c>
      <c r="J55" s="192" t="str">
        <f>IF(I58=0,"",I55/I58*100)</f>
        <v/>
      </c>
    </row>
    <row r="56" spans="1:10" ht="36.75" customHeight="1" x14ac:dyDescent="0.2">
      <c r="A56" s="181"/>
      <c r="B56" s="186" t="s">
        <v>68</v>
      </c>
      <c r="C56" s="187" t="s">
        <v>69</v>
      </c>
      <c r="D56" s="188"/>
      <c r="E56" s="188"/>
      <c r="F56" s="195" t="s">
        <v>24</v>
      </c>
      <c r="G56" s="196"/>
      <c r="H56" s="196"/>
      <c r="I56" s="196">
        <f>'02 2 Pol'!G30</f>
        <v>0</v>
      </c>
      <c r="J56" s="192" t="str">
        <f>IF(I58=0,"",I56/I58*100)</f>
        <v/>
      </c>
    </row>
    <row r="57" spans="1:10" ht="36.75" customHeight="1" x14ac:dyDescent="0.2">
      <c r="A57" s="181"/>
      <c r="B57" s="186" t="s">
        <v>70</v>
      </c>
      <c r="C57" s="187" t="s">
        <v>71</v>
      </c>
      <c r="D57" s="188"/>
      <c r="E57" s="188"/>
      <c r="F57" s="195" t="s">
        <v>72</v>
      </c>
      <c r="G57" s="196"/>
      <c r="H57" s="196"/>
      <c r="I57" s="196">
        <f>'02 2 Pol'!G34</f>
        <v>0</v>
      </c>
      <c r="J57" s="192" t="str">
        <f>IF(I58=0,"",I57/I58*100)</f>
        <v/>
      </c>
    </row>
    <row r="58" spans="1:10" ht="25.5" customHeight="1" x14ac:dyDescent="0.2">
      <c r="A58" s="182"/>
      <c r="B58" s="189" t="s">
        <v>1</v>
      </c>
      <c r="C58" s="190"/>
      <c r="D58" s="191"/>
      <c r="E58" s="191"/>
      <c r="F58" s="197"/>
      <c r="G58" s="198"/>
      <c r="H58" s="198"/>
      <c r="I58" s="198">
        <f>SUM(I53:I57)</f>
        <v>0</v>
      </c>
      <c r="J58" s="193">
        <f>SUM(J53:J57)</f>
        <v>0</v>
      </c>
    </row>
    <row r="59" spans="1:10" x14ac:dyDescent="0.2">
      <c r="F59" s="135"/>
      <c r="G59" s="135"/>
      <c r="H59" s="135"/>
      <c r="I59" s="135"/>
      <c r="J59" s="194"/>
    </row>
    <row r="60" spans="1:10" x14ac:dyDescent="0.2">
      <c r="F60" s="135"/>
      <c r="G60" s="135"/>
      <c r="H60" s="135"/>
      <c r="I60" s="135"/>
      <c r="J60" s="194"/>
    </row>
    <row r="61" spans="1:10" x14ac:dyDescent="0.2">
      <c r="F61" s="135"/>
      <c r="G61" s="135"/>
      <c r="H61" s="135"/>
      <c r="I61" s="135"/>
      <c r="J61" s="194"/>
    </row>
  </sheetData>
  <sheetProtection algorithmName="SHA-512" hashValue="ax/LGkzX30RqfsXfhzBvV3x2OyH6hjUYqFnJ56thajI3R9taK3MjrNkocYScoKIk1jjf1vwn2zLl8kptAGBomA==" saltValue="AAQU3Y+7m96tIUAE6Gp2t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ne3xAm9HeSLjvnjfRKEwiqEyGnLt2wNafLQaH9odGPJ5QJk3dIlyrLnueCWj1CTBeNbCgqIjb/13MYJuWm2xog==" saltValue="u/GR3qHReGKyOcOkTUzCS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5CEB6-4A28-4498-8181-EEB7CC647A03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9" customWidth="1"/>
    <col min="3" max="3" width="63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00" t="s">
        <v>75</v>
      </c>
      <c r="B1" s="200"/>
      <c r="C1" s="200"/>
      <c r="D1" s="200"/>
      <c r="E1" s="200"/>
      <c r="F1" s="200"/>
      <c r="G1" s="200"/>
      <c r="AG1" t="s">
        <v>76</v>
      </c>
    </row>
    <row r="2" spans="1:60" ht="24.95" customHeight="1" x14ac:dyDescent="0.2">
      <c r="A2" s="201" t="s">
        <v>7</v>
      </c>
      <c r="B2" s="49" t="s">
        <v>49</v>
      </c>
      <c r="C2" s="204" t="s">
        <v>50</v>
      </c>
      <c r="D2" s="202"/>
      <c r="E2" s="202"/>
      <c r="F2" s="202"/>
      <c r="G2" s="203"/>
      <c r="AG2" t="s">
        <v>77</v>
      </c>
    </row>
    <row r="3" spans="1:60" ht="24.95" customHeight="1" x14ac:dyDescent="0.2">
      <c r="A3" s="201" t="s">
        <v>8</v>
      </c>
      <c r="B3" s="49" t="s">
        <v>45</v>
      </c>
      <c r="C3" s="204" t="s">
        <v>46</v>
      </c>
      <c r="D3" s="202"/>
      <c r="E3" s="202"/>
      <c r="F3" s="202"/>
      <c r="G3" s="203"/>
      <c r="AC3" s="179" t="s">
        <v>77</v>
      </c>
      <c r="AG3" t="s">
        <v>78</v>
      </c>
    </row>
    <row r="4" spans="1:60" ht="24.95" customHeight="1" x14ac:dyDescent="0.2">
      <c r="A4" s="205" t="s">
        <v>9</v>
      </c>
      <c r="B4" s="206" t="s">
        <v>43</v>
      </c>
      <c r="C4" s="207" t="s">
        <v>44</v>
      </c>
      <c r="D4" s="208"/>
      <c r="E4" s="208"/>
      <c r="F4" s="208"/>
      <c r="G4" s="209"/>
      <c r="AG4" t="s">
        <v>79</v>
      </c>
    </row>
    <row r="5" spans="1:60" x14ac:dyDescent="0.2">
      <c r="D5" s="10"/>
    </row>
    <row r="6" spans="1:60" ht="38.25" x14ac:dyDescent="0.2">
      <c r="A6" s="211" t="s">
        <v>80</v>
      </c>
      <c r="B6" s="213" t="s">
        <v>81</v>
      </c>
      <c r="C6" s="213" t="s">
        <v>82</v>
      </c>
      <c r="D6" s="212" t="s">
        <v>83</v>
      </c>
      <c r="E6" s="211" t="s">
        <v>84</v>
      </c>
      <c r="F6" s="210" t="s">
        <v>85</v>
      </c>
      <c r="G6" s="211" t="s">
        <v>29</v>
      </c>
      <c r="H6" s="214" t="s">
        <v>30</v>
      </c>
      <c r="I6" s="214" t="s">
        <v>86</v>
      </c>
      <c r="J6" s="214" t="s">
        <v>31</v>
      </c>
      <c r="K6" s="214" t="s">
        <v>87</v>
      </c>
      <c r="L6" s="214" t="s">
        <v>88</v>
      </c>
      <c r="M6" s="214" t="s">
        <v>89</v>
      </c>
      <c r="N6" s="214" t="s">
        <v>90</v>
      </c>
      <c r="O6" s="214" t="s">
        <v>91</v>
      </c>
      <c r="P6" s="214" t="s">
        <v>92</v>
      </c>
      <c r="Q6" s="214" t="s">
        <v>93</v>
      </c>
      <c r="R6" s="214" t="s">
        <v>94</v>
      </c>
      <c r="S6" s="214" t="s">
        <v>95</v>
      </c>
      <c r="T6" s="214" t="s">
        <v>96</v>
      </c>
      <c r="U6" s="214" t="s">
        <v>97</v>
      </c>
      <c r="V6" s="214" t="s">
        <v>98</v>
      </c>
      <c r="W6" s="214" t="s">
        <v>99</v>
      </c>
      <c r="X6" s="214" t="s">
        <v>100</v>
      </c>
      <c r="Y6" s="214" t="s">
        <v>101</v>
      </c>
    </row>
    <row r="7" spans="1:60" hidden="1" x14ac:dyDescent="0.2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 x14ac:dyDescent="0.2">
      <c r="A8" s="227" t="s">
        <v>102</v>
      </c>
      <c r="B8" s="228" t="s">
        <v>63</v>
      </c>
      <c r="C8" s="251" t="s">
        <v>64</v>
      </c>
      <c r="D8" s="229"/>
      <c r="E8" s="230"/>
      <c r="F8" s="231"/>
      <c r="G8" s="231">
        <f>SUMIF(AG9:AG12,"&lt;&gt;NOR",G9:G12)</f>
        <v>0</v>
      </c>
      <c r="H8" s="231"/>
      <c r="I8" s="231">
        <f>SUM(I9:I12)</f>
        <v>0</v>
      </c>
      <c r="J8" s="231"/>
      <c r="K8" s="231">
        <f>SUM(K9:K12)</f>
        <v>0</v>
      </c>
      <c r="L8" s="231"/>
      <c r="M8" s="231">
        <f>SUM(M9:M12)</f>
        <v>0</v>
      </c>
      <c r="N8" s="230"/>
      <c r="O8" s="230">
        <f>SUM(O9:O12)</f>
        <v>0</v>
      </c>
      <c r="P8" s="230"/>
      <c r="Q8" s="230">
        <f>SUM(Q9:Q12)</f>
        <v>0.22</v>
      </c>
      <c r="R8" s="231"/>
      <c r="S8" s="231"/>
      <c r="T8" s="232"/>
      <c r="U8" s="226"/>
      <c r="V8" s="226">
        <f>SUM(V9:V12)</f>
        <v>0.27</v>
      </c>
      <c r="W8" s="226"/>
      <c r="X8" s="226"/>
      <c r="Y8" s="226"/>
      <c r="AG8" t="s">
        <v>103</v>
      </c>
    </row>
    <row r="9" spans="1:60" outlineLevel="1" x14ac:dyDescent="0.2">
      <c r="A9" s="234">
        <v>1</v>
      </c>
      <c r="B9" s="235" t="s">
        <v>104</v>
      </c>
      <c r="C9" s="252" t="s">
        <v>105</v>
      </c>
      <c r="D9" s="236" t="s">
        <v>106</v>
      </c>
      <c r="E9" s="237">
        <v>1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0</v>
      </c>
      <c r="O9" s="237">
        <f>ROUND(E9*N9,2)</f>
        <v>0</v>
      </c>
      <c r="P9" s="237">
        <v>0</v>
      </c>
      <c r="Q9" s="237">
        <f>ROUND(E9*P9,2)</f>
        <v>0</v>
      </c>
      <c r="R9" s="239" t="s">
        <v>107</v>
      </c>
      <c r="S9" s="239" t="s">
        <v>108</v>
      </c>
      <c r="T9" s="240" t="s">
        <v>108</v>
      </c>
      <c r="U9" s="225">
        <v>1.7999999999999999E-2</v>
      </c>
      <c r="V9" s="225">
        <f>ROUND(E9*U9,2)</f>
        <v>0.02</v>
      </c>
      <c r="W9" s="225"/>
      <c r="X9" s="225" t="s">
        <v>109</v>
      </c>
      <c r="Y9" s="225" t="s">
        <v>110</v>
      </c>
      <c r="Z9" s="215"/>
      <c r="AA9" s="215"/>
      <c r="AB9" s="215"/>
      <c r="AC9" s="215"/>
      <c r="AD9" s="215"/>
      <c r="AE9" s="215"/>
      <c r="AF9" s="215"/>
      <c r="AG9" s="215" t="s">
        <v>111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 x14ac:dyDescent="0.2">
      <c r="A10" s="222"/>
      <c r="B10" s="223"/>
      <c r="C10" s="253" t="s">
        <v>112</v>
      </c>
      <c r="D10" s="241"/>
      <c r="E10" s="241"/>
      <c r="F10" s="241"/>
      <c r="G10" s="241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5"/>
      <c r="AA10" s="215"/>
      <c r="AB10" s="215"/>
      <c r="AC10" s="215"/>
      <c r="AD10" s="215"/>
      <c r="AE10" s="215"/>
      <c r="AF10" s="215"/>
      <c r="AG10" s="215" t="s">
        <v>113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2" x14ac:dyDescent="0.2">
      <c r="A11" s="222"/>
      <c r="B11" s="223"/>
      <c r="C11" s="254" t="s">
        <v>112</v>
      </c>
      <c r="D11" s="242"/>
      <c r="E11" s="242"/>
      <c r="F11" s="242"/>
      <c r="G11" s="242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5"/>
      <c r="AA11" s="215"/>
      <c r="AB11" s="215"/>
      <c r="AC11" s="215"/>
      <c r="AD11" s="215"/>
      <c r="AE11" s="215"/>
      <c r="AF11" s="215"/>
      <c r="AG11" s="215" t="s">
        <v>114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ht="22.5" outlineLevel="1" x14ac:dyDescent="0.2">
      <c r="A12" s="243">
        <v>2</v>
      </c>
      <c r="B12" s="244" t="s">
        <v>115</v>
      </c>
      <c r="C12" s="255" t="s">
        <v>116</v>
      </c>
      <c r="D12" s="245" t="s">
        <v>106</v>
      </c>
      <c r="E12" s="246">
        <v>1</v>
      </c>
      <c r="F12" s="247"/>
      <c r="G12" s="248">
        <f>ROUND(E12*F12,2)</f>
        <v>0</v>
      </c>
      <c r="H12" s="247"/>
      <c r="I12" s="248">
        <f>ROUND(E12*H12,2)</f>
        <v>0</v>
      </c>
      <c r="J12" s="247"/>
      <c r="K12" s="248">
        <f>ROUND(E12*J12,2)</f>
        <v>0</v>
      </c>
      <c r="L12" s="248">
        <v>21</v>
      </c>
      <c r="M12" s="248">
        <f>G12*(1+L12/100)</f>
        <v>0</v>
      </c>
      <c r="N12" s="246">
        <v>0</v>
      </c>
      <c r="O12" s="246">
        <f>ROUND(E12*N12,2)</f>
        <v>0</v>
      </c>
      <c r="P12" s="246">
        <v>0.22</v>
      </c>
      <c r="Q12" s="246">
        <f>ROUND(E12*P12,2)</f>
        <v>0.22</v>
      </c>
      <c r="R12" s="248" t="s">
        <v>117</v>
      </c>
      <c r="S12" s="248" t="s">
        <v>108</v>
      </c>
      <c r="T12" s="249" t="s">
        <v>108</v>
      </c>
      <c r="U12" s="225">
        <v>0.251</v>
      </c>
      <c r="V12" s="225">
        <f>ROUND(E12*U12,2)</f>
        <v>0.25</v>
      </c>
      <c r="W12" s="225"/>
      <c r="X12" s="225" t="s">
        <v>109</v>
      </c>
      <c r="Y12" s="225" t="s">
        <v>110</v>
      </c>
      <c r="Z12" s="215"/>
      <c r="AA12" s="215"/>
      <c r="AB12" s="215"/>
      <c r="AC12" s="215"/>
      <c r="AD12" s="215"/>
      <c r="AE12" s="215"/>
      <c r="AF12" s="215"/>
      <c r="AG12" s="215" t="s">
        <v>111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x14ac:dyDescent="0.2">
      <c r="A13" s="227" t="s">
        <v>102</v>
      </c>
      <c r="B13" s="228" t="s">
        <v>65</v>
      </c>
      <c r="C13" s="251" t="s">
        <v>46</v>
      </c>
      <c r="D13" s="229"/>
      <c r="E13" s="230"/>
      <c r="F13" s="231"/>
      <c r="G13" s="231">
        <f>SUMIF(AG14:AG22,"&lt;&gt;NOR",G14:G22)</f>
        <v>0</v>
      </c>
      <c r="H13" s="231"/>
      <c r="I13" s="231">
        <f>SUM(I14:I22)</f>
        <v>0</v>
      </c>
      <c r="J13" s="231"/>
      <c r="K13" s="231">
        <f>SUM(K14:K22)</f>
        <v>0</v>
      </c>
      <c r="L13" s="231"/>
      <c r="M13" s="231">
        <f>SUM(M14:M22)</f>
        <v>0</v>
      </c>
      <c r="N13" s="230"/>
      <c r="O13" s="230">
        <f>SUM(O14:O22)</f>
        <v>0.33</v>
      </c>
      <c r="P13" s="230"/>
      <c r="Q13" s="230">
        <f>SUM(Q14:Q22)</f>
        <v>0</v>
      </c>
      <c r="R13" s="231"/>
      <c r="S13" s="231"/>
      <c r="T13" s="232"/>
      <c r="U13" s="226"/>
      <c r="V13" s="226">
        <f>SUM(V14:V22)</f>
        <v>1</v>
      </c>
      <c r="W13" s="226"/>
      <c r="X13" s="226"/>
      <c r="Y13" s="226"/>
      <c r="AG13" t="s">
        <v>103</v>
      </c>
    </row>
    <row r="14" spans="1:60" outlineLevel="1" x14ac:dyDescent="0.2">
      <c r="A14" s="234">
        <v>3</v>
      </c>
      <c r="B14" s="235" t="s">
        <v>118</v>
      </c>
      <c r="C14" s="252" t="s">
        <v>119</v>
      </c>
      <c r="D14" s="236" t="s">
        <v>106</v>
      </c>
      <c r="E14" s="237">
        <v>1</v>
      </c>
      <c r="F14" s="238"/>
      <c r="G14" s="239">
        <f>ROUND(E14*F14,2)</f>
        <v>0</v>
      </c>
      <c r="H14" s="238"/>
      <c r="I14" s="239">
        <f>ROUND(E14*H14,2)</f>
        <v>0</v>
      </c>
      <c r="J14" s="238"/>
      <c r="K14" s="239">
        <f>ROUND(E14*J14,2)</f>
        <v>0</v>
      </c>
      <c r="L14" s="239">
        <v>21</v>
      </c>
      <c r="M14" s="239">
        <f>G14*(1+L14/100)</f>
        <v>0</v>
      </c>
      <c r="N14" s="237">
        <v>7.3899999999999993E-2</v>
      </c>
      <c r="O14" s="237">
        <f>ROUND(E14*N14,2)</f>
        <v>7.0000000000000007E-2</v>
      </c>
      <c r="P14" s="237">
        <v>0</v>
      </c>
      <c r="Q14" s="237">
        <f>ROUND(E14*P14,2)</f>
        <v>0</v>
      </c>
      <c r="R14" s="239" t="s">
        <v>117</v>
      </c>
      <c r="S14" s="239" t="s">
        <v>108</v>
      </c>
      <c r="T14" s="240" t="s">
        <v>108</v>
      </c>
      <c r="U14" s="225">
        <v>0.45200000000000001</v>
      </c>
      <c r="V14" s="225">
        <f>ROUND(E14*U14,2)</f>
        <v>0.45</v>
      </c>
      <c r="W14" s="225"/>
      <c r="X14" s="225" t="s">
        <v>109</v>
      </c>
      <c r="Y14" s="225" t="s">
        <v>110</v>
      </c>
      <c r="Z14" s="215"/>
      <c r="AA14" s="215"/>
      <c r="AB14" s="215"/>
      <c r="AC14" s="215"/>
      <c r="AD14" s="215"/>
      <c r="AE14" s="215"/>
      <c r="AF14" s="215"/>
      <c r="AG14" s="215" t="s">
        <v>111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ht="22.5" outlineLevel="2" x14ac:dyDescent="0.2">
      <c r="A15" s="222"/>
      <c r="B15" s="223"/>
      <c r="C15" s="253" t="s">
        <v>120</v>
      </c>
      <c r="D15" s="241"/>
      <c r="E15" s="241"/>
      <c r="F15" s="241"/>
      <c r="G15" s="241"/>
      <c r="H15" s="225"/>
      <c r="I15" s="225"/>
      <c r="J15" s="225"/>
      <c r="K15" s="225"/>
      <c r="L15" s="225"/>
      <c r="M15" s="225"/>
      <c r="N15" s="224"/>
      <c r="O15" s="224"/>
      <c r="P15" s="224"/>
      <c r="Q15" s="224"/>
      <c r="R15" s="225"/>
      <c r="S15" s="225"/>
      <c r="T15" s="225"/>
      <c r="U15" s="225"/>
      <c r="V15" s="225"/>
      <c r="W15" s="225"/>
      <c r="X15" s="225"/>
      <c r="Y15" s="225"/>
      <c r="Z15" s="215"/>
      <c r="AA15" s="215"/>
      <c r="AB15" s="215"/>
      <c r="AC15" s="215"/>
      <c r="AD15" s="215"/>
      <c r="AE15" s="215"/>
      <c r="AF15" s="215"/>
      <c r="AG15" s="215" t="s">
        <v>113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50" t="str">
        <f>C15</f>
        <v>s provedením lože z kameniva drceného, s vyplněním spár, s dvojitým hutněním a se smetením přebytečného materiálu na krajnici. S dodáním hmot pro lože a výplň spár.</v>
      </c>
      <c r="BB15" s="215"/>
      <c r="BC15" s="215"/>
      <c r="BD15" s="215"/>
      <c r="BE15" s="215"/>
      <c r="BF15" s="215"/>
      <c r="BG15" s="215"/>
      <c r="BH15" s="215"/>
    </row>
    <row r="16" spans="1:60" ht="22.5" outlineLevel="2" x14ac:dyDescent="0.2">
      <c r="A16" s="222"/>
      <c r="B16" s="223"/>
      <c r="C16" s="254" t="s">
        <v>120</v>
      </c>
      <c r="D16" s="242"/>
      <c r="E16" s="242"/>
      <c r="F16" s="242"/>
      <c r="G16" s="242"/>
      <c r="H16" s="225"/>
      <c r="I16" s="225"/>
      <c r="J16" s="225"/>
      <c r="K16" s="225"/>
      <c r="L16" s="225"/>
      <c r="M16" s="225"/>
      <c r="N16" s="224"/>
      <c r="O16" s="224"/>
      <c r="P16" s="224"/>
      <c r="Q16" s="224"/>
      <c r="R16" s="225"/>
      <c r="S16" s="225"/>
      <c r="T16" s="225"/>
      <c r="U16" s="225"/>
      <c r="V16" s="225"/>
      <c r="W16" s="225"/>
      <c r="X16" s="225"/>
      <c r="Y16" s="225"/>
      <c r="Z16" s="215"/>
      <c r="AA16" s="215"/>
      <c r="AB16" s="215"/>
      <c r="AC16" s="215"/>
      <c r="AD16" s="215"/>
      <c r="AE16" s="215"/>
      <c r="AF16" s="215"/>
      <c r="AG16" s="215" t="s">
        <v>114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50" t="str">
        <f>C16</f>
        <v>s provedením lože z kameniva drceného, s vyplněním spár, s dvojitým hutněním a se smetením přebytečného materiálu na krajnici. S dodáním hmot pro lože a výplň spár.</v>
      </c>
      <c r="BB16" s="215"/>
      <c r="BC16" s="215"/>
      <c r="BD16" s="215"/>
      <c r="BE16" s="215"/>
      <c r="BF16" s="215"/>
      <c r="BG16" s="215"/>
      <c r="BH16" s="215"/>
    </row>
    <row r="17" spans="1:60" outlineLevel="1" x14ac:dyDescent="0.2">
      <c r="A17" s="243">
        <v>4</v>
      </c>
      <c r="B17" s="244" t="s">
        <v>121</v>
      </c>
      <c r="C17" s="255" t="s">
        <v>122</v>
      </c>
      <c r="D17" s="245" t="s">
        <v>123</v>
      </c>
      <c r="E17" s="246">
        <v>1</v>
      </c>
      <c r="F17" s="247"/>
      <c r="G17" s="248">
        <f>ROUND(E17*F17,2)</f>
        <v>0</v>
      </c>
      <c r="H17" s="247"/>
      <c r="I17" s="248">
        <f>ROUND(E17*H17,2)</f>
        <v>0</v>
      </c>
      <c r="J17" s="247"/>
      <c r="K17" s="248">
        <f>ROUND(E17*J17,2)</f>
        <v>0</v>
      </c>
      <c r="L17" s="248">
        <v>21</v>
      </c>
      <c r="M17" s="248">
        <f>G17*(1+L17/100)</f>
        <v>0</v>
      </c>
      <c r="N17" s="246">
        <v>3.3E-4</v>
      </c>
      <c r="O17" s="246">
        <f>ROUND(E17*N17,2)</f>
        <v>0</v>
      </c>
      <c r="P17" s="246">
        <v>0</v>
      </c>
      <c r="Q17" s="246">
        <f>ROUND(E17*P17,2)</f>
        <v>0</v>
      </c>
      <c r="R17" s="248" t="s">
        <v>117</v>
      </c>
      <c r="S17" s="248" t="s">
        <v>108</v>
      </c>
      <c r="T17" s="249" t="s">
        <v>108</v>
      </c>
      <c r="U17" s="225">
        <v>0.41</v>
      </c>
      <c r="V17" s="225">
        <f>ROUND(E17*U17,2)</f>
        <v>0.41</v>
      </c>
      <c r="W17" s="225"/>
      <c r="X17" s="225" t="s">
        <v>109</v>
      </c>
      <c r="Y17" s="225" t="s">
        <v>110</v>
      </c>
      <c r="Z17" s="215"/>
      <c r="AA17" s="215"/>
      <c r="AB17" s="215"/>
      <c r="AC17" s="215"/>
      <c r="AD17" s="215"/>
      <c r="AE17" s="215"/>
      <c r="AF17" s="215"/>
      <c r="AG17" s="215" t="s">
        <v>111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ht="22.5" outlineLevel="1" x14ac:dyDescent="0.2">
      <c r="A18" s="234">
        <v>5</v>
      </c>
      <c r="B18" s="235" t="s">
        <v>124</v>
      </c>
      <c r="C18" s="252" t="s">
        <v>125</v>
      </c>
      <c r="D18" s="236" t="s">
        <v>123</v>
      </c>
      <c r="E18" s="237">
        <v>1</v>
      </c>
      <c r="F18" s="238"/>
      <c r="G18" s="239">
        <f>ROUND(E18*F18,2)</f>
        <v>0</v>
      </c>
      <c r="H18" s="238"/>
      <c r="I18" s="239">
        <f>ROUND(E18*H18,2)</f>
        <v>0</v>
      </c>
      <c r="J18" s="238"/>
      <c r="K18" s="239">
        <f>ROUND(E18*J18,2)</f>
        <v>0</v>
      </c>
      <c r="L18" s="239">
        <v>21</v>
      </c>
      <c r="M18" s="239">
        <f>G18*(1+L18/100)</f>
        <v>0</v>
      </c>
      <c r="N18" s="237">
        <v>0.10249999999999999</v>
      </c>
      <c r="O18" s="237">
        <f>ROUND(E18*N18,2)</f>
        <v>0.1</v>
      </c>
      <c r="P18" s="237">
        <v>0</v>
      </c>
      <c r="Q18" s="237">
        <f>ROUND(E18*P18,2)</f>
        <v>0</v>
      </c>
      <c r="R18" s="239" t="s">
        <v>117</v>
      </c>
      <c r="S18" s="239" t="s">
        <v>108</v>
      </c>
      <c r="T18" s="240" t="s">
        <v>108</v>
      </c>
      <c r="U18" s="225">
        <v>0.14000000000000001</v>
      </c>
      <c r="V18" s="225">
        <f>ROUND(E18*U18,2)</f>
        <v>0.14000000000000001</v>
      </c>
      <c r="W18" s="225"/>
      <c r="X18" s="225" t="s">
        <v>109</v>
      </c>
      <c r="Y18" s="225" t="s">
        <v>110</v>
      </c>
      <c r="Z18" s="215"/>
      <c r="AA18" s="215"/>
      <c r="AB18" s="215"/>
      <c r="AC18" s="215"/>
      <c r="AD18" s="215"/>
      <c r="AE18" s="215"/>
      <c r="AF18" s="215"/>
      <c r="AG18" s="215" t="s">
        <v>111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2" x14ac:dyDescent="0.2">
      <c r="A19" s="222"/>
      <c r="B19" s="223"/>
      <c r="C19" s="253" t="s">
        <v>126</v>
      </c>
      <c r="D19" s="241"/>
      <c r="E19" s="241"/>
      <c r="F19" s="241"/>
      <c r="G19" s="241"/>
      <c r="H19" s="225"/>
      <c r="I19" s="225"/>
      <c r="J19" s="225"/>
      <c r="K19" s="225"/>
      <c r="L19" s="225"/>
      <c r="M19" s="225"/>
      <c r="N19" s="224"/>
      <c r="O19" s="224"/>
      <c r="P19" s="224"/>
      <c r="Q19" s="224"/>
      <c r="R19" s="225"/>
      <c r="S19" s="225"/>
      <c r="T19" s="225"/>
      <c r="U19" s="225"/>
      <c r="V19" s="225"/>
      <c r="W19" s="225"/>
      <c r="X19" s="225"/>
      <c r="Y19" s="225"/>
      <c r="Z19" s="215"/>
      <c r="AA19" s="215"/>
      <c r="AB19" s="215"/>
      <c r="AC19" s="215"/>
      <c r="AD19" s="215"/>
      <c r="AE19" s="215"/>
      <c r="AF19" s="215"/>
      <c r="AG19" s="215" t="s">
        <v>113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outlineLevel="2" x14ac:dyDescent="0.2">
      <c r="A20" s="222"/>
      <c r="B20" s="223"/>
      <c r="C20" s="254" t="s">
        <v>126</v>
      </c>
      <c r="D20" s="242"/>
      <c r="E20" s="242"/>
      <c r="F20" s="242"/>
      <c r="G20" s="242"/>
      <c r="H20" s="225"/>
      <c r="I20" s="225"/>
      <c r="J20" s="225"/>
      <c r="K20" s="225"/>
      <c r="L20" s="225"/>
      <c r="M20" s="225"/>
      <c r="N20" s="224"/>
      <c r="O20" s="224"/>
      <c r="P20" s="224"/>
      <c r="Q20" s="224"/>
      <c r="R20" s="225"/>
      <c r="S20" s="225"/>
      <c r="T20" s="225"/>
      <c r="U20" s="225"/>
      <c r="V20" s="225"/>
      <c r="W20" s="225"/>
      <c r="X20" s="225"/>
      <c r="Y20" s="225"/>
      <c r="Z20" s="215"/>
      <c r="AA20" s="215"/>
      <c r="AB20" s="215"/>
      <c r="AC20" s="215"/>
      <c r="AD20" s="215"/>
      <c r="AE20" s="215"/>
      <c r="AF20" s="215"/>
      <c r="AG20" s="215" t="s">
        <v>114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1" x14ac:dyDescent="0.2">
      <c r="A21" s="243">
        <v>6</v>
      </c>
      <c r="B21" s="244" t="s">
        <v>127</v>
      </c>
      <c r="C21" s="255" t="s">
        <v>128</v>
      </c>
      <c r="D21" s="245" t="s">
        <v>123</v>
      </c>
      <c r="E21" s="246">
        <v>1</v>
      </c>
      <c r="F21" s="247"/>
      <c r="G21" s="248">
        <f>ROUND(E21*F21,2)</f>
        <v>0</v>
      </c>
      <c r="H21" s="247"/>
      <c r="I21" s="248">
        <f>ROUND(E21*H21,2)</f>
        <v>0</v>
      </c>
      <c r="J21" s="247"/>
      <c r="K21" s="248">
        <f>ROUND(E21*J21,2)</f>
        <v>0</v>
      </c>
      <c r="L21" s="248">
        <v>21</v>
      </c>
      <c r="M21" s="248">
        <f>G21*(1+L21/100)</f>
        <v>0</v>
      </c>
      <c r="N21" s="246">
        <v>2.7E-2</v>
      </c>
      <c r="O21" s="246">
        <f>ROUND(E21*N21,2)</f>
        <v>0.03</v>
      </c>
      <c r="P21" s="246">
        <v>0</v>
      </c>
      <c r="Q21" s="246">
        <f>ROUND(E21*P21,2)</f>
        <v>0</v>
      </c>
      <c r="R21" s="248" t="s">
        <v>129</v>
      </c>
      <c r="S21" s="248" t="s">
        <v>108</v>
      </c>
      <c r="T21" s="249" t="s">
        <v>108</v>
      </c>
      <c r="U21" s="225">
        <v>0</v>
      </c>
      <c r="V21" s="225">
        <f>ROUND(E21*U21,2)</f>
        <v>0</v>
      </c>
      <c r="W21" s="225"/>
      <c r="X21" s="225" t="s">
        <v>130</v>
      </c>
      <c r="Y21" s="225" t="s">
        <v>110</v>
      </c>
      <c r="Z21" s="215"/>
      <c r="AA21" s="215"/>
      <c r="AB21" s="215"/>
      <c r="AC21" s="215"/>
      <c r="AD21" s="215"/>
      <c r="AE21" s="215"/>
      <c r="AF21" s="215"/>
      <c r="AG21" s="215" t="s">
        <v>131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ht="22.5" outlineLevel="1" x14ac:dyDescent="0.2">
      <c r="A22" s="243">
        <v>7</v>
      </c>
      <c r="B22" s="244" t="s">
        <v>132</v>
      </c>
      <c r="C22" s="255" t="s">
        <v>133</v>
      </c>
      <c r="D22" s="245" t="s">
        <v>106</v>
      </c>
      <c r="E22" s="246">
        <v>1.01</v>
      </c>
      <c r="F22" s="247"/>
      <c r="G22" s="248">
        <f>ROUND(E22*F22,2)</f>
        <v>0</v>
      </c>
      <c r="H22" s="247"/>
      <c r="I22" s="248">
        <f>ROUND(E22*H22,2)</f>
        <v>0</v>
      </c>
      <c r="J22" s="247"/>
      <c r="K22" s="248">
        <f>ROUND(E22*J22,2)</f>
        <v>0</v>
      </c>
      <c r="L22" s="248">
        <v>21</v>
      </c>
      <c r="M22" s="248">
        <f>G22*(1+L22/100)</f>
        <v>0</v>
      </c>
      <c r="N22" s="246">
        <v>0.13100000000000001</v>
      </c>
      <c r="O22" s="246">
        <f>ROUND(E22*N22,2)</f>
        <v>0.13</v>
      </c>
      <c r="P22" s="246">
        <v>0</v>
      </c>
      <c r="Q22" s="246">
        <f>ROUND(E22*P22,2)</f>
        <v>0</v>
      </c>
      <c r="R22" s="248" t="s">
        <v>129</v>
      </c>
      <c r="S22" s="248" t="s">
        <v>108</v>
      </c>
      <c r="T22" s="249" t="s">
        <v>108</v>
      </c>
      <c r="U22" s="225">
        <v>0</v>
      </c>
      <c r="V22" s="225">
        <f>ROUND(E22*U22,2)</f>
        <v>0</v>
      </c>
      <c r="W22" s="225"/>
      <c r="X22" s="225" t="s">
        <v>130</v>
      </c>
      <c r="Y22" s="225" t="s">
        <v>110</v>
      </c>
      <c r="Z22" s="215"/>
      <c r="AA22" s="215"/>
      <c r="AB22" s="215"/>
      <c r="AC22" s="215"/>
      <c r="AD22" s="215"/>
      <c r="AE22" s="215"/>
      <c r="AF22" s="215"/>
      <c r="AG22" s="215" t="s">
        <v>131</v>
      </c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x14ac:dyDescent="0.2">
      <c r="A23" s="227" t="s">
        <v>102</v>
      </c>
      <c r="B23" s="228" t="s">
        <v>66</v>
      </c>
      <c r="C23" s="251" t="s">
        <v>67</v>
      </c>
      <c r="D23" s="229"/>
      <c r="E23" s="230"/>
      <c r="F23" s="231"/>
      <c r="G23" s="231">
        <f>SUMIF(AG24:AG29,"&lt;&gt;NOR",G24:G29)</f>
        <v>0</v>
      </c>
      <c r="H23" s="231"/>
      <c r="I23" s="231">
        <f>SUM(I24:I29)</f>
        <v>0</v>
      </c>
      <c r="J23" s="231"/>
      <c r="K23" s="231">
        <f>SUM(K24:K29)</f>
        <v>0</v>
      </c>
      <c r="L23" s="231"/>
      <c r="M23" s="231">
        <f>SUM(M24:M29)</f>
        <v>0</v>
      </c>
      <c r="N23" s="230"/>
      <c r="O23" s="230">
        <f>SUM(O24:O29)</f>
        <v>0</v>
      </c>
      <c r="P23" s="230"/>
      <c r="Q23" s="230">
        <f>SUM(Q24:Q29)</f>
        <v>0.45</v>
      </c>
      <c r="R23" s="231"/>
      <c r="S23" s="231"/>
      <c r="T23" s="232"/>
      <c r="U23" s="226"/>
      <c r="V23" s="226">
        <f>SUM(V24:V29)</f>
        <v>0.28000000000000003</v>
      </c>
      <c r="W23" s="226"/>
      <c r="X23" s="226"/>
      <c r="Y23" s="226"/>
      <c r="AG23" t="s">
        <v>103</v>
      </c>
    </row>
    <row r="24" spans="1:60" ht="22.5" outlineLevel="1" x14ac:dyDescent="0.2">
      <c r="A24" s="234">
        <v>8</v>
      </c>
      <c r="B24" s="235" t="s">
        <v>134</v>
      </c>
      <c r="C24" s="252" t="s">
        <v>135</v>
      </c>
      <c r="D24" s="236" t="s">
        <v>106</v>
      </c>
      <c r="E24" s="237">
        <v>1</v>
      </c>
      <c r="F24" s="238"/>
      <c r="G24" s="239">
        <f>ROUND(E24*F24,2)</f>
        <v>0</v>
      </c>
      <c r="H24" s="238"/>
      <c r="I24" s="239">
        <f>ROUND(E24*H24,2)</f>
        <v>0</v>
      </c>
      <c r="J24" s="238"/>
      <c r="K24" s="239">
        <f>ROUND(E24*J24,2)</f>
        <v>0</v>
      </c>
      <c r="L24" s="239">
        <v>21</v>
      </c>
      <c r="M24" s="239">
        <f>G24*(1+L24/100)</f>
        <v>0</v>
      </c>
      <c r="N24" s="237">
        <v>0</v>
      </c>
      <c r="O24" s="237">
        <f>ROUND(E24*N24,2)</f>
        <v>0</v>
      </c>
      <c r="P24" s="237">
        <v>0.22500000000000001</v>
      </c>
      <c r="Q24" s="237">
        <f>ROUND(E24*P24,2)</f>
        <v>0.23</v>
      </c>
      <c r="R24" s="239" t="s">
        <v>117</v>
      </c>
      <c r="S24" s="239" t="s">
        <v>108</v>
      </c>
      <c r="T24" s="240" t="s">
        <v>108</v>
      </c>
      <c r="U24" s="225">
        <v>0.14199999999999999</v>
      </c>
      <c r="V24" s="225">
        <f>ROUND(E24*U24,2)</f>
        <v>0.14000000000000001</v>
      </c>
      <c r="W24" s="225"/>
      <c r="X24" s="225" t="s">
        <v>109</v>
      </c>
      <c r="Y24" s="225" t="s">
        <v>110</v>
      </c>
      <c r="Z24" s="215"/>
      <c r="AA24" s="215"/>
      <c r="AB24" s="215"/>
      <c r="AC24" s="215"/>
      <c r="AD24" s="215"/>
      <c r="AE24" s="215"/>
      <c r="AF24" s="215"/>
      <c r="AG24" s="215" t="s">
        <v>111</v>
      </c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2" x14ac:dyDescent="0.2">
      <c r="A25" s="222"/>
      <c r="B25" s="223"/>
      <c r="C25" s="253" t="s">
        <v>136</v>
      </c>
      <c r="D25" s="241"/>
      <c r="E25" s="241"/>
      <c r="F25" s="241"/>
      <c r="G25" s="241"/>
      <c r="H25" s="225"/>
      <c r="I25" s="225"/>
      <c r="J25" s="225"/>
      <c r="K25" s="225"/>
      <c r="L25" s="225"/>
      <c r="M25" s="225"/>
      <c r="N25" s="224"/>
      <c r="O25" s="224"/>
      <c r="P25" s="224"/>
      <c r="Q25" s="224"/>
      <c r="R25" s="225"/>
      <c r="S25" s="225"/>
      <c r="T25" s="225"/>
      <c r="U25" s="225"/>
      <c r="V25" s="225"/>
      <c r="W25" s="225"/>
      <c r="X25" s="225"/>
      <c r="Y25" s="225"/>
      <c r="Z25" s="215"/>
      <c r="AA25" s="215"/>
      <c r="AB25" s="215"/>
      <c r="AC25" s="215"/>
      <c r="AD25" s="215"/>
      <c r="AE25" s="215"/>
      <c r="AF25" s="215"/>
      <c r="AG25" s="215" t="s">
        <v>113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2" x14ac:dyDescent="0.2">
      <c r="A26" s="222"/>
      <c r="B26" s="223"/>
      <c r="C26" s="254" t="s">
        <v>136</v>
      </c>
      <c r="D26" s="242"/>
      <c r="E26" s="242"/>
      <c r="F26" s="242"/>
      <c r="G26" s="242"/>
      <c r="H26" s="225"/>
      <c r="I26" s="225"/>
      <c r="J26" s="225"/>
      <c r="K26" s="225"/>
      <c r="L26" s="225"/>
      <c r="M26" s="225"/>
      <c r="N26" s="224"/>
      <c r="O26" s="224"/>
      <c r="P26" s="224"/>
      <c r="Q26" s="224"/>
      <c r="R26" s="225"/>
      <c r="S26" s="225"/>
      <c r="T26" s="225"/>
      <c r="U26" s="225"/>
      <c r="V26" s="225"/>
      <c r="W26" s="225"/>
      <c r="X26" s="225"/>
      <c r="Y26" s="225"/>
      <c r="Z26" s="215"/>
      <c r="AA26" s="215"/>
      <c r="AB26" s="215"/>
      <c r="AC26" s="215"/>
      <c r="AD26" s="215"/>
      <c r="AE26" s="215"/>
      <c r="AF26" s="215"/>
      <c r="AG26" s="215" t="s">
        <v>114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outlineLevel="1" x14ac:dyDescent="0.2">
      <c r="A27" s="234">
        <v>9</v>
      </c>
      <c r="B27" s="235" t="s">
        <v>137</v>
      </c>
      <c r="C27" s="252" t="s">
        <v>138</v>
      </c>
      <c r="D27" s="236" t="s">
        <v>123</v>
      </c>
      <c r="E27" s="237">
        <v>1</v>
      </c>
      <c r="F27" s="238"/>
      <c r="G27" s="239">
        <f>ROUND(E27*F27,2)</f>
        <v>0</v>
      </c>
      <c r="H27" s="238"/>
      <c r="I27" s="239">
        <f>ROUND(E27*H27,2)</f>
        <v>0</v>
      </c>
      <c r="J27" s="238"/>
      <c r="K27" s="239">
        <f>ROUND(E27*J27,2)</f>
        <v>0</v>
      </c>
      <c r="L27" s="239">
        <v>21</v>
      </c>
      <c r="M27" s="239">
        <f>G27*(1+L27/100)</f>
        <v>0</v>
      </c>
      <c r="N27" s="237">
        <v>0</v>
      </c>
      <c r="O27" s="237">
        <f>ROUND(E27*N27,2)</f>
        <v>0</v>
      </c>
      <c r="P27" s="237">
        <v>0.22</v>
      </c>
      <c r="Q27" s="237">
        <f>ROUND(E27*P27,2)</f>
        <v>0.22</v>
      </c>
      <c r="R27" s="239" t="s">
        <v>117</v>
      </c>
      <c r="S27" s="239" t="s">
        <v>108</v>
      </c>
      <c r="T27" s="240" t="s">
        <v>108</v>
      </c>
      <c r="U27" s="225">
        <v>0.14299999999999999</v>
      </c>
      <c r="V27" s="225">
        <f>ROUND(E27*U27,2)</f>
        <v>0.14000000000000001</v>
      </c>
      <c r="W27" s="225"/>
      <c r="X27" s="225" t="s">
        <v>109</v>
      </c>
      <c r="Y27" s="225" t="s">
        <v>110</v>
      </c>
      <c r="Z27" s="215"/>
      <c r="AA27" s="215"/>
      <c r="AB27" s="215"/>
      <c r="AC27" s="215"/>
      <c r="AD27" s="215"/>
      <c r="AE27" s="215"/>
      <c r="AF27" s="215"/>
      <c r="AG27" s="215" t="s">
        <v>111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2" x14ac:dyDescent="0.2">
      <c r="A28" s="222"/>
      <c r="B28" s="223"/>
      <c r="C28" s="253" t="s">
        <v>139</v>
      </c>
      <c r="D28" s="241"/>
      <c r="E28" s="241"/>
      <c r="F28" s="241"/>
      <c r="G28" s="241"/>
      <c r="H28" s="225"/>
      <c r="I28" s="225"/>
      <c r="J28" s="225"/>
      <c r="K28" s="225"/>
      <c r="L28" s="225"/>
      <c r="M28" s="225"/>
      <c r="N28" s="224"/>
      <c r="O28" s="224"/>
      <c r="P28" s="224"/>
      <c r="Q28" s="224"/>
      <c r="R28" s="225"/>
      <c r="S28" s="225"/>
      <c r="T28" s="225"/>
      <c r="U28" s="225"/>
      <c r="V28" s="225"/>
      <c r="W28" s="225"/>
      <c r="X28" s="225"/>
      <c r="Y28" s="225"/>
      <c r="Z28" s="215"/>
      <c r="AA28" s="215"/>
      <c r="AB28" s="215"/>
      <c r="AC28" s="215"/>
      <c r="AD28" s="215"/>
      <c r="AE28" s="215"/>
      <c r="AF28" s="215"/>
      <c r="AG28" s="215" t="s">
        <v>113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50" t="str">
        <f>C28</f>
        <v>s vybouráním lože, s přemístěním hmot na skládku na vzdálenost do 3 m nebo naložením na dopravní prostředek</v>
      </c>
      <c r="BB28" s="215"/>
      <c r="BC28" s="215"/>
      <c r="BD28" s="215"/>
      <c r="BE28" s="215"/>
      <c r="BF28" s="215"/>
      <c r="BG28" s="215"/>
      <c r="BH28" s="215"/>
    </row>
    <row r="29" spans="1:60" outlineLevel="2" x14ac:dyDescent="0.2">
      <c r="A29" s="222"/>
      <c r="B29" s="223"/>
      <c r="C29" s="254" t="s">
        <v>139</v>
      </c>
      <c r="D29" s="242"/>
      <c r="E29" s="242"/>
      <c r="F29" s="242"/>
      <c r="G29" s="242"/>
      <c r="H29" s="225"/>
      <c r="I29" s="225"/>
      <c r="J29" s="225"/>
      <c r="K29" s="225"/>
      <c r="L29" s="225"/>
      <c r="M29" s="225"/>
      <c r="N29" s="224"/>
      <c r="O29" s="224"/>
      <c r="P29" s="224"/>
      <c r="Q29" s="224"/>
      <c r="R29" s="225"/>
      <c r="S29" s="225"/>
      <c r="T29" s="225"/>
      <c r="U29" s="225"/>
      <c r="V29" s="225"/>
      <c r="W29" s="225"/>
      <c r="X29" s="225"/>
      <c r="Y29" s="225"/>
      <c r="Z29" s="215"/>
      <c r="AA29" s="215"/>
      <c r="AB29" s="215"/>
      <c r="AC29" s="215"/>
      <c r="AD29" s="215"/>
      <c r="AE29" s="215"/>
      <c r="AF29" s="215"/>
      <c r="AG29" s="215" t="s">
        <v>114</v>
      </c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50" t="str">
        <f>C29</f>
        <v>s vybouráním lože, s přemístěním hmot na skládku na vzdálenost do 3 m nebo naložením na dopravní prostředek</v>
      </c>
      <c r="BB29" s="215"/>
      <c r="BC29" s="215"/>
      <c r="BD29" s="215"/>
      <c r="BE29" s="215"/>
      <c r="BF29" s="215"/>
      <c r="BG29" s="215"/>
      <c r="BH29" s="215"/>
    </row>
    <row r="30" spans="1:60" x14ac:dyDescent="0.2">
      <c r="A30" s="227" t="s">
        <v>102</v>
      </c>
      <c r="B30" s="228" t="s">
        <v>68</v>
      </c>
      <c r="C30" s="251" t="s">
        <v>69</v>
      </c>
      <c r="D30" s="229"/>
      <c r="E30" s="230"/>
      <c r="F30" s="231"/>
      <c r="G30" s="231">
        <f>SUMIF(AG31:AG33,"&lt;&gt;NOR",G31:G33)</f>
        <v>0</v>
      </c>
      <c r="H30" s="231"/>
      <c r="I30" s="231">
        <f>SUM(I31:I33)</f>
        <v>0</v>
      </c>
      <c r="J30" s="231"/>
      <c r="K30" s="231">
        <f>SUM(K31:K33)</f>
        <v>0</v>
      </c>
      <c r="L30" s="231"/>
      <c r="M30" s="231">
        <f>SUM(M31:M33)</f>
        <v>0</v>
      </c>
      <c r="N30" s="230"/>
      <c r="O30" s="230">
        <f>SUM(O31:O33)</f>
        <v>0</v>
      </c>
      <c r="P30" s="230"/>
      <c r="Q30" s="230">
        <f>SUM(Q31:Q33)</f>
        <v>0</v>
      </c>
      <c r="R30" s="231"/>
      <c r="S30" s="231"/>
      <c r="T30" s="232"/>
      <c r="U30" s="226"/>
      <c r="V30" s="226">
        <f>SUM(V31:V33)</f>
        <v>0.13</v>
      </c>
      <c r="W30" s="226"/>
      <c r="X30" s="226"/>
      <c r="Y30" s="226"/>
      <c r="AG30" t="s">
        <v>103</v>
      </c>
    </row>
    <row r="31" spans="1:60" outlineLevel="1" x14ac:dyDescent="0.2">
      <c r="A31" s="234">
        <v>10</v>
      </c>
      <c r="B31" s="235" t="s">
        <v>140</v>
      </c>
      <c r="C31" s="252" t="s">
        <v>141</v>
      </c>
      <c r="D31" s="236" t="s">
        <v>142</v>
      </c>
      <c r="E31" s="237">
        <v>0.33604000000000001</v>
      </c>
      <c r="F31" s="238"/>
      <c r="G31" s="239">
        <f>ROUND(E31*F31,2)</f>
        <v>0</v>
      </c>
      <c r="H31" s="238"/>
      <c r="I31" s="239">
        <f>ROUND(E31*H31,2)</f>
        <v>0</v>
      </c>
      <c r="J31" s="238"/>
      <c r="K31" s="239">
        <f>ROUND(E31*J31,2)</f>
        <v>0</v>
      </c>
      <c r="L31" s="239">
        <v>21</v>
      </c>
      <c r="M31" s="239">
        <f>G31*(1+L31/100)</f>
        <v>0</v>
      </c>
      <c r="N31" s="237">
        <v>0</v>
      </c>
      <c r="O31" s="237">
        <f>ROUND(E31*N31,2)</f>
        <v>0</v>
      </c>
      <c r="P31" s="237">
        <v>0</v>
      </c>
      <c r="Q31" s="237">
        <f>ROUND(E31*P31,2)</f>
        <v>0</v>
      </c>
      <c r="R31" s="239" t="s">
        <v>117</v>
      </c>
      <c r="S31" s="239" t="s">
        <v>108</v>
      </c>
      <c r="T31" s="240" t="s">
        <v>108</v>
      </c>
      <c r="U31" s="225">
        <v>0.39</v>
      </c>
      <c r="V31" s="225">
        <f>ROUND(E31*U31,2)</f>
        <v>0.13</v>
      </c>
      <c r="W31" s="225"/>
      <c r="X31" s="225" t="s">
        <v>143</v>
      </c>
      <c r="Y31" s="225" t="s">
        <v>110</v>
      </c>
      <c r="Z31" s="215"/>
      <c r="AA31" s="215"/>
      <c r="AB31" s="215"/>
      <c r="AC31" s="215"/>
      <c r="AD31" s="215"/>
      <c r="AE31" s="215"/>
      <c r="AF31" s="215"/>
      <c r="AG31" s="215" t="s">
        <v>144</v>
      </c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2" x14ac:dyDescent="0.2">
      <c r="A32" s="222"/>
      <c r="B32" s="223"/>
      <c r="C32" s="253" t="s">
        <v>145</v>
      </c>
      <c r="D32" s="241"/>
      <c r="E32" s="241"/>
      <c r="F32" s="241"/>
      <c r="G32" s="241"/>
      <c r="H32" s="225"/>
      <c r="I32" s="225"/>
      <c r="J32" s="225"/>
      <c r="K32" s="225"/>
      <c r="L32" s="225"/>
      <c r="M32" s="225"/>
      <c r="N32" s="224"/>
      <c r="O32" s="224"/>
      <c r="P32" s="224"/>
      <c r="Q32" s="224"/>
      <c r="R32" s="225"/>
      <c r="S32" s="225"/>
      <c r="T32" s="225"/>
      <c r="U32" s="225"/>
      <c r="V32" s="225"/>
      <c r="W32" s="225"/>
      <c r="X32" s="225"/>
      <c r="Y32" s="225"/>
      <c r="Z32" s="215"/>
      <c r="AA32" s="215"/>
      <c r="AB32" s="215"/>
      <c r="AC32" s="215"/>
      <c r="AD32" s="215"/>
      <c r="AE32" s="215"/>
      <c r="AF32" s="215"/>
      <c r="AG32" s="215" t="s">
        <v>113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2" x14ac:dyDescent="0.2">
      <c r="A33" s="222"/>
      <c r="B33" s="223"/>
      <c r="C33" s="254" t="s">
        <v>145</v>
      </c>
      <c r="D33" s="242"/>
      <c r="E33" s="242"/>
      <c r="F33" s="242"/>
      <c r="G33" s="242"/>
      <c r="H33" s="225"/>
      <c r="I33" s="225"/>
      <c r="J33" s="225"/>
      <c r="K33" s="225"/>
      <c r="L33" s="225"/>
      <c r="M33" s="225"/>
      <c r="N33" s="224"/>
      <c r="O33" s="224"/>
      <c r="P33" s="224"/>
      <c r="Q33" s="224"/>
      <c r="R33" s="225"/>
      <c r="S33" s="225"/>
      <c r="T33" s="225"/>
      <c r="U33" s="225"/>
      <c r="V33" s="225"/>
      <c r="W33" s="225"/>
      <c r="X33" s="225"/>
      <c r="Y33" s="225"/>
      <c r="Z33" s="215"/>
      <c r="AA33" s="215"/>
      <c r="AB33" s="215"/>
      <c r="AC33" s="215"/>
      <c r="AD33" s="215"/>
      <c r="AE33" s="215"/>
      <c r="AF33" s="215"/>
      <c r="AG33" s="215" t="s">
        <v>114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x14ac:dyDescent="0.2">
      <c r="A34" s="227" t="s">
        <v>102</v>
      </c>
      <c r="B34" s="228" t="s">
        <v>70</v>
      </c>
      <c r="C34" s="251" t="s">
        <v>71</v>
      </c>
      <c r="D34" s="229"/>
      <c r="E34" s="230"/>
      <c r="F34" s="231"/>
      <c r="G34" s="231">
        <f>SUMIF(AG35:AG40,"&lt;&gt;NOR",G35:G40)</f>
        <v>0</v>
      </c>
      <c r="H34" s="231"/>
      <c r="I34" s="231">
        <f>SUM(I35:I40)</f>
        <v>0</v>
      </c>
      <c r="J34" s="231"/>
      <c r="K34" s="231">
        <f>SUM(K35:K40)</f>
        <v>0</v>
      </c>
      <c r="L34" s="231"/>
      <c r="M34" s="231">
        <f>SUM(M35:M40)</f>
        <v>0</v>
      </c>
      <c r="N34" s="230"/>
      <c r="O34" s="230">
        <f>SUM(O35:O40)</f>
        <v>0</v>
      </c>
      <c r="P34" s="230"/>
      <c r="Q34" s="230">
        <f>SUM(Q35:Q40)</f>
        <v>0</v>
      </c>
      <c r="R34" s="231"/>
      <c r="S34" s="231"/>
      <c r="T34" s="232"/>
      <c r="U34" s="226"/>
      <c r="V34" s="226">
        <f>SUM(V35:V40)</f>
        <v>0.08</v>
      </c>
      <c r="W34" s="226"/>
      <c r="X34" s="226"/>
      <c r="Y34" s="226"/>
      <c r="AG34" t="s">
        <v>103</v>
      </c>
    </row>
    <row r="35" spans="1:60" ht="22.5" outlineLevel="1" x14ac:dyDescent="0.2">
      <c r="A35" s="243">
        <v>11</v>
      </c>
      <c r="B35" s="244" t="s">
        <v>146</v>
      </c>
      <c r="C35" s="255" t="s">
        <v>147</v>
      </c>
      <c r="D35" s="245" t="s">
        <v>142</v>
      </c>
      <c r="E35" s="246">
        <v>0.66500000000000004</v>
      </c>
      <c r="F35" s="247"/>
      <c r="G35" s="248">
        <f>ROUND(E35*F35,2)</f>
        <v>0</v>
      </c>
      <c r="H35" s="247"/>
      <c r="I35" s="248">
        <f>ROUND(E35*H35,2)</f>
        <v>0</v>
      </c>
      <c r="J35" s="247"/>
      <c r="K35" s="248">
        <f>ROUND(E35*J35,2)</f>
        <v>0</v>
      </c>
      <c r="L35" s="248">
        <v>21</v>
      </c>
      <c r="M35" s="248">
        <f>G35*(1+L35/100)</f>
        <v>0</v>
      </c>
      <c r="N35" s="246">
        <v>0</v>
      </c>
      <c r="O35" s="246">
        <f>ROUND(E35*N35,2)</f>
        <v>0</v>
      </c>
      <c r="P35" s="246">
        <v>0</v>
      </c>
      <c r="Q35" s="246">
        <f>ROUND(E35*P35,2)</f>
        <v>0</v>
      </c>
      <c r="R35" s="248" t="s">
        <v>117</v>
      </c>
      <c r="S35" s="248" t="s">
        <v>108</v>
      </c>
      <c r="T35" s="249" t="s">
        <v>108</v>
      </c>
      <c r="U35" s="225">
        <v>0</v>
      </c>
      <c r="V35" s="225">
        <f>ROUND(E35*U35,2)</f>
        <v>0</v>
      </c>
      <c r="W35" s="225"/>
      <c r="X35" s="225" t="s">
        <v>148</v>
      </c>
      <c r="Y35" s="225" t="s">
        <v>110</v>
      </c>
      <c r="Z35" s="215"/>
      <c r="AA35" s="215"/>
      <c r="AB35" s="215"/>
      <c r="AC35" s="215"/>
      <c r="AD35" s="215"/>
      <c r="AE35" s="215"/>
      <c r="AF35" s="215"/>
      <c r="AG35" s="215" t="s">
        <v>149</v>
      </c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ht="22.5" outlineLevel="1" x14ac:dyDescent="0.2">
      <c r="A36" s="243">
        <v>12</v>
      </c>
      <c r="B36" s="244" t="s">
        <v>150</v>
      </c>
      <c r="C36" s="255" t="s">
        <v>151</v>
      </c>
      <c r="D36" s="245" t="s">
        <v>142</v>
      </c>
      <c r="E36" s="246">
        <v>0.66500000000000004</v>
      </c>
      <c r="F36" s="247"/>
      <c r="G36" s="248">
        <f>ROUND(E36*F36,2)</f>
        <v>0</v>
      </c>
      <c r="H36" s="247"/>
      <c r="I36" s="248">
        <f>ROUND(E36*H36,2)</f>
        <v>0</v>
      </c>
      <c r="J36" s="247"/>
      <c r="K36" s="248">
        <f>ROUND(E36*J36,2)</f>
        <v>0</v>
      </c>
      <c r="L36" s="248">
        <v>21</v>
      </c>
      <c r="M36" s="248">
        <f>G36*(1+L36/100)</f>
        <v>0</v>
      </c>
      <c r="N36" s="246">
        <v>0</v>
      </c>
      <c r="O36" s="246">
        <f>ROUND(E36*N36,2)</f>
        <v>0</v>
      </c>
      <c r="P36" s="246">
        <v>0</v>
      </c>
      <c r="Q36" s="246">
        <f>ROUND(E36*P36,2)</f>
        <v>0</v>
      </c>
      <c r="R36" s="248" t="s">
        <v>117</v>
      </c>
      <c r="S36" s="248" t="s">
        <v>108</v>
      </c>
      <c r="T36" s="249" t="s">
        <v>108</v>
      </c>
      <c r="U36" s="225">
        <v>0.01</v>
      </c>
      <c r="V36" s="225">
        <f>ROUND(E36*U36,2)</f>
        <v>0.01</v>
      </c>
      <c r="W36" s="225"/>
      <c r="X36" s="225" t="s">
        <v>148</v>
      </c>
      <c r="Y36" s="225" t="s">
        <v>110</v>
      </c>
      <c r="Z36" s="215"/>
      <c r="AA36" s="215"/>
      <c r="AB36" s="215"/>
      <c r="AC36" s="215"/>
      <c r="AD36" s="215"/>
      <c r="AE36" s="215"/>
      <c r="AF36" s="215"/>
      <c r="AG36" s="215" t="s">
        <v>149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outlineLevel="1" x14ac:dyDescent="0.2">
      <c r="A37" s="234">
        <v>13</v>
      </c>
      <c r="B37" s="235" t="s">
        <v>152</v>
      </c>
      <c r="C37" s="252" t="s">
        <v>153</v>
      </c>
      <c r="D37" s="236" t="s">
        <v>142</v>
      </c>
      <c r="E37" s="237">
        <v>0.66500000000000004</v>
      </c>
      <c r="F37" s="238"/>
      <c r="G37" s="239">
        <f>ROUND(E37*F37,2)</f>
        <v>0</v>
      </c>
      <c r="H37" s="238"/>
      <c r="I37" s="239">
        <f>ROUND(E37*H37,2)</f>
        <v>0</v>
      </c>
      <c r="J37" s="238"/>
      <c r="K37" s="239">
        <f>ROUND(E37*J37,2)</f>
        <v>0</v>
      </c>
      <c r="L37" s="239">
        <v>21</v>
      </c>
      <c r="M37" s="239">
        <f>G37*(1+L37/100)</f>
        <v>0</v>
      </c>
      <c r="N37" s="237">
        <v>0</v>
      </c>
      <c r="O37" s="237">
        <f>ROUND(E37*N37,2)</f>
        <v>0</v>
      </c>
      <c r="P37" s="237">
        <v>0</v>
      </c>
      <c r="Q37" s="237">
        <f>ROUND(E37*P37,2)</f>
        <v>0</v>
      </c>
      <c r="R37" s="239" t="s">
        <v>117</v>
      </c>
      <c r="S37" s="239" t="s">
        <v>108</v>
      </c>
      <c r="T37" s="240" t="s">
        <v>108</v>
      </c>
      <c r="U37" s="225">
        <v>9.9000000000000005E-2</v>
      </c>
      <c r="V37" s="225">
        <f>ROUND(E37*U37,2)</f>
        <v>7.0000000000000007E-2</v>
      </c>
      <c r="W37" s="225"/>
      <c r="X37" s="225" t="s">
        <v>148</v>
      </c>
      <c r="Y37" s="225" t="s">
        <v>110</v>
      </c>
      <c r="Z37" s="215"/>
      <c r="AA37" s="215"/>
      <c r="AB37" s="215"/>
      <c r="AC37" s="215"/>
      <c r="AD37" s="215"/>
      <c r="AE37" s="215"/>
      <c r="AF37" s="215"/>
      <c r="AG37" s="215" t="s">
        <v>149</v>
      </c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outlineLevel="2" x14ac:dyDescent="0.2">
      <c r="A38" s="222"/>
      <c r="B38" s="223"/>
      <c r="C38" s="253" t="s">
        <v>154</v>
      </c>
      <c r="D38" s="241"/>
      <c r="E38" s="241"/>
      <c r="F38" s="241"/>
      <c r="G38" s="241"/>
      <c r="H38" s="225"/>
      <c r="I38" s="225"/>
      <c r="J38" s="225"/>
      <c r="K38" s="225"/>
      <c r="L38" s="225"/>
      <c r="M38" s="225"/>
      <c r="N38" s="224"/>
      <c r="O38" s="224"/>
      <c r="P38" s="224"/>
      <c r="Q38" s="224"/>
      <c r="R38" s="225"/>
      <c r="S38" s="225"/>
      <c r="T38" s="225"/>
      <c r="U38" s="225"/>
      <c r="V38" s="225"/>
      <c r="W38" s="225"/>
      <c r="X38" s="225"/>
      <c r="Y38" s="225"/>
      <c r="Z38" s="215"/>
      <c r="AA38" s="215"/>
      <c r="AB38" s="215"/>
      <c r="AC38" s="215"/>
      <c r="AD38" s="215"/>
      <c r="AE38" s="215"/>
      <c r="AF38" s="215"/>
      <c r="AG38" s="215" t="s">
        <v>113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outlineLevel="2" x14ac:dyDescent="0.2">
      <c r="A39" s="222"/>
      <c r="B39" s="223"/>
      <c r="C39" s="254" t="s">
        <v>154</v>
      </c>
      <c r="D39" s="242"/>
      <c r="E39" s="242"/>
      <c r="F39" s="242"/>
      <c r="G39" s="242"/>
      <c r="H39" s="225"/>
      <c r="I39" s="225"/>
      <c r="J39" s="225"/>
      <c r="K39" s="225"/>
      <c r="L39" s="225"/>
      <c r="M39" s="225"/>
      <c r="N39" s="224"/>
      <c r="O39" s="224"/>
      <c r="P39" s="224"/>
      <c r="Q39" s="224"/>
      <c r="R39" s="225"/>
      <c r="S39" s="225"/>
      <c r="T39" s="225"/>
      <c r="U39" s="225"/>
      <c r="V39" s="225"/>
      <c r="W39" s="225"/>
      <c r="X39" s="225"/>
      <c r="Y39" s="225"/>
      <c r="Z39" s="215"/>
      <c r="AA39" s="215"/>
      <c r="AB39" s="215"/>
      <c r="AC39" s="215"/>
      <c r="AD39" s="215"/>
      <c r="AE39" s="215"/>
      <c r="AF39" s="215"/>
      <c r="AG39" s="215" t="s">
        <v>114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ht="22.5" outlineLevel="1" x14ac:dyDescent="0.2">
      <c r="A40" s="234">
        <v>14</v>
      </c>
      <c r="B40" s="235" t="s">
        <v>155</v>
      </c>
      <c r="C40" s="252" t="s">
        <v>156</v>
      </c>
      <c r="D40" s="236" t="s">
        <v>142</v>
      </c>
      <c r="E40" s="237">
        <v>0.66500000000000004</v>
      </c>
      <c r="F40" s="238"/>
      <c r="G40" s="239">
        <f>ROUND(E40*F40,2)</f>
        <v>0</v>
      </c>
      <c r="H40" s="238"/>
      <c r="I40" s="239">
        <f>ROUND(E40*H40,2)</f>
        <v>0</v>
      </c>
      <c r="J40" s="238"/>
      <c r="K40" s="239">
        <f>ROUND(E40*J40,2)</f>
        <v>0</v>
      </c>
      <c r="L40" s="239">
        <v>21</v>
      </c>
      <c r="M40" s="239">
        <f>G40*(1+L40/100)</f>
        <v>0</v>
      </c>
      <c r="N40" s="237">
        <v>0</v>
      </c>
      <c r="O40" s="237">
        <f>ROUND(E40*N40,2)</f>
        <v>0</v>
      </c>
      <c r="P40" s="237">
        <v>0</v>
      </c>
      <c r="Q40" s="237">
        <f>ROUND(E40*P40,2)</f>
        <v>0</v>
      </c>
      <c r="R40" s="239" t="s">
        <v>157</v>
      </c>
      <c r="S40" s="239" t="s">
        <v>108</v>
      </c>
      <c r="T40" s="240" t="s">
        <v>108</v>
      </c>
      <c r="U40" s="225">
        <v>0</v>
      </c>
      <c r="V40" s="225">
        <f>ROUND(E40*U40,2)</f>
        <v>0</v>
      </c>
      <c r="W40" s="225"/>
      <c r="X40" s="225" t="s">
        <v>148</v>
      </c>
      <c r="Y40" s="225" t="s">
        <v>110</v>
      </c>
      <c r="Z40" s="215"/>
      <c r="AA40" s="215"/>
      <c r="AB40" s="215"/>
      <c r="AC40" s="215"/>
      <c r="AD40" s="215"/>
      <c r="AE40" s="215"/>
      <c r="AF40" s="215"/>
      <c r="AG40" s="215" t="s">
        <v>149</v>
      </c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x14ac:dyDescent="0.2">
      <c r="A41" s="3"/>
      <c r="B41" s="4"/>
      <c r="C41" s="256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E41">
        <v>12</v>
      </c>
      <c r="AF41">
        <v>21</v>
      </c>
      <c r="AG41" t="s">
        <v>88</v>
      </c>
    </row>
    <row r="42" spans="1:60" x14ac:dyDescent="0.2">
      <c r="A42" s="218"/>
      <c r="B42" s="219" t="s">
        <v>29</v>
      </c>
      <c r="C42" s="257"/>
      <c r="D42" s="220"/>
      <c r="E42" s="221"/>
      <c r="F42" s="221"/>
      <c r="G42" s="233">
        <f>G8+G13+G23+G30+G34</f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E42">
        <f>SUMIF(L7:L40,AE41,G7:G40)</f>
        <v>0</v>
      </c>
      <c r="AF42">
        <f>SUMIF(L7:L40,AF41,G7:G40)</f>
        <v>0</v>
      </c>
      <c r="AG42" t="s">
        <v>158</v>
      </c>
    </row>
    <row r="43" spans="1:60" x14ac:dyDescent="0.2">
      <c r="C43" s="258"/>
      <c r="D43" s="10"/>
      <c r="AG43" t="s">
        <v>159</v>
      </c>
    </row>
    <row r="44" spans="1:60" x14ac:dyDescent="0.2">
      <c r="D44" s="10"/>
    </row>
    <row r="45" spans="1:60" x14ac:dyDescent="0.2">
      <c r="D45" s="10"/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lAzFpsKyoAooc7teo3lZTnjJ0Tb52J8/lcMMBKPu4C2XvyWIWmWPqvXwKdW4KRVRKJFKcOdcFYa/uY3zdMjYCg==" saltValue="V43FM+bZ9a2J4bQQLWQ6vw==" spinCount="100000" sheet="1" formatRows="0"/>
  <mergeCells count="18">
    <mergeCell ref="C28:G28"/>
    <mergeCell ref="C29:G29"/>
    <mergeCell ref="C32:G32"/>
    <mergeCell ref="C33:G33"/>
    <mergeCell ref="C38:G38"/>
    <mergeCell ref="C39:G39"/>
    <mergeCell ref="C15:G15"/>
    <mergeCell ref="C16:G16"/>
    <mergeCell ref="C19:G19"/>
    <mergeCell ref="C20:G20"/>
    <mergeCell ref="C25:G25"/>
    <mergeCell ref="C26:G26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02 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'02 2 Pol'!Názvy_tisku</vt:lpstr>
      <vt:lpstr>oadresa</vt:lpstr>
      <vt:lpstr>Stavba!Objednatel</vt:lpstr>
      <vt:lpstr>Stavba!Objekt</vt:lpstr>
      <vt:lpstr>'02 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Hanák Josef</dc:creator>
  <cp:lastModifiedBy>Hanák Josef</cp:lastModifiedBy>
  <cp:lastPrinted>2019-03-19T12:27:02Z</cp:lastPrinted>
  <dcterms:created xsi:type="dcterms:W3CDTF">2009-04-08T07:15:50Z</dcterms:created>
  <dcterms:modified xsi:type="dcterms:W3CDTF">2026-04-08T08:09:40Z</dcterms:modified>
</cp:coreProperties>
</file>