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f.hanak\Desktop\KOM\2\"/>
    </mc:Choice>
  </mc:AlternateContent>
  <xr:revisionPtr revIDLastSave="0" documentId="8_{31CC1997-98E8-4352-BB86-52825542D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3 Pol'!$A$1:$Y$29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G42" i="1"/>
  <c r="F42" i="1"/>
  <c r="G41" i="1"/>
  <c r="F41" i="1"/>
  <c r="G39" i="1"/>
  <c r="F39" i="1"/>
  <c r="G28" i="12"/>
  <c r="I8" i="12"/>
  <c r="O8" i="12"/>
  <c r="Q8" i="12"/>
  <c r="G9" i="12"/>
  <c r="G8" i="12" s="1"/>
  <c r="I9" i="12"/>
  <c r="K9" i="12"/>
  <c r="K8" i="12" s="1"/>
  <c r="O9" i="12"/>
  <c r="Q9" i="12"/>
  <c r="V9" i="12"/>
  <c r="V8" i="12" s="1"/>
  <c r="K10" i="12"/>
  <c r="V10" i="12"/>
  <c r="G11" i="12"/>
  <c r="M11" i="12" s="1"/>
  <c r="M10" i="12" s="1"/>
  <c r="I11" i="12"/>
  <c r="I10" i="12" s="1"/>
  <c r="K11" i="12"/>
  <c r="O11" i="12"/>
  <c r="O10" i="12" s="1"/>
  <c r="Q11" i="12"/>
  <c r="Q10" i="12" s="1"/>
  <c r="V11" i="12"/>
  <c r="G14" i="12"/>
  <c r="I14" i="12"/>
  <c r="O14" i="12"/>
  <c r="Q14" i="12"/>
  <c r="G15" i="12"/>
  <c r="M15" i="12" s="1"/>
  <c r="M14" i="12" s="1"/>
  <c r="I15" i="12"/>
  <c r="K15" i="12"/>
  <c r="K14" i="12" s="1"/>
  <c r="O15" i="12"/>
  <c r="Q15" i="12"/>
  <c r="V15" i="12"/>
  <c r="V14" i="12" s="1"/>
  <c r="K16" i="12"/>
  <c r="V16" i="12"/>
  <c r="G17" i="12"/>
  <c r="M17" i="12" s="1"/>
  <c r="M16" i="12" s="1"/>
  <c r="I17" i="12"/>
  <c r="I16" i="12" s="1"/>
  <c r="K17" i="12"/>
  <c r="O17" i="12"/>
  <c r="O16" i="12" s="1"/>
  <c r="Q17" i="12"/>
  <c r="Q16" i="12" s="1"/>
  <c r="V17" i="12"/>
  <c r="G21" i="12"/>
  <c r="I21" i="12"/>
  <c r="K21" i="12"/>
  <c r="K20" i="12" s="1"/>
  <c r="M21" i="12"/>
  <c r="O21" i="12"/>
  <c r="Q21" i="12"/>
  <c r="V21" i="12"/>
  <c r="V20" i="12" s="1"/>
  <c r="G22" i="12"/>
  <c r="I22" i="12"/>
  <c r="K22" i="12"/>
  <c r="M22" i="12"/>
  <c r="O22" i="12"/>
  <c r="Q22" i="12"/>
  <c r="V22" i="12"/>
  <c r="G23" i="12"/>
  <c r="G20" i="12" s="1"/>
  <c r="I23" i="12"/>
  <c r="K23" i="12"/>
  <c r="O23" i="12"/>
  <c r="O20" i="12" s="1"/>
  <c r="Q23" i="12"/>
  <c r="V23" i="12"/>
  <c r="G26" i="12"/>
  <c r="M26" i="12" s="1"/>
  <c r="I26" i="12"/>
  <c r="I20" i="12" s="1"/>
  <c r="K26" i="12"/>
  <c r="O26" i="12"/>
  <c r="Q26" i="12"/>
  <c r="Q20" i="12" s="1"/>
  <c r="V26" i="12"/>
  <c r="AE28" i="12"/>
  <c r="I20" i="1"/>
  <c r="I19" i="1"/>
  <c r="I18" i="1"/>
  <c r="I17" i="1"/>
  <c r="I16" i="1"/>
  <c r="I58" i="1"/>
  <c r="J57" i="1" s="1"/>
  <c r="F43" i="1"/>
  <c r="G23" i="1" s="1"/>
  <c r="G43" i="1"/>
  <c r="G25" i="1" s="1"/>
  <c r="H43" i="1"/>
  <c r="I43" i="1"/>
  <c r="J42" i="1" s="1"/>
  <c r="I42" i="1"/>
  <c r="I41" i="1"/>
  <c r="I39" i="1"/>
  <c r="J28" i="1"/>
  <c r="J26" i="1"/>
  <c r="G38" i="1"/>
  <c r="F38" i="1"/>
  <c r="J23" i="1"/>
  <c r="J24" i="1"/>
  <c r="J25" i="1"/>
  <c r="J27" i="1"/>
  <c r="E24" i="1"/>
  <c r="G24" i="1"/>
  <c r="E26" i="1"/>
  <c r="G26" i="1"/>
  <c r="J56" i="1" l="1"/>
  <c r="J54" i="1"/>
  <c r="A27" i="1"/>
  <c r="AF28" i="12"/>
  <c r="G16" i="12"/>
  <c r="G10" i="12"/>
  <c r="M9" i="12"/>
  <c r="M8" i="12" s="1"/>
  <c r="M23" i="12"/>
  <c r="M20" i="12" s="1"/>
  <c r="I21" i="1"/>
  <c r="J53" i="1"/>
  <c r="J55" i="1"/>
  <c r="J41" i="1"/>
  <c r="J39" i="1"/>
  <c r="J43" i="1" s="1"/>
  <c r="A28" i="1" l="1"/>
  <c r="G28" i="1"/>
  <c r="G27" i="1" s="1"/>
  <c r="G29" i="1" s="1"/>
  <c r="J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Hanák Josef</author>
  </authors>
  <commentList>
    <comment ref="S6" authorId="0" shapeId="0" xr:uid="{60888E71-136D-481B-BADC-9C741AFE5C8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DCFEA8B-3E5D-4A65-BDF4-0CAE66642E6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<sst xmlns="http://schemas.openxmlformats.org/spreadsheetml/2006/main" count="247" uniqueCount="140">
  <si>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</si>
  <si>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</si>
  <si>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</si>
  <si>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</si>
  <si>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</si>
  <si>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</si>
  <si>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</si>
  <si>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</si>
  <si>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</si>
  <si>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</si>
  <si>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</si>
  <si>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</si>
  <si>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</si>
  <si>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</si>
  <si>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</si>
  <si>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</si>
  <si>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</si>
  <si>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</si>
  <si>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</si>
  <si>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</si>
  <si>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</si>
  <si>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</si>
  <si>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</si>
  <si>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</si>
  <si>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</si>
  <si>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</si>
  <si>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</si>
  <si>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</si>
  <si>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</si>
  <si>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</si>
  <si>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</si>
  <si>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</si>
  <si>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</si>
  <si>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</si>
  <si>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</si>
  <si>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</si>
  <si>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</si>
  <si>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</si>
  <si>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</si>
  <si>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</si>
  <si>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</si>
  <si>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</si>
  <si>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</si>
  <si>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</t>
  </si>
  <si>
    <t>Oprava asfaltu na silnici - lokální díry</t>
  </si>
  <si>
    <t>01</t>
  </si>
  <si>
    <t>Komunikace</t>
  </si>
  <si>
    <t>Objekt:</t>
  </si>
  <si>
    <t>Rozpočet:</t>
  </si>
  <si>
    <t>03</t>
  </si>
  <si>
    <t>Opravy asfaltu</t>
  </si>
  <si>
    <t>Stavba</t>
  </si>
  <si>
    <t>Stavební objekt</t>
  </si>
  <si>
    <t>Celkem za stavbu</t>
  </si>
  <si>
    <t>CZK</t>
  </si>
  <si>
    <t>#POPS</t>
  </si>
  <si>
    <t>Popis stavby: 03 - Opravy asfaltu</t>
  </si>
  <si>
    <t>#POPO</t>
  </si>
  <si>
    <t>Popis objektu: 01 - Komunikace</t>
  </si>
  <si>
    <t>#POPR</t>
  </si>
  <si>
    <t>Popis rozpočtu: 3 - Oprava asfaltu na silnici - lokální díry</t>
  </si>
  <si>
    <t>Rekapitulace dílů</t>
  </si>
  <si>
    <t>Typ dílu</t>
  </si>
  <si>
    <t>1</t>
  </si>
  <si>
    <t>Zemní práce</t>
  </si>
  <si>
    <t>5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</si>
  <si>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</si>
  <si>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</si>
  <si>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</si>
  <si>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</si>
  <si>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</si>
  <si>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</si>
  <si>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</si>
  <si>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</si>
  <si>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</si>
  <si>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</si>
  <si>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</si>
  <si>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</si>
  <si>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</si>
  <si>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</si>
  <si>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</si>
  <si>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</si>
  <si>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</si>
  <si>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</si>
  <si>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</si>
  <si>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</si>
  <si>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</si>
  <si>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</si>
  <si>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</si>
  <si>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</si>
  <si>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</si>
  <si>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</si>
  <si>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</si>
  <si>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</si>
  <si>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</si>
  <si>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</si>
  <si>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</si>
  <si>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</si>
  <si>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</si>
  <si>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</si>
  <si>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</si>
  <si>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</si>
  <si>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</si>
  <si>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</si>
  <si>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572952112R00</t>
  </si>
  <si>
    <t>Vyspravení krytu po překopech pro inženýrské sítě asfaltovým betonem, po zhutnění tloušťky přes  50 do  70 mm</t>
  </si>
  <si>
    <t>m2</t>
  </si>
  <si>
    <t>822-1</t>
  </si>
  <si>
    <t>RTS 26/ I</t>
  </si>
  <si>
    <t>Práce</t>
  </si>
  <si>
    <t>Běžná</t>
  </si>
  <si>
    <t>POL1_</t>
  </si>
  <si>
    <t>919735112R00</t>
  </si>
  <si>
    <t>Řezání stávajících krytů nebo podkladů asfaltových, hloubky přes 50 do 100 mm</t>
  </si>
  <si>
    <t>m</t>
  </si>
  <si>
    <t>včetně spotřeby vody</t>
  </si>
  <si>
    <t>SPI</t>
  </si>
  <si>
    <t>POP</t>
  </si>
  <si>
    <t>113108307R00</t>
  </si>
  <si>
    <t>Odstranění podkladů nebo krytů živičných, v ploše jednotlivě do 50 m2, tloušťka vrstvy 70 mm</t>
  </si>
  <si>
    <t>998225111R00</t>
  </si>
  <si>
    <t>Přesun hmot komunikací a letišť, kryt živičný jakékoliv délky objektu</t>
  </si>
  <si>
    <t>t</t>
  </si>
  <si>
    <t>Přesun hmot</t>
  </si>
  <si>
    <t>POL7_</t>
  </si>
  <si>
    <t>vodorovně do 200 m</t>
  </si>
  <si>
    <t>979084216R00</t>
  </si>
  <si>
    <t>Vodorovná doprava vybouraných hmot po suchu bez naložení, ale se složením na vzdálenost do 5 km</t>
  </si>
  <si>
    <t>Přesun suti</t>
  </si>
  <si>
    <t>POL8_</t>
  </si>
  <si>
    <t>979084219R00</t>
  </si>
  <si>
    <t>Vodorovná doprava vybouraných hmot po suchu příplatek k ceně za každých dalších i započatých 5 km přes 5 km</t>
  </si>
  <si>
    <t>979087212R00</t>
  </si>
  <si>
    <t>Nakládání na dopravní prostředky suti</t>
  </si>
  <si>
    <t>pro vodorovnou dopravu</t>
  </si>
  <si>
    <t>979999995R00</t>
  </si>
  <si>
    <t>Poplatek za recyklaci, obalovaného kameniva a asfaltu, kusovost do 1600 cm2, skupina 17 03 02 z Katalogu odpadů</t>
  </si>
  <si>
    <t>801-3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</si>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</sst>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H2tjZoMnN4xLVP5Ikq76Twx2cfUQv9g4bNfCxLrbC6fNXIdN/gHbr+kqPp90aKbFHDyA7+T0xFJHFxY2arpI4A==" saltValue="uzsQU2nwwSn3rEW0DvTOc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271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SUMIF(F53:F57,A16,I53:I57)+SUMIF(F53:F57,"PSU",I53:I57)</f>
        <v>0</v>
      </c>
      <c r="J16" s="84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SUMIF(F53:F57,A17,I53:I57)</f>
        <v>0</v>
      </c>
      <c r="J17" s="84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SUMIF(F53:F57,A18,I53:I57)</f>
        <v>0</v>
      </c>
      <c r="J18" s="84"/>
    </row>
    <row r="19" spans="1:10" ht="23.25" customHeight="1" x14ac:dyDescent="0.2">
      <c r="A19" s="199" t="s">
        <v>73</v>
      </c>
      <c r="B19" s="38" t="s">
        <v>27</v>
      </c>
      <c r="C19" s="62"/>
      <c r="D19" s="63"/>
      <c r="E19" s="82"/>
      <c r="F19" s="83"/>
      <c r="G19" s="82"/>
      <c r="H19" s="83"/>
      <c r="I19" s="82">
        <f>SUMIF(F53:F57,A19,I53:I57)</f>
        <v>0</v>
      </c>
      <c r="J19" s="84"/>
    </row>
    <row r="20" spans="1:10" ht="23.25" customHeight="1" x14ac:dyDescent="0.2">
      <c r="A20" s="199" t="s">
        <v>74</v>
      </c>
      <c r="B20" s="38" t="s">
        <v>28</v>
      </c>
      <c r="C20" s="62"/>
      <c r="D20" s="63"/>
      <c r="E20" s="82"/>
      <c r="F20" s="83"/>
      <c r="G20" s="82"/>
      <c r="H20" s="83"/>
      <c r="I20" s="82">
        <f>SUMIF(F53:F57,A20,I53:I57)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'01 3 Pol'!AE28</f>
        <v>0</v>
      </c>
      <c r="G39" s="150">
        <f>'01 3 Pol'!AF28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'01 3 Pol'!AE28</f>
        <v>0</v>
      </c>
      <c r="G41" s="157">
        <f>'01 3 Pol'!AF28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'01 3 Pol'!AE28</f>
        <v>0</v>
      </c>
      <c r="G42" s="151">
        <f>'01 3 Pol'!AF28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'01 3 Pol'!G14</f>
        <v>0</v>
      </c>
      <c r="J53" s="192" t="str">
        <f>IF(I58=0,"",I53/I58*100)</f>
        <v/>
      </c>
    </row>
    <row r="54" spans="1:10" ht="36.75" customHeight="1" x14ac:dyDescent="0.2">
      <c r="A54" s="181"/>
      <c r="B54" s="186" t="s">
        <v>65</v>
      </c>
      <c r="C54" s="187" t="s">
        <v>46</v>
      </c>
      <c r="D54" s="188"/>
      <c r="E54" s="188"/>
      <c r="F54" s="195" t="s">
        <v>24</v>
      </c>
      <c r="G54" s="196"/>
      <c r="H54" s="196"/>
      <c r="I54" s="196">
        <f>'01 3 Pol'!G8</f>
        <v>0</v>
      </c>
      <c r="J54" s="192" t="str">
        <f>IF(I58=0,"",I54/I58*100)</f>
        <v/>
      </c>
    </row>
    <row r="55" spans="1:10" ht="36.75" customHeight="1" x14ac:dyDescent="0.2">
      <c r="A55" s="181"/>
      <c r="B55" s="186" t="s">
        <v>66</v>
      </c>
      <c r="C55" s="187" t="s">
        <v>67</v>
      </c>
      <c r="D55" s="188"/>
      <c r="E55" s="188"/>
      <c r="F55" s="195" t="s">
        <v>24</v>
      </c>
      <c r="G55" s="196"/>
      <c r="H55" s="196"/>
      <c r="I55" s="196">
        <f>'01 3 Pol'!G10</f>
        <v>0</v>
      </c>
      <c r="J55" s="192" t="str">
        <f>IF(I58=0,"",I55/I58*100)</f>
        <v/>
      </c>
    </row>
    <row r="56" spans="1:10" ht="36.75" customHeight="1" x14ac:dyDescent="0.2">
      <c r="A56" s="181"/>
      <c r="B56" s="186" t="s">
        <v>68</v>
      </c>
      <c r="C56" s="187" t="s">
        <v>69</v>
      </c>
      <c r="D56" s="188"/>
      <c r="E56" s="188"/>
      <c r="F56" s="195" t="s">
        <v>24</v>
      </c>
      <c r="G56" s="196"/>
      <c r="H56" s="196"/>
      <c r="I56" s="196">
        <f>'01 3 Pol'!G16</f>
        <v>0</v>
      </c>
      <c r="J56" s="192" t="str">
        <f>IF(I58=0,"",I56/I58*100)</f>
        <v/>
      </c>
    </row>
    <row r="57" spans="1:10" ht="36.75" customHeight="1" x14ac:dyDescent="0.2">
      <c r="A57" s="181"/>
      <c r="B57" s="186" t="s">
        <v>70</v>
      </c>
      <c r="C57" s="187" t="s">
        <v>71</v>
      </c>
      <c r="D57" s="188"/>
      <c r="E57" s="188"/>
      <c r="F57" s="195" t="s">
        <v>72</v>
      </c>
      <c r="G57" s="196"/>
      <c r="H57" s="196"/>
      <c r="I57" s="196">
        <f>'01 3 Pol'!G20</f>
        <v>0</v>
      </c>
      <c r="J57" s="192" t="str">
        <f>IF(I58=0,"",I57/I58*100)</f>
        <v/>
      </c>
    </row>
    <row r="58" spans="1:10" ht="25.5" customHeight="1" x14ac:dyDescent="0.2">
      <c r="A58" s="182"/>
      <c r="B58" s="189" t="s">
        <v>1</v>
      </c>
      <c r="C58" s="190"/>
      <c r="D58" s="191"/>
      <c r="E58" s="191"/>
      <c r="F58" s="197"/>
      <c r="G58" s="198"/>
      <c r="H58" s="198"/>
      <c r="I58" s="198">
        <f>SUM(I53:I57)</f>
        <v>0</v>
      </c>
      <c r="J58" s="193">
        <f>SUM(J53:J57)</f>
        <v>0</v>
      </c>
    </row>
    <row r="59" spans="1:10" x14ac:dyDescent="0.2">
      <c r="F59" s="135"/>
      <c r="G59" s="135"/>
      <c r="H59" s="135"/>
      <c r="I59" s="135"/>
      <c r="J59" s="194"/>
    </row>
    <row r="60" spans="1:10" x14ac:dyDescent="0.2">
      <c r="F60" s="135"/>
      <c r="G60" s="135"/>
      <c r="H60" s="135"/>
      <c r="I60" s="135"/>
      <c r="J60" s="194"/>
    </row>
    <row r="61" spans="1:10" x14ac:dyDescent="0.2">
      <c r="F61" s="135"/>
      <c r="G61" s="135"/>
      <c r="H61" s="135"/>
      <c r="I61" s="135"/>
      <c r="J61" s="194"/>
    </row>
  </sheetData>
  <sheetProtection algorithmName="SHA-512" hashValue="5ohpdV6bkFVQ2M3fCI5w/96ZOUyt72tVyEp8i6diJin8HFdxwb3QysdqmWZV3KRT5K4/Qo1OHKJ7h2b7L6sTvQ==" saltValue="Kvl0Peqi599VXH6ybTw9P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Z17N3C5uUwuG10wy8O3/mJ8G3ltvh5D8fSUHEeP2lLRbhODii5IOoO2N/uk9mg0SQP/eq9YYJfCSK0A0R4Ohgg==" saltValue="prfJXvwIkUooBpVPVKV6D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C8A0-C4FB-4B0D-9A63-83B3037A89B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0" t="s">
        <v>75</v>
      </c>
      <c r="B1" s="200"/>
      <c r="C1" s="200"/>
      <c r="D1" s="200"/>
      <c r="E1" s="200"/>
      <c r="F1" s="200"/>
      <c r="G1" s="200"/>
      <c r="AG1" t="s">
        <v>76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77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77</v>
      </c>
      <c r="AG3" t="s">
        <v>78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79</v>
      </c>
    </row>
    <row r="5" spans="1:60" x14ac:dyDescent="0.2">
      <c r="D5" s="10"/>
    </row>
    <row r="6" spans="1:60" ht="38.25" x14ac:dyDescent="0.2">
      <c r="A6" s="211" t="s">
        <v>80</v>
      </c>
      <c r="B6" s="213" t="s">
        <v>81</v>
      </c>
      <c r="C6" s="213" t="s">
        <v>82</v>
      </c>
      <c r="D6" s="212" t="s">
        <v>83</v>
      </c>
      <c r="E6" s="211" t="s">
        <v>84</v>
      </c>
      <c r="F6" s="210" t="s">
        <v>85</v>
      </c>
      <c r="G6" s="211" t="s">
        <v>29</v>
      </c>
      <c r="H6" s="214" t="s">
        <v>30</v>
      </c>
      <c r="I6" s="214" t="s">
        <v>86</v>
      </c>
      <c r="J6" s="214" t="s">
        <v>31</v>
      </c>
      <c r="K6" s="214" t="s">
        <v>87</v>
      </c>
      <c r="L6" s="214" t="s">
        <v>88</v>
      </c>
      <c r="M6" s="214" t="s">
        <v>89</v>
      </c>
      <c r="N6" s="214" t="s">
        <v>90</v>
      </c>
      <c r="O6" s="214" t="s">
        <v>91</v>
      </c>
      <c r="P6" s="214" t="s">
        <v>92</v>
      </c>
      <c r="Q6" s="214" t="s">
        <v>93</v>
      </c>
      <c r="R6" s="214" t="s">
        <v>94</v>
      </c>
      <c r="S6" s="214" t="s">
        <v>95</v>
      </c>
      <c r="T6" s="214" t="s">
        <v>96</v>
      </c>
      <c r="U6" s="214" t="s">
        <v>97</v>
      </c>
      <c r="V6" s="214" t="s">
        <v>98</v>
      </c>
      <c r="W6" s="214" t="s">
        <v>99</v>
      </c>
      <c r="X6" s="214" t="s">
        <v>100</v>
      </c>
      <c r="Y6" s="214" t="s">
        <v>101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7" t="s">
        <v>102</v>
      </c>
      <c r="B8" s="228" t="s">
        <v>65</v>
      </c>
      <c r="C8" s="250" t="s">
        <v>46</v>
      </c>
      <c r="D8" s="229"/>
      <c r="E8" s="230"/>
      <c r="F8" s="231"/>
      <c r="G8" s="231">
        <f>SUMIF(AG9:AG9,"&lt;&gt;NOR",G9:G9)</f>
        <v>0</v>
      </c>
      <c r="H8" s="231"/>
      <c r="I8" s="231">
        <f>SUM(I9:I9)</f>
        <v>0</v>
      </c>
      <c r="J8" s="231"/>
      <c r="K8" s="231">
        <f>SUM(K9:K9)</f>
        <v>0</v>
      </c>
      <c r="L8" s="231"/>
      <c r="M8" s="231">
        <f>SUM(M9:M9)</f>
        <v>0</v>
      </c>
      <c r="N8" s="230"/>
      <c r="O8" s="230">
        <f>SUM(O9:O9)</f>
        <v>0.15</v>
      </c>
      <c r="P8" s="230"/>
      <c r="Q8" s="230">
        <f>SUM(Q9:Q9)</f>
        <v>0</v>
      </c>
      <c r="R8" s="231"/>
      <c r="S8" s="231"/>
      <c r="T8" s="232"/>
      <c r="U8" s="226"/>
      <c r="V8" s="226">
        <f>SUM(V9:V9)</f>
        <v>0.22</v>
      </c>
      <c r="W8" s="226"/>
      <c r="X8" s="226"/>
      <c r="Y8" s="226"/>
      <c r="AG8" t="s">
        <v>103</v>
      </c>
    </row>
    <row r="9" spans="1:60" ht="22.5" outlineLevel="1" x14ac:dyDescent="0.2">
      <c r="A9" s="241">
        <v>1</v>
      </c>
      <c r="B9" s="242" t="s">
        <v>104</v>
      </c>
      <c r="C9" s="251" t="s">
        <v>105</v>
      </c>
      <c r="D9" s="243" t="s">
        <v>106</v>
      </c>
      <c r="E9" s="244">
        <v>1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0.15382000000000001</v>
      </c>
      <c r="O9" s="244">
        <f>ROUND(E9*N9,2)</f>
        <v>0.15</v>
      </c>
      <c r="P9" s="244">
        <v>0</v>
      </c>
      <c r="Q9" s="244">
        <f>ROUND(E9*P9,2)</f>
        <v>0</v>
      </c>
      <c r="R9" s="246" t="s">
        <v>107</v>
      </c>
      <c r="S9" s="246" t="s">
        <v>108</v>
      </c>
      <c r="T9" s="247" t="s">
        <v>108</v>
      </c>
      <c r="U9" s="225">
        <v>0.216</v>
      </c>
      <c r="V9" s="225">
        <f>ROUND(E9*U9,2)</f>
        <v>0.22</v>
      </c>
      <c r="W9" s="225"/>
      <c r="X9" s="225" t="s">
        <v>109</v>
      </c>
      <c r="Y9" s="225" t="s">
        <v>110</v>
      </c>
      <c r="Z9" s="215"/>
      <c r="AA9" s="215"/>
      <c r="AB9" s="215"/>
      <c r="AC9" s="215"/>
      <c r="AD9" s="215"/>
      <c r="AE9" s="215"/>
      <c r="AF9" s="215"/>
      <c r="AG9" s="215" t="s">
        <v>111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x14ac:dyDescent="0.2">
      <c r="A10" s="227" t="s">
        <v>102</v>
      </c>
      <c r="B10" s="228" t="s">
        <v>66</v>
      </c>
      <c r="C10" s="250" t="s">
        <v>67</v>
      </c>
      <c r="D10" s="229"/>
      <c r="E10" s="230"/>
      <c r="F10" s="231"/>
      <c r="G10" s="231">
        <f>SUMIF(AG11:AG13,"&lt;&gt;NOR",G11:G13)</f>
        <v>0</v>
      </c>
      <c r="H10" s="231"/>
      <c r="I10" s="231">
        <f>SUM(I11:I13)</f>
        <v>0</v>
      </c>
      <c r="J10" s="231"/>
      <c r="K10" s="231">
        <f>SUM(K11:K13)</f>
        <v>0</v>
      </c>
      <c r="L10" s="231"/>
      <c r="M10" s="231">
        <f>SUM(M11:M13)</f>
        <v>0</v>
      </c>
      <c r="N10" s="230"/>
      <c r="O10" s="230">
        <f>SUM(O11:O13)</f>
        <v>0</v>
      </c>
      <c r="P10" s="230"/>
      <c r="Q10" s="230">
        <f>SUM(Q11:Q13)</f>
        <v>0</v>
      </c>
      <c r="R10" s="231"/>
      <c r="S10" s="231"/>
      <c r="T10" s="232"/>
      <c r="U10" s="226"/>
      <c r="V10" s="226">
        <f>SUM(V11:V13)</f>
        <v>0.02</v>
      </c>
      <c r="W10" s="226"/>
      <c r="X10" s="226"/>
      <c r="Y10" s="226"/>
      <c r="AG10" t="s">
        <v>103</v>
      </c>
    </row>
    <row r="11" spans="1:60" outlineLevel="1" x14ac:dyDescent="0.2">
      <c r="A11" s="234">
        <v>2</v>
      </c>
      <c r="B11" s="235" t="s">
        <v>112</v>
      </c>
      <c r="C11" s="252" t="s">
        <v>113</v>
      </c>
      <c r="D11" s="236" t="s">
        <v>114</v>
      </c>
      <c r="E11" s="237">
        <v>0.5</v>
      </c>
      <c r="F11" s="238"/>
      <c r="G11" s="239">
        <f>ROUND(E11*F11,2)</f>
        <v>0</v>
      </c>
      <c r="H11" s="238"/>
      <c r="I11" s="239">
        <f>ROUND(E11*H11,2)</f>
        <v>0</v>
      </c>
      <c r="J11" s="238"/>
      <c r="K11" s="239">
        <f>ROUND(E11*J11,2)</f>
        <v>0</v>
      </c>
      <c r="L11" s="239">
        <v>21</v>
      </c>
      <c r="M11" s="239">
        <f>G11*(1+L11/100)</f>
        <v>0</v>
      </c>
      <c r="N11" s="237">
        <v>0</v>
      </c>
      <c r="O11" s="237">
        <f>ROUND(E11*N11,2)</f>
        <v>0</v>
      </c>
      <c r="P11" s="237">
        <v>0</v>
      </c>
      <c r="Q11" s="237">
        <f>ROUND(E11*P11,2)</f>
        <v>0</v>
      </c>
      <c r="R11" s="239" t="s">
        <v>107</v>
      </c>
      <c r="S11" s="239" t="s">
        <v>108</v>
      </c>
      <c r="T11" s="240" t="s">
        <v>108</v>
      </c>
      <c r="U11" s="225">
        <v>3.6999999999999998E-2</v>
      </c>
      <c r="V11" s="225">
        <f>ROUND(E11*U11,2)</f>
        <v>0.02</v>
      </c>
      <c r="W11" s="225"/>
      <c r="X11" s="225" t="s">
        <v>109</v>
      </c>
      <c r="Y11" s="225" t="s">
        <v>110</v>
      </c>
      <c r="Z11" s="215"/>
      <c r="AA11" s="215"/>
      <c r="AB11" s="215"/>
      <c r="AC11" s="215"/>
      <c r="AD11" s="215"/>
      <c r="AE11" s="215"/>
      <c r="AF11" s="215"/>
      <c r="AG11" s="215" t="s">
        <v>111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2" x14ac:dyDescent="0.2">
      <c r="A12" s="222"/>
      <c r="B12" s="223"/>
      <c r="C12" s="253" t="s">
        <v>115</v>
      </c>
      <c r="D12" s="248"/>
      <c r="E12" s="248"/>
      <c r="F12" s="248"/>
      <c r="G12" s="248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5"/>
      <c r="AA12" s="215"/>
      <c r="AB12" s="215"/>
      <c r="AC12" s="215"/>
      <c r="AD12" s="215"/>
      <c r="AE12" s="215"/>
      <c r="AF12" s="215"/>
      <c r="AG12" s="215" t="s">
        <v>116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2" x14ac:dyDescent="0.2">
      <c r="A13" s="222"/>
      <c r="B13" s="223"/>
      <c r="C13" s="254" t="s">
        <v>115</v>
      </c>
      <c r="D13" s="249"/>
      <c r="E13" s="249"/>
      <c r="F13" s="249"/>
      <c r="G13" s="249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117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x14ac:dyDescent="0.2">
      <c r="A14" s="227" t="s">
        <v>102</v>
      </c>
      <c r="B14" s="228" t="s">
        <v>63</v>
      </c>
      <c r="C14" s="250" t="s">
        <v>64</v>
      </c>
      <c r="D14" s="229"/>
      <c r="E14" s="230"/>
      <c r="F14" s="231"/>
      <c r="G14" s="231">
        <f>SUMIF(AG15:AG15,"&lt;&gt;NOR",G15:G15)</f>
        <v>0</v>
      </c>
      <c r="H14" s="231"/>
      <c r="I14" s="231">
        <f>SUM(I15:I15)</f>
        <v>0</v>
      </c>
      <c r="J14" s="231"/>
      <c r="K14" s="231">
        <f>SUM(K15:K15)</f>
        <v>0</v>
      </c>
      <c r="L14" s="231"/>
      <c r="M14" s="231">
        <f>SUM(M15:M15)</f>
        <v>0</v>
      </c>
      <c r="N14" s="230"/>
      <c r="O14" s="230">
        <f>SUM(O15:O15)</f>
        <v>0</v>
      </c>
      <c r="P14" s="230"/>
      <c r="Q14" s="230">
        <f>SUM(Q15:Q15)</f>
        <v>0.15</v>
      </c>
      <c r="R14" s="231"/>
      <c r="S14" s="231"/>
      <c r="T14" s="232"/>
      <c r="U14" s="226"/>
      <c r="V14" s="226">
        <f>SUM(V15:V15)</f>
        <v>0.27</v>
      </c>
      <c r="W14" s="226"/>
      <c r="X14" s="226"/>
      <c r="Y14" s="226"/>
      <c r="AG14" t="s">
        <v>103</v>
      </c>
    </row>
    <row r="15" spans="1:60" ht="22.5" outlineLevel="1" x14ac:dyDescent="0.2">
      <c r="A15" s="241">
        <v>3</v>
      </c>
      <c r="B15" s="242" t="s">
        <v>118</v>
      </c>
      <c r="C15" s="251" t="s">
        <v>119</v>
      </c>
      <c r="D15" s="243" t="s">
        <v>106</v>
      </c>
      <c r="E15" s="244">
        <v>1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0.154</v>
      </c>
      <c r="Q15" s="244">
        <f>ROUND(E15*P15,2)</f>
        <v>0.15</v>
      </c>
      <c r="R15" s="246" t="s">
        <v>107</v>
      </c>
      <c r="S15" s="246" t="s">
        <v>108</v>
      </c>
      <c r="T15" s="247" t="s">
        <v>108</v>
      </c>
      <c r="U15" s="225">
        <v>0.27</v>
      </c>
      <c r="V15" s="225">
        <f>ROUND(E15*U15,2)</f>
        <v>0.27</v>
      </c>
      <c r="W15" s="225"/>
      <c r="X15" s="225" t="s">
        <v>109</v>
      </c>
      <c r="Y15" s="225" t="s">
        <v>110</v>
      </c>
      <c r="Z15" s="215"/>
      <c r="AA15" s="215"/>
      <c r="AB15" s="215"/>
      <c r="AC15" s="215"/>
      <c r="AD15" s="215"/>
      <c r="AE15" s="215"/>
      <c r="AF15" s="215"/>
      <c r="AG15" s="215" t="s">
        <v>111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x14ac:dyDescent="0.2">
      <c r="A16" s="227" t="s">
        <v>102</v>
      </c>
      <c r="B16" s="228" t="s">
        <v>68</v>
      </c>
      <c r="C16" s="250" t="s">
        <v>69</v>
      </c>
      <c r="D16" s="229"/>
      <c r="E16" s="230"/>
      <c r="F16" s="231"/>
      <c r="G16" s="231">
        <f>SUMIF(AG17:AG19,"&lt;&gt;NOR",G17:G19)</f>
        <v>0</v>
      </c>
      <c r="H16" s="231"/>
      <c r="I16" s="231">
        <f>SUM(I17:I19)</f>
        <v>0</v>
      </c>
      <c r="J16" s="231"/>
      <c r="K16" s="231">
        <f>SUM(K17:K19)</f>
        <v>0</v>
      </c>
      <c r="L16" s="231"/>
      <c r="M16" s="231">
        <f>SUM(M17:M19)</f>
        <v>0</v>
      </c>
      <c r="N16" s="230"/>
      <c r="O16" s="230">
        <f>SUM(O17:O19)</f>
        <v>0</v>
      </c>
      <c r="P16" s="230"/>
      <c r="Q16" s="230">
        <f>SUM(Q17:Q19)</f>
        <v>0</v>
      </c>
      <c r="R16" s="231"/>
      <c r="S16" s="231"/>
      <c r="T16" s="232"/>
      <c r="U16" s="226"/>
      <c r="V16" s="226">
        <f>SUM(V17:V19)</f>
        <v>0</v>
      </c>
      <c r="W16" s="226"/>
      <c r="X16" s="226"/>
      <c r="Y16" s="226"/>
      <c r="AG16" t="s">
        <v>103</v>
      </c>
    </row>
    <row r="17" spans="1:60" outlineLevel="1" x14ac:dyDescent="0.2">
      <c r="A17" s="234">
        <v>4</v>
      </c>
      <c r="B17" s="235" t="s">
        <v>120</v>
      </c>
      <c r="C17" s="252" t="s">
        <v>121</v>
      </c>
      <c r="D17" s="236" t="s">
        <v>122</v>
      </c>
      <c r="E17" s="237">
        <v>0.15382000000000001</v>
      </c>
      <c r="F17" s="238"/>
      <c r="G17" s="239">
        <f>ROUND(E17*F17,2)</f>
        <v>0</v>
      </c>
      <c r="H17" s="238"/>
      <c r="I17" s="239">
        <f>ROUND(E17*H17,2)</f>
        <v>0</v>
      </c>
      <c r="J17" s="238"/>
      <c r="K17" s="239">
        <f>ROUND(E17*J17,2)</f>
        <v>0</v>
      </c>
      <c r="L17" s="239">
        <v>21</v>
      </c>
      <c r="M17" s="239">
        <f>G17*(1+L17/100)</f>
        <v>0</v>
      </c>
      <c r="N17" s="237">
        <v>0</v>
      </c>
      <c r="O17" s="237">
        <f>ROUND(E17*N17,2)</f>
        <v>0</v>
      </c>
      <c r="P17" s="237">
        <v>0</v>
      </c>
      <c r="Q17" s="237">
        <f>ROUND(E17*P17,2)</f>
        <v>0</v>
      </c>
      <c r="R17" s="239" t="s">
        <v>107</v>
      </c>
      <c r="S17" s="239" t="s">
        <v>108</v>
      </c>
      <c r="T17" s="240" t="s">
        <v>108</v>
      </c>
      <c r="U17" s="225">
        <v>1.6E-2</v>
      </c>
      <c r="V17" s="225">
        <f>ROUND(E17*U17,2)</f>
        <v>0</v>
      </c>
      <c r="W17" s="225"/>
      <c r="X17" s="225" t="s">
        <v>123</v>
      </c>
      <c r="Y17" s="225" t="s">
        <v>110</v>
      </c>
      <c r="Z17" s="215"/>
      <c r="AA17" s="215"/>
      <c r="AB17" s="215"/>
      <c r="AC17" s="215"/>
      <c r="AD17" s="215"/>
      <c r="AE17" s="215"/>
      <c r="AF17" s="215"/>
      <c r="AG17" s="215" t="s">
        <v>124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">
      <c r="A18" s="222"/>
      <c r="B18" s="223"/>
      <c r="C18" s="253" t="s">
        <v>125</v>
      </c>
      <c r="D18" s="248"/>
      <c r="E18" s="248"/>
      <c r="F18" s="248"/>
      <c r="G18" s="248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116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2" x14ac:dyDescent="0.2">
      <c r="A19" s="222"/>
      <c r="B19" s="223"/>
      <c r="C19" s="254" t="s">
        <v>125</v>
      </c>
      <c r="D19" s="249"/>
      <c r="E19" s="249"/>
      <c r="F19" s="249"/>
      <c r="G19" s="249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117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x14ac:dyDescent="0.2">
      <c r="A20" s="227" t="s">
        <v>102</v>
      </c>
      <c r="B20" s="228" t="s">
        <v>70</v>
      </c>
      <c r="C20" s="250" t="s">
        <v>71</v>
      </c>
      <c r="D20" s="229"/>
      <c r="E20" s="230"/>
      <c r="F20" s="231"/>
      <c r="G20" s="231">
        <f>SUMIF(AG21:AG26,"&lt;&gt;NOR",G21:G26)</f>
        <v>0</v>
      </c>
      <c r="H20" s="231"/>
      <c r="I20" s="231">
        <f>SUM(I21:I26)</f>
        <v>0</v>
      </c>
      <c r="J20" s="231"/>
      <c r="K20" s="231">
        <f>SUM(K21:K26)</f>
        <v>0</v>
      </c>
      <c r="L20" s="231"/>
      <c r="M20" s="231">
        <f>SUM(M21:M26)</f>
        <v>0</v>
      </c>
      <c r="N20" s="230"/>
      <c r="O20" s="230">
        <f>SUM(O21:O26)</f>
        <v>0</v>
      </c>
      <c r="P20" s="230"/>
      <c r="Q20" s="230">
        <f>SUM(Q21:Q26)</f>
        <v>0</v>
      </c>
      <c r="R20" s="231"/>
      <c r="S20" s="231"/>
      <c r="T20" s="232"/>
      <c r="U20" s="226"/>
      <c r="V20" s="226">
        <f>SUM(V21:V26)</f>
        <v>0.13</v>
      </c>
      <c r="W20" s="226"/>
      <c r="X20" s="226"/>
      <c r="Y20" s="226"/>
      <c r="AG20" t="s">
        <v>103</v>
      </c>
    </row>
    <row r="21" spans="1:60" ht="22.5" outlineLevel="1" x14ac:dyDescent="0.2">
      <c r="A21" s="241">
        <v>5</v>
      </c>
      <c r="B21" s="242" t="s">
        <v>126</v>
      </c>
      <c r="C21" s="251" t="s">
        <v>127</v>
      </c>
      <c r="D21" s="243" t="s">
        <v>122</v>
      </c>
      <c r="E21" s="244">
        <v>0.154</v>
      </c>
      <c r="F21" s="245"/>
      <c r="G21" s="246">
        <f>ROUND(E21*F21,2)</f>
        <v>0</v>
      </c>
      <c r="H21" s="245"/>
      <c r="I21" s="246">
        <f>ROUND(E21*H21,2)</f>
        <v>0</v>
      </c>
      <c r="J21" s="245"/>
      <c r="K21" s="246">
        <f>ROUND(E21*J21,2)</f>
        <v>0</v>
      </c>
      <c r="L21" s="246">
        <v>21</v>
      </c>
      <c r="M21" s="246">
        <f>G21*(1+L21/100)</f>
        <v>0</v>
      </c>
      <c r="N21" s="244">
        <v>0</v>
      </c>
      <c r="O21" s="244">
        <f>ROUND(E21*N21,2)</f>
        <v>0</v>
      </c>
      <c r="P21" s="244">
        <v>0</v>
      </c>
      <c r="Q21" s="244">
        <f>ROUND(E21*P21,2)</f>
        <v>0</v>
      </c>
      <c r="R21" s="246" t="s">
        <v>107</v>
      </c>
      <c r="S21" s="246" t="s">
        <v>108</v>
      </c>
      <c r="T21" s="247" t="s">
        <v>108</v>
      </c>
      <c r="U21" s="225">
        <v>0.68799999999999994</v>
      </c>
      <c r="V21" s="225">
        <f>ROUND(E21*U21,2)</f>
        <v>0.11</v>
      </c>
      <c r="W21" s="225"/>
      <c r="X21" s="225" t="s">
        <v>128</v>
      </c>
      <c r="Y21" s="225" t="s">
        <v>110</v>
      </c>
      <c r="Z21" s="215"/>
      <c r="AA21" s="215"/>
      <c r="AB21" s="215"/>
      <c r="AC21" s="215"/>
      <c r="AD21" s="215"/>
      <c r="AE21" s="215"/>
      <c r="AF21" s="215"/>
      <c r="AG21" s="215" t="s">
        <v>129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ht="22.5" outlineLevel="1" x14ac:dyDescent="0.2">
      <c r="A22" s="241">
        <v>6</v>
      </c>
      <c r="B22" s="242" t="s">
        <v>130</v>
      </c>
      <c r="C22" s="251" t="s">
        <v>131</v>
      </c>
      <c r="D22" s="243" t="s">
        <v>122</v>
      </c>
      <c r="E22" s="244">
        <v>0.154</v>
      </c>
      <c r="F22" s="245"/>
      <c r="G22" s="246">
        <f>ROUND(E22*F22,2)</f>
        <v>0</v>
      </c>
      <c r="H22" s="245"/>
      <c r="I22" s="246">
        <f>ROUND(E22*H22,2)</f>
        <v>0</v>
      </c>
      <c r="J22" s="245"/>
      <c r="K22" s="246">
        <f>ROUND(E22*J22,2)</f>
        <v>0</v>
      </c>
      <c r="L22" s="246">
        <v>21</v>
      </c>
      <c r="M22" s="246">
        <f>G22*(1+L22/100)</f>
        <v>0</v>
      </c>
      <c r="N22" s="244">
        <v>0</v>
      </c>
      <c r="O22" s="244">
        <f>ROUND(E22*N22,2)</f>
        <v>0</v>
      </c>
      <c r="P22" s="244">
        <v>0</v>
      </c>
      <c r="Q22" s="244">
        <f>ROUND(E22*P22,2)</f>
        <v>0</v>
      </c>
      <c r="R22" s="246" t="s">
        <v>107</v>
      </c>
      <c r="S22" s="246" t="s">
        <v>108</v>
      </c>
      <c r="T22" s="247" t="s">
        <v>108</v>
      </c>
      <c r="U22" s="225">
        <v>0</v>
      </c>
      <c r="V22" s="225">
        <f>ROUND(E22*U22,2)</f>
        <v>0</v>
      </c>
      <c r="W22" s="225"/>
      <c r="X22" s="225" t="s">
        <v>128</v>
      </c>
      <c r="Y22" s="225" t="s">
        <v>110</v>
      </c>
      <c r="Z22" s="215"/>
      <c r="AA22" s="215"/>
      <c r="AB22" s="215"/>
      <c r="AC22" s="215"/>
      <c r="AD22" s="215"/>
      <c r="AE22" s="215"/>
      <c r="AF22" s="215"/>
      <c r="AG22" s="215" t="s">
        <v>129</v>
      </c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1" x14ac:dyDescent="0.2">
      <c r="A23" s="234">
        <v>7</v>
      </c>
      <c r="B23" s="235" t="s">
        <v>132</v>
      </c>
      <c r="C23" s="252" t="s">
        <v>133</v>
      </c>
      <c r="D23" s="236" t="s">
        <v>122</v>
      </c>
      <c r="E23" s="237">
        <v>0.154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 t="s">
        <v>107</v>
      </c>
      <c r="S23" s="239" t="s">
        <v>108</v>
      </c>
      <c r="T23" s="240" t="s">
        <v>108</v>
      </c>
      <c r="U23" s="225">
        <v>9.9000000000000005E-2</v>
      </c>
      <c r="V23" s="225">
        <f>ROUND(E23*U23,2)</f>
        <v>0.02</v>
      </c>
      <c r="W23" s="225"/>
      <c r="X23" s="225" t="s">
        <v>128</v>
      </c>
      <c r="Y23" s="225" t="s">
        <v>110</v>
      </c>
      <c r="Z23" s="215"/>
      <c r="AA23" s="215"/>
      <c r="AB23" s="215"/>
      <c r="AC23" s="215"/>
      <c r="AD23" s="215"/>
      <c r="AE23" s="215"/>
      <c r="AF23" s="215"/>
      <c r="AG23" s="215" t="s">
        <v>129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">
      <c r="A24" s="222"/>
      <c r="B24" s="223"/>
      <c r="C24" s="253" t="s">
        <v>134</v>
      </c>
      <c r="D24" s="248"/>
      <c r="E24" s="248"/>
      <c r="F24" s="248"/>
      <c r="G24" s="248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116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">
      <c r="A25" s="222"/>
      <c r="B25" s="223"/>
      <c r="C25" s="254" t="s">
        <v>134</v>
      </c>
      <c r="D25" s="249"/>
      <c r="E25" s="249"/>
      <c r="F25" s="249"/>
      <c r="G25" s="249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117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ht="22.5" outlineLevel="1" x14ac:dyDescent="0.2">
      <c r="A26" s="234">
        <v>8</v>
      </c>
      <c r="B26" s="235" t="s">
        <v>135</v>
      </c>
      <c r="C26" s="252" t="s">
        <v>136</v>
      </c>
      <c r="D26" s="236" t="s">
        <v>122</v>
      </c>
      <c r="E26" s="237">
        <v>0.154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9" t="s">
        <v>137</v>
      </c>
      <c r="S26" s="239" t="s">
        <v>108</v>
      </c>
      <c r="T26" s="240" t="s">
        <v>108</v>
      </c>
      <c r="U26" s="225">
        <v>0</v>
      </c>
      <c r="V26" s="225">
        <f>ROUND(E26*U26,2)</f>
        <v>0</v>
      </c>
      <c r="W26" s="225"/>
      <c r="X26" s="225" t="s">
        <v>128</v>
      </c>
      <c r="Y26" s="225" t="s">
        <v>110</v>
      </c>
      <c r="Z26" s="215"/>
      <c r="AA26" s="215"/>
      <c r="AB26" s="215"/>
      <c r="AC26" s="215"/>
      <c r="AD26" s="215"/>
      <c r="AE26" s="215"/>
      <c r="AF26" s="215"/>
      <c r="AG26" s="215" t="s">
        <v>129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x14ac:dyDescent="0.2">
      <c r="A27" s="3"/>
      <c r="B27" s="4"/>
      <c r="C27" s="25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12</v>
      </c>
      <c r="AF27">
        <v>21</v>
      </c>
      <c r="AG27" t="s">
        <v>88</v>
      </c>
    </row>
    <row r="28" spans="1:60" x14ac:dyDescent="0.2">
      <c r="A28" s="218"/>
      <c r="B28" s="219" t="s">
        <v>29</v>
      </c>
      <c r="C28" s="256"/>
      <c r="D28" s="220"/>
      <c r="E28" s="221"/>
      <c r="F28" s="221"/>
      <c r="G28" s="233">
        <f>G8+G10+G14+G16+G20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f>SUMIF(L7:L26,AE27,G7:G26)</f>
        <v>0</v>
      </c>
      <c r="AF28">
        <f>SUMIF(L7:L26,AF27,G7:G26)</f>
        <v>0</v>
      </c>
      <c r="AG28" t="s">
        <v>138</v>
      </c>
    </row>
    <row r="29" spans="1:60" x14ac:dyDescent="0.2">
      <c r="C29" s="257"/>
      <c r="D29" s="10"/>
      <c r="AG29" t="s">
        <v>139</v>
      </c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TFN6WqgnYydojzW1ivjKcuvT1s75TPYJgzgD9Tju5Y0jdFH5JtFMB78K/BMHaNiCbnIfBPwoKcWvZJYh4ggZA==" saltValue="BTeEBW6kN7TCd7kK3W4byg==" spinCount="100000" sheet="1" formatRows="0"/>
  <mergeCells count="10">
    <mergeCell ref="C18:G18"/>
    <mergeCell ref="C19:G19"/>
    <mergeCell ref="C24:G24"/>
    <mergeCell ref="C25:G25"/>
    <mergeCell ref="A1:G1"/>
    <mergeCell ref="C2:G2"/>
    <mergeCell ref="C3:G3"/>
    <mergeCell ref="C4:G4"/>
    <mergeCell ref="C12:G12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3 Pol'!Názvy_tisku</vt:lpstr>
      <vt:lpstr>oadresa</vt:lpstr>
      <vt:lpstr>Stavba!Objednatel</vt:lpstr>
      <vt:lpstr>Stavba!Objekt</vt:lpstr>
      <vt:lpstr>'01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Josef</dc:creator>
  <cp:lastModifiedBy>Hanák Josef</cp:lastModifiedBy>
  <cp:lastPrinted>2019-03-19T12:27:02Z</cp:lastPrinted>
  <dcterms:created xsi:type="dcterms:W3CDTF">2009-04-08T07:15:50Z</dcterms:created>
  <dcterms:modified xsi:type="dcterms:W3CDTF">2026-04-08T08:07:44Z</dcterms:modified>
</cp:coreProperties>
</file>