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9\Tišnov park\DPS\rozpočet\04_2020_Rozpočet a soupis prací_pro Vyhňákovou\"/>
    </mc:Choice>
  </mc:AlternateContent>
  <bookViews>
    <workbookView xWindow="720" yWindow="360" windowWidth="17955" windowHeight="11535" activeTab="1"/>
  </bookViews>
  <sheets>
    <sheet name="SO101,801,901 KRYCÍ LIST" sheetId="1" r:id="rId1"/>
    <sheet name="REKAPITULACE_so101,401,801,901" sheetId="2" r:id="rId2"/>
    <sheet name="SO101,801,901POLOŽKY" sheetId="3" r:id="rId3"/>
    <sheet name="SO 401_Krycí list rozpočtu" sheetId="4" r:id="rId4"/>
    <sheet name="SO401_POLOŽKY." sheetId="6" r:id="rId5"/>
  </sheets>
  <definedNames>
    <definedName name="cisloobjektu">'SO101,801,901 KRYCÍ LIST'!$A$5</definedName>
    <definedName name="cislostavby">'SO101,801,901 KRYCÍ LIST'!$A$7</definedName>
    <definedName name="Datum">'SO101,801,901 KRYCÍ LIST'!$B$27</definedName>
    <definedName name="Dil">'REKAPITULACE_so101,401,801,901'!$A$6</definedName>
    <definedName name="Dodavka">'REKAPITULACE_so101,401,801,901'!$G$21</definedName>
    <definedName name="Dodavka0">'SO101,801,901POLOŽKY'!#REF!</definedName>
    <definedName name="HSV">'REKAPITULACE_so101,401,801,901'!$E$21</definedName>
    <definedName name="HSV0">'SO101,801,901POLOŽKY'!#REF!</definedName>
    <definedName name="HZS">'REKAPITULACE_so101,401,801,901'!$I$21</definedName>
    <definedName name="HZS0">'SO101,801,901POLOŽKY'!#REF!</definedName>
    <definedName name="JKSO">'SO101,801,901 KRYCÍ LIST'!$G$2</definedName>
    <definedName name="MJ">'SO101,801,901 KRYCÍ LIST'!$G$5</definedName>
    <definedName name="Mont">'REKAPITULACE_so101,401,801,901'!$H$21</definedName>
    <definedName name="Montaz0">'SO101,801,901POLOŽKY'!#REF!</definedName>
    <definedName name="NazevDilu">'REKAPITULACE_so101,401,801,901'!$B$6</definedName>
    <definedName name="nazevobjektu">'SO101,801,901 KRYCÍ LIST'!$C$5</definedName>
    <definedName name="nazevstavby">'SO101,801,901 KRYCÍ LIST'!$C$7</definedName>
    <definedName name="_xlnm.Print_Titles" localSheetId="1">'REKAPITULACE_so101,401,801,901'!$1:$6</definedName>
    <definedName name="_xlnm.Print_Titles" localSheetId="3">'SO 401_Krycí list rozpočtu'!$1:$3</definedName>
    <definedName name="_xlnm.Print_Titles" localSheetId="2">'SO101,801,901POLOŽKY'!$1:$6</definedName>
    <definedName name="_xlnm.Print_Titles" localSheetId="4">SO401_POLOŽKY.!$1:$12</definedName>
    <definedName name="Objednatel">'SO101,801,901 KRYCÍ LIST'!$C$10</definedName>
    <definedName name="_xlnm.Print_Area" localSheetId="1">'REKAPITULACE_so101,401,801,901'!$A$1:$I$22</definedName>
    <definedName name="_xlnm.Print_Area" localSheetId="0">'SO101,801,901 KRYCÍ LIST'!$A$1:$G$44</definedName>
    <definedName name="_xlnm.Print_Area" localSheetId="2">'SO101,801,901POLOŽKY'!$A$1:$G$80</definedName>
    <definedName name="PocetMJ">'SO101,801,901 KRYCÍ LIST'!$G$6</definedName>
    <definedName name="Poznamka">'SO101,801,901 KRYCÍ LIST'!$B$37</definedName>
    <definedName name="Projektant">'SO101,801,901 KRYCÍ LIST'!$C$8</definedName>
    <definedName name="PSV">'REKAPITULACE_so101,401,801,901'!$F$21</definedName>
    <definedName name="PSV0">'SO101,801,901POLOŽKY'!#REF!</definedName>
    <definedName name="SazbaDPH1">'SO101,801,901 KRYCÍ LIST'!$C$30</definedName>
    <definedName name="SazbaDPH2">'SO101,801,901 KRYCÍ LIST'!$C$32</definedName>
    <definedName name="SloupecCC">'SO101,801,901POLOŽKY'!$G$6</definedName>
    <definedName name="SloupecCisloPol">'SO101,801,901POLOŽKY'!$B$6</definedName>
    <definedName name="SloupecJC">'SO101,801,901POLOŽKY'!$F$6</definedName>
    <definedName name="SloupecMJ">'SO101,801,901POLOŽKY'!$D$6</definedName>
    <definedName name="SloupecMnozstvi">'SO101,801,901POLOŽKY'!$E$6</definedName>
    <definedName name="SloupecNazPol">'SO101,801,901POLOŽKY'!$C$6</definedName>
    <definedName name="SloupecPC">'SO101,801,901POLOŽKY'!$A$6</definedName>
    <definedName name="solver_lin" localSheetId="2" hidden="1">0</definedName>
    <definedName name="solver_num" localSheetId="2" hidden="1">0</definedName>
    <definedName name="solver_opt" localSheetId="2" hidden="1">'SO101,801,901POLOŽKY'!#REF!</definedName>
    <definedName name="solver_typ" localSheetId="2" hidden="1">1</definedName>
    <definedName name="solver_val" localSheetId="2" hidden="1">0</definedName>
    <definedName name="Typ">'SO101,801,901POLOŽKY'!#REF!</definedName>
    <definedName name="VRN">'REKAPITULACE_so101,401,801,901'!#REF!</definedName>
    <definedName name="VRNKc">'REKAPITULACE_so101,401,801,901'!#REF!</definedName>
    <definedName name="VRNnazev">'REKAPITULACE_so101,401,801,901'!#REF!</definedName>
    <definedName name="VRNproc">'REKAPITULACE_so101,401,801,901'!#REF!</definedName>
    <definedName name="VRNzakl">'REKAPITULACE_so101,401,801,901'!#REF!</definedName>
    <definedName name="Zakazka">'SO101,801,901 KRYCÍ LIST'!$G$11</definedName>
    <definedName name="Zaklad22">'SO101,801,901 KRYCÍ LIST'!$F$32</definedName>
    <definedName name="Zaklad5">'SO101,801,901 KRYCÍ LIST'!$F$30</definedName>
    <definedName name="Zhotovitel">'SO101,801,901 KRYCÍ LIST'!$C$11:$E$11</definedName>
  </definedNames>
  <calcPr calcId="152511" iterateCount="1"/>
</workbook>
</file>

<file path=xl/calcChain.xml><?xml version="1.0" encoding="utf-8"?>
<calcChain xmlns="http://schemas.openxmlformats.org/spreadsheetml/2006/main">
  <c r="C4" i="3" l="1"/>
  <c r="BD79" i="3" l="1"/>
  <c r="BC79" i="3"/>
  <c r="BB79" i="3"/>
  <c r="BA79" i="3"/>
  <c r="BE79" i="3"/>
  <c r="BE78" i="3"/>
  <c r="BD78" i="3"/>
  <c r="BD80" i="3" s="1"/>
  <c r="BC78" i="3"/>
  <c r="BB78" i="3"/>
  <c r="BA78" i="3"/>
  <c r="B20" i="2"/>
  <c r="A20" i="2"/>
  <c r="C80" i="3"/>
  <c r="BE75" i="3"/>
  <c r="BD75" i="3"/>
  <c r="BC75" i="3"/>
  <c r="BB75" i="3"/>
  <c r="BA75" i="3"/>
  <c r="BE74" i="3"/>
  <c r="BD74" i="3"/>
  <c r="BC74" i="3"/>
  <c r="BB74" i="3"/>
  <c r="BA74" i="3"/>
  <c r="BE73" i="3"/>
  <c r="BD73" i="3"/>
  <c r="BC73" i="3"/>
  <c r="BB73" i="3"/>
  <c r="BB76" i="3" s="1"/>
  <c r="BA73" i="3"/>
  <c r="BE72" i="3"/>
  <c r="BD72" i="3"/>
  <c r="BC72" i="3"/>
  <c r="BB72" i="3"/>
  <c r="BA72" i="3"/>
  <c r="B19" i="2"/>
  <c r="A19" i="2"/>
  <c r="C76" i="3"/>
  <c r="BE69" i="3"/>
  <c r="BD69" i="3"/>
  <c r="BC69" i="3"/>
  <c r="BB69" i="3"/>
  <c r="BA69" i="3"/>
  <c r="BE68" i="3"/>
  <c r="BD68" i="3"/>
  <c r="BD70" i="3" s="1"/>
  <c r="BC68" i="3"/>
  <c r="BB68" i="3"/>
  <c r="BB70" i="3" s="1"/>
  <c r="B13" i="2"/>
  <c r="A13" i="2"/>
  <c r="C70" i="3"/>
  <c r="BE65" i="3"/>
  <c r="BE66" i="3" s="1"/>
  <c r="BD65" i="3"/>
  <c r="BD66" i="3" s="1"/>
  <c r="BC65" i="3"/>
  <c r="BC66" i="3" s="1"/>
  <c r="BB65" i="3"/>
  <c r="B12" i="2"/>
  <c r="A12" i="2"/>
  <c r="BB66" i="3"/>
  <c r="C66" i="3"/>
  <c r="BE61" i="3"/>
  <c r="BD61" i="3"/>
  <c r="BC61" i="3"/>
  <c r="BB61" i="3"/>
  <c r="BA61" i="3"/>
  <c r="BE60" i="3"/>
  <c r="BD60" i="3"/>
  <c r="BC60" i="3"/>
  <c r="BB60" i="3"/>
  <c r="BA60" i="3"/>
  <c r="BE59" i="3"/>
  <c r="BD59" i="3"/>
  <c r="BC59" i="3"/>
  <c r="BB59" i="3"/>
  <c r="BB63" i="3" s="1"/>
  <c r="BA59" i="3"/>
  <c r="BE58" i="3"/>
  <c r="BD58" i="3"/>
  <c r="BC58" i="3"/>
  <c r="BB58" i="3"/>
  <c r="BA58" i="3"/>
  <c r="BE57" i="3"/>
  <c r="BD57" i="3"/>
  <c r="BD63" i="3" s="1"/>
  <c r="BC57" i="3"/>
  <c r="BB57" i="3"/>
  <c r="B11" i="2"/>
  <c r="A11" i="2"/>
  <c r="C63" i="3"/>
  <c r="BE53" i="3"/>
  <c r="BD53" i="3"/>
  <c r="BC53" i="3"/>
  <c r="BB53" i="3"/>
  <c r="BA53" i="3"/>
  <c r="BE52" i="3"/>
  <c r="BD52" i="3"/>
  <c r="BC52" i="3"/>
  <c r="BB52" i="3"/>
  <c r="BA52" i="3"/>
  <c r="BE50" i="3"/>
  <c r="BD50" i="3"/>
  <c r="BC50" i="3"/>
  <c r="BB50" i="3"/>
  <c r="BA50" i="3"/>
  <c r="BE48" i="3"/>
  <c r="BD48" i="3"/>
  <c r="BC48" i="3"/>
  <c r="BB48" i="3"/>
  <c r="BA48" i="3"/>
  <c r="BE47" i="3"/>
  <c r="BD47" i="3"/>
  <c r="BD55" i="3" s="1"/>
  <c r="BC47" i="3"/>
  <c r="BB47" i="3"/>
  <c r="BA47" i="3"/>
  <c r="BE45" i="3"/>
  <c r="BE55" i="3" s="1"/>
  <c r="BD45" i="3"/>
  <c r="BC45" i="3"/>
  <c r="BB45" i="3"/>
  <c r="BA45" i="3"/>
  <c r="BA55" i="3" s="1"/>
  <c r="B10" i="2"/>
  <c r="A10" i="2"/>
  <c r="BC55" i="3"/>
  <c r="C55" i="3"/>
  <c r="BE41" i="3"/>
  <c r="BD41" i="3"/>
  <c r="BC41" i="3"/>
  <c r="BB41" i="3"/>
  <c r="BA41" i="3"/>
  <c r="BE40" i="3"/>
  <c r="BD40" i="3"/>
  <c r="BC40" i="3"/>
  <c r="BB40" i="3"/>
  <c r="BA40" i="3"/>
  <c r="BE38" i="3"/>
  <c r="BD38" i="3"/>
  <c r="BC38" i="3"/>
  <c r="BB38" i="3"/>
  <c r="BA38" i="3"/>
  <c r="BE36" i="3"/>
  <c r="BD36" i="3"/>
  <c r="BC36" i="3"/>
  <c r="BB36" i="3"/>
  <c r="BA36" i="3"/>
  <c r="BE35" i="3"/>
  <c r="BD35" i="3"/>
  <c r="BC35" i="3"/>
  <c r="BB35" i="3"/>
  <c r="BA35" i="3"/>
  <c r="BE33" i="3"/>
  <c r="BD33" i="3"/>
  <c r="BD43" i="3" s="1"/>
  <c r="BC33" i="3"/>
  <c r="BB33" i="3"/>
  <c r="BA33" i="3"/>
  <c r="B9" i="2"/>
  <c r="A9" i="2"/>
  <c r="C43" i="3"/>
  <c r="BE29" i="3"/>
  <c r="BD29" i="3"/>
  <c r="BC29" i="3"/>
  <c r="BB29" i="3"/>
  <c r="BA29" i="3"/>
  <c r="BE28" i="3"/>
  <c r="BD28" i="3"/>
  <c r="BC28" i="3"/>
  <c r="BB28" i="3"/>
  <c r="BA28" i="3"/>
  <c r="BE26" i="3"/>
  <c r="BD26" i="3"/>
  <c r="BC26" i="3"/>
  <c r="BB26" i="3"/>
  <c r="BA26" i="3"/>
  <c r="BE24" i="3"/>
  <c r="BD24" i="3"/>
  <c r="BC24" i="3"/>
  <c r="BB24" i="3"/>
  <c r="BA24" i="3"/>
  <c r="BE23" i="3"/>
  <c r="BD23" i="3"/>
  <c r="BC23" i="3"/>
  <c r="BB23" i="3"/>
  <c r="BA23" i="3"/>
  <c r="BE21" i="3"/>
  <c r="BD21" i="3"/>
  <c r="BC21" i="3"/>
  <c r="BB21" i="3"/>
  <c r="BA21" i="3"/>
  <c r="B8" i="2"/>
  <c r="A8" i="2"/>
  <c r="C31" i="3"/>
  <c r="BE18" i="3"/>
  <c r="BD18" i="3"/>
  <c r="BC18" i="3"/>
  <c r="BB18" i="3"/>
  <c r="BA18" i="3"/>
  <c r="BE17" i="3"/>
  <c r="BD17" i="3"/>
  <c r="BC17" i="3"/>
  <c r="BB17" i="3"/>
  <c r="BA17" i="3"/>
  <c r="BE16" i="3"/>
  <c r="BD16" i="3"/>
  <c r="BC16" i="3"/>
  <c r="BB16" i="3"/>
  <c r="BA16" i="3"/>
  <c r="BE14" i="3"/>
  <c r="BD14" i="3"/>
  <c r="BC14" i="3"/>
  <c r="BB14" i="3"/>
  <c r="BA14" i="3"/>
  <c r="BE12" i="3"/>
  <c r="BD12" i="3"/>
  <c r="BC12" i="3"/>
  <c r="BB12" i="3"/>
  <c r="BA12" i="3"/>
  <c r="BE10" i="3"/>
  <c r="BD10" i="3"/>
  <c r="BC10" i="3"/>
  <c r="BB10" i="3"/>
  <c r="BA10" i="3"/>
  <c r="BE8" i="3"/>
  <c r="BD8" i="3"/>
  <c r="BC8" i="3"/>
  <c r="BC19" i="3" s="1"/>
  <c r="BB8" i="3"/>
  <c r="BA8" i="3"/>
  <c r="B7" i="2"/>
  <c r="A7" i="2"/>
  <c r="C19" i="3"/>
  <c r="E4" i="3"/>
  <c r="F3" i="3"/>
  <c r="C3" i="3"/>
  <c r="C1" i="2"/>
  <c r="C33" i="1"/>
  <c r="F33" i="1" s="1"/>
  <c r="C31" i="1"/>
  <c r="C9" i="1"/>
  <c r="G7" i="1"/>
  <c r="C2" i="1"/>
  <c r="BD76" i="3" l="1"/>
  <c r="BC31" i="3"/>
  <c r="BE31" i="3"/>
  <c r="BA80" i="3"/>
  <c r="BB55" i="3"/>
  <c r="BC43" i="3"/>
  <c r="BE43" i="3"/>
  <c r="BC63" i="3"/>
  <c r="BC70" i="3"/>
  <c r="BB80" i="3"/>
  <c r="BA76" i="3"/>
  <c r="BE76" i="3"/>
  <c r="BE19" i="3"/>
  <c r="BD19" i="3"/>
  <c r="BD31" i="3"/>
  <c r="BA43" i="3"/>
  <c r="BA57" i="3"/>
  <c r="BA63" i="3" s="1"/>
  <c r="BE63" i="3"/>
  <c r="BA65" i="3"/>
  <c r="BA66" i="3" s="1"/>
  <c r="BA68" i="3"/>
  <c r="BA70" i="3" s="1"/>
  <c r="BE70" i="3"/>
  <c r="BC76" i="3"/>
  <c r="BE80" i="3"/>
  <c r="BB43" i="3"/>
  <c r="BB19" i="3"/>
  <c r="BB31" i="3"/>
  <c r="BC80" i="3"/>
  <c r="BA19" i="3"/>
  <c r="BA31" i="3"/>
  <c r="C18" i="1" l="1"/>
  <c r="C16" i="1" l="1"/>
  <c r="C17" i="1"/>
  <c r="C21" i="1"/>
  <c r="C15" i="1"/>
  <c r="C19" i="1" l="1"/>
  <c r="C22" i="1" s="1"/>
  <c r="C23" i="1" s="1"/>
  <c r="F30" i="1" s="1"/>
  <c r="F31" i="1" s="1"/>
  <c r="F34" i="1" s="1"/>
  <c r="G29" i="1"/>
</calcChain>
</file>

<file path=xl/sharedStrings.xml><?xml version="1.0" encoding="utf-8"?>
<sst xmlns="http://schemas.openxmlformats.org/spreadsheetml/2006/main" count="724" uniqueCount="474">
  <si>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</si>
  <si>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</si>
  <si>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</si>
  <si>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</si>
  <si>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</si>
  <si>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</si>
  <si>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</si>
  <si>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</si>
  <si>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</si>
  <si>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</si>
  <si>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</si>
  <si>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</si>
  <si>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</si>
  <si>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</si>
  <si>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</si>
  <si>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</si>
  <si>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</si>
  <si>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</si>
  <si>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</si>
  <si>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</si>
  <si>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</si>
  <si>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</si>
  <si>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</si>
  <si>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</si>
  <si>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</si>
  <si>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</si>
  <si>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</si>
  <si>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</si>
  <si>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</si>
  <si>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</si>
  <si>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</si>
  <si>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</si>
  <si>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</si>
  <si>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</si>
  <si>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</si>
  <si>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</si>
  <si>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</si>
  <si>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</si>
  <si>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</si>
  <si>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</si>
  <si>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</si>
  <si>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</si>
  <si>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</si>
  <si>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</si>
  <si>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</si>
  <si>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</si>
  <si>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</si>
  <si>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</si>
  <si>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</si>
  <si>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</si>
  <si>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</si>
  <si>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</si>
  <si>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</si>
  <si>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</si>
  <si>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</si>
  <si>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</si>
  <si>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</si>
  <si>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</si>
  <si>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</si>
  <si>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</si>
  <si>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</si>
  <si>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</si>
  <si>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</si>
  <si>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</si>
  <si>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</si>
  <si>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</si>
  <si>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</si>
  <si>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</si>
  <si>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</si>
  <si>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</si>
  <si>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</si>
  <si>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E6700/07/9</t>
  </si>
  <si>
    <t>m2</t>
  </si>
  <si>
    <t>1834m2 stávajícího ruderalu zůstane na místě:3500-1834</t>
  </si>
  <si>
    <t>113107212RT1</t>
  </si>
  <si>
    <t>Odstranění podkladu nad 200 m2,pro šlapákovou pěšinu hloubky 22 cm</t>
  </si>
  <si>
    <t>332,25</t>
  </si>
  <si>
    <t>162201102R00</t>
  </si>
  <si>
    <t xml:space="preserve">Vodorovné přemístění výkopku z hor.1-4 do 50 m </t>
  </si>
  <si>
    <t>m3</t>
  </si>
  <si>
    <t>332,25*0,22</t>
  </si>
  <si>
    <t>162701105R00</t>
  </si>
  <si>
    <t xml:space="preserve">Vodorovné přemístění výkopku z hor.1-4 do 10000 m </t>
  </si>
  <si>
    <t>6m3 ponechat na zpětné dosypy:73,095-6</t>
  </si>
  <si>
    <t>171204111R00</t>
  </si>
  <si>
    <t xml:space="preserve">Ulozeni sypaniny bez zhut na skl,vč.poplatku </t>
  </si>
  <si>
    <t>171204113R00</t>
  </si>
  <si>
    <t xml:space="preserve">Odvoz a likvidace části ruderál.porostu </t>
  </si>
  <si>
    <t>182001134R00</t>
  </si>
  <si>
    <t xml:space="preserve">Plošná úprava terénu, nerovnosti do 30 cm v rovině </t>
  </si>
  <si>
    <t>14</t>
  </si>
  <si>
    <t>111104211R00</t>
  </si>
  <si>
    <t xml:space="preserve">Pokosení trávníku 2x odvoz do 20 km </t>
  </si>
  <si>
    <t>353,5*2</t>
  </si>
  <si>
    <t>180402111R00</t>
  </si>
  <si>
    <t xml:space="preserve">Založení trávníku parkového výsevem v rovině </t>
  </si>
  <si>
    <t>183403151R00</t>
  </si>
  <si>
    <t xml:space="preserve">Obdělání půdy smykováním, v rovině </t>
  </si>
  <si>
    <t>60% výměr plochy:353,5*0,6</t>
  </si>
  <si>
    <t>183403153R00</t>
  </si>
  <si>
    <t xml:space="preserve">Obdělání půdy hrabáním, v rovině </t>
  </si>
  <si>
    <t>40% výměr plochy:353,5*0,4</t>
  </si>
  <si>
    <t>183403161R00</t>
  </si>
  <si>
    <t xml:space="preserve">Obdělání půdy válením, v rovině </t>
  </si>
  <si>
    <t>00572440gfd</t>
  </si>
  <si>
    <t>Směs travní do sucha 30g/m2</t>
  </si>
  <si>
    <t>kg</t>
  </si>
  <si>
    <t>353,5*0,03</t>
  </si>
  <si>
    <t>15</t>
  </si>
  <si>
    <t>111104110R00</t>
  </si>
  <si>
    <t xml:space="preserve">Pokosení trávníku  2 x  odvoz  do 20 km </t>
  </si>
  <si>
    <t>1293*2</t>
  </si>
  <si>
    <t>180401211R00</t>
  </si>
  <si>
    <t xml:space="preserve">Založení trávníku lučního výsevem v rovině </t>
  </si>
  <si>
    <t>60% výměr plochy:1293*0,6</t>
  </si>
  <si>
    <t>40% výměr plochy:1293*0,4</t>
  </si>
  <si>
    <t>005724712</t>
  </si>
  <si>
    <t>Směs travní luční 10g/m2</t>
  </si>
  <si>
    <t>1293*0,01</t>
  </si>
  <si>
    <t>16</t>
  </si>
  <si>
    <t>Provizorní zatravnění</t>
  </si>
  <si>
    <t>111104211RTT</t>
  </si>
  <si>
    <t xml:space="preserve">Pokosení trávníku  odvoz 20 km </t>
  </si>
  <si>
    <t>2408,2*2</t>
  </si>
  <si>
    <t>180403113R00</t>
  </si>
  <si>
    <t>60% z výměru plochy:2408,2*0,6</t>
  </si>
  <si>
    <t>40% výměru plochy:2408,2*0,4</t>
  </si>
  <si>
    <t>005724714</t>
  </si>
  <si>
    <t>Směs travobylinná  30g/m2</t>
  </si>
  <si>
    <t>2408,2*0,03</t>
  </si>
  <si>
    <t>46</t>
  </si>
  <si>
    <t>Zpevněné plochy</t>
  </si>
  <si>
    <t>561121111R00</t>
  </si>
  <si>
    <t xml:space="preserve">Hutnění upraveného podloží na 30MPa </t>
  </si>
  <si>
    <t>564231111RT1</t>
  </si>
  <si>
    <t xml:space="preserve">Podklad ze štěrkodrťi po zhutnění tloušťky 10 cm </t>
  </si>
  <si>
    <t>564721110R0R</t>
  </si>
  <si>
    <t>Podklad z kameniva drceného vel. 4-8 mm,tl. do 4cm Prosívka</t>
  </si>
  <si>
    <t>599441111R00</t>
  </si>
  <si>
    <t xml:space="preserve">Vyplnění spár tl spar 15 mm </t>
  </si>
  <si>
    <t>917712111RT2</t>
  </si>
  <si>
    <t>Osazení ležat. obrub. bet. bez opěr, lože z kamen. včetně obrubníku    100/8/25</t>
  </si>
  <si>
    <t>m</t>
  </si>
  <si>
    <t>4 ks do 1m2:332,25*4</t>
  </si>
  <si>
    <t>96</t>
  </si>
  <si>
    <t>Bourání konstrukcí</t>
  </si>
  <si>
    <t>952901411R0R</t>
  </si>
  <si>
    <t>Vyčištění ostatních ploch od zbytků a obalů, úklid po ukončení prací vč.přístupových cest</t>
  </si>
  <si>
    <t>99</t>
  </si>
  <si>
    <t>Staveništní přesun hmot</t>
  </si>
  <si>
    <t>998231311R00</t>
  </si>
  <si>
    <t xml:space="preserve">Přesun hmot pro sadovnické a krajin. úpravy do 5km </t>
  </si>
  <si>
    <t>t</t>
  </si>
  <si>
    <t>998222012R00</t>
  </si>
  <si>
    <t xml:space="preserve">Přesun hmot, zpevněné plochy, kryt z kameniva </t>
  </si>
  <si>
    <t>796</t>
  </si>
  <si>
    <t>Vedlejší náklady</t>
  </si>
  <si>
    <t>pol.č.1</t>
  </si>
  <si>
    <t xml:space="preserve">Vybudování zařízení staveniště,provoz a likvidace </t>
  </si>
  <si>
    <t>kpl</t>
  </si>
  <si>
    <t>pol.č.2</t>
  </si>
  <si>
    <t xml:space="preserve">Kompletační činnost </t>
  </si>
  <si>
    <t>pol.č.3</t>
  </si>
  <si>
    <t xml:space="preserve">Zábory,ochrana ůzemí </t>
  </si>
  <si>
    <t>pol.č.4</t>
  </si>
  <si>
    <t xml:space="preserve">Inženýrská činnost a stavební dozor </t>
  </si>
  <si>
    <t>799</t>
  </si>
  <si>
    <t>Ostatní náklady</t>
  </si>
  <si>
    <t>pol.č.1a</t>
  </si>
  <si>
    <t xml:space="preserve">Vyhotovení dokumentace skutečného provedení </t>
  </si>
  <si>
    <t>pol.č.2a</t>
  </si>
  <si>
    <t xml:space="preserve">náklady na geodetické zaměření </t>
  </si>
  <si>
    <t>Město Tišnov nám.Míru 111,66619 Tišnov</t>
  </si>
  <si>
    <t>Ing.Eva Wágnerová</t>
  </si>
  <si>
    <t>VN+ON</t>
  </si>
  <si>
    <t xml:space="preserve">Odstr ruderál porost rovina </t>
  </si>
  <si>
    <t>111106110U00</t>
  </si>
  <si>
    <t>Trávník pobytový - nízký</t>
  </si>
  <si>
    <t>Bylinný trávník - krajinný</t>
  </si>
  <si>
    <t>PARK u MŠ HONY ZA KUKÝRNOU</t>
  </si>
  <si>
    <t>Počet položek</t>
  </si>
  <si>
    <t>KRYCÍ LIST ROZPOČTU</t>
  </si>
  <si>
    <t>Park u MŠ Hony za Kurýrnou</t>
  </si>
  <si>
    <t>JKSO</t>
  </si>
  <si>
    <t>SO 401 - Veřejné osvětlení</t>
  </si>
  <si>
    <t>EČO</t>
  </si>
  <si>
    <t xml:space="preserve">   </t>
  </si>
  <si>
    <t>Místo</t>
  </si>
  <si>
    <t>Tišnov</t>
  </si>
  <si>
    <t>IČ</t>
  </si>
  <si>
    <t>DIČ</t>
  </si>
  <si>
    <t xml:space="preserve">PK Sklenář s.r.o.   </t>
  </si>
  <si>
    <t>Zhotovitel</t>
  </si>
  <si>
    <t>Zpracoval</t>
  </si>
  <si>
    <t>Ing.Jiří Sklenář</t>
  </si>
  <si>
    <t>Rozpočet číslo</t>
  </si>
  <si>
    <t>Dne</t>
  </si>
  <si>
    <t>CZ-CPV</t>
  </si>
  <si>
    <t>CZ-CPA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</si>
  <si>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</si>
  <si>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</si>
  <si>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</si>
  <si>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</si>
  <si>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</si>
  <si>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</si>
  <si>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</si>
  <si>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</si>
  <si>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</si>
  <si>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</si>
  <si>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</si>
  <si>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</si>
  <si>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</si>
  <si>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</si>
  <si>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</si>
  <si>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Dodávky</t>
  </si>
  <si>
    <t>9</t>
  </si>
  <si>
    <t>Práce přesčas</t>
  </si>
  <si>
    <t xml:space="preserve">Zařízení staveniště   </t>
  </si>
  <si>
    <t>2</t>
  </si>
  <si>
    <t>10</t>
  </si>
  <si>
    <t>Bez pevné podl.</t>
  </si>
  <si>
    <t xml:space="preserve">Projektové práce   </t>
  </si>
  <si>
    <t>3</t>
  </si>
  <si>
    <t>11</t>
  </si>
  <si>
    <t>Kulturní památka</t>
  </si>
  <si>
    <t xml:space="preserve">Územní vlivy   </t>
  </si>
  <si>
    <t>4</t>
  </si>
  <si>
    <t>12</t>
  </si>
  <si>
    <t>17</t>
  </si>
  <si>
    <t xml:space="preserve">Provozní vlivy   </t>
  </si>
  <si>
    <t>5</t>
  </si>
  <si>
    <t>"M"</t>
  </si>
  <si>
    <t>18</t>
  </si>
  <si>
    <t xml:space="preserve">Jiné VRN   </t>
  </si>
  <si>
    <t>6</t>
  </si>
  <si>
    <t>19</t>
  </si>
  <si>
    <t>VRN z rozpočtu</t>
  </si>
  <si>
    <t>7</t>
  </si>
  <si>
    <t>Nosný m.</t>
  </si>
  <si>
    <t>8</t>
  </si>
  <si>
    <t>ZRN (ř. 1-7)</t>
  </si>
  <si>
    <t>13</t>
  </si>
  <si>
    <t>DN (ř. 9-12)</t>
  </si>
  <si>
    <t>20</t>
  </si>
  <si>
    <t>VRN (ř. 14-19)</t>
  </si>
  <si>
    <t>21</t>
  </si>
  <si>
    <t>22</t>
  </si>
  <si>
    <t>Kompl. činnost</t>
  </si>
  <si>
    <t>23</t>
  </si>
  <si>
    <t>Projektant, Zhotovitel, Objednatel</t>
  </si>
  <si>
    <t>D</t>
  </si>
  <si>
    <t>Celkem bez DPH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</si>
  <si>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</si>
  <si>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</si>
  <si>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</si>
  <si>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</si>
  <si>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</si>
  <si>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</si>
  <si>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</si>
  <si>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</si>
  <si>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</si>
  <si>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</si>
  <si>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>Stavba:   Park u MŠ Hony za Kurýrnou</t>
  </si>
  <si>
    <t>Objekt:   SO 401 - Veřejné osvětlení</t>
  </si>
  <si>
    <t xml:space="preserve">Objednatel:   </t>
  </si>
  <si>
    <t xml:space="preserve">Zhotovitel:   </t>
  </si>
  <si>
    <t>Zpracoval:   Ing.Jiří Sklenář</t>
  </si>
  <si>
    <t>Místo:   Tišnov</t>
  </si>
  <si>
    <t>Č.</t>
  </si>
  <si>
    <t>KCN</t>
  </si>
  <si>
    <t>Kód položky</t>
  </si>
  <si>
    <t>Popis</t>
  </si>
  <si>
    <t>Množství celkem</t>
  </si>
  <si>
    <t xml:space="preserve">HSV   </t>
  </si>
  <si>
    <t>ZADL-VOZ-Asf</t>
  </si>
  <si>
    <t>221</t>
  </si>
  <si>
    <t>564851111</t>
  </si>
  <si>
    <t xml:space="preserve">Podklad ze štěrkodrtě ŠD tl 150 mm   </t>
  </si>
  <si>
    <t xml:space="preserve">10*.65   </t>
  </si>
  <si>
    <t>565171111</t>
  </si>
  <si>
    <t xml:space="preserve">Vyrovnání povrchu dosavadních podkladů obalovaným kamenivem ACP (OK) tl 100 mm   </t>
  </si>
  <si>
    <t>567122114</t>
  </si>
  <si>
    <t xml:space="preserve">Podklad ze směsi stmelené cementem SC C 8/10 (KSC I) tl 150 mm   </t>
  </si>
  <si>
    <t>578142115</t>
  </si>
  <si>
    <t xml:space="preserve">Litý asfalt MA 8 (LAJ) tl 40 mm š do 3 m z nemodifikovaného asfaltu   </t>
  </si>
  <si>
    <t>946</t>
  </si>
  <si>
    <t>460030151</t>
  </si>
  <si>
    <t xml:space="preserve">Odstranění podkladu nebo krytu komunikace z kameniva drceného tloušťky do 10 cm   </t>
  </si>
  <si>
    <t xml:space="preserve">10*.85   </t>
  </si>
  <si>
    <t>460030152</t>
  </si>
  <si>
    <t xml:space="preserve">Odstranění podkladu nebo krytu komunikace z kameniva drceného tloušťky do 20 cm   </t>
  </si>
  <si>
    <t>460030191</t>
  </si>
  <si>
    <t xml:space="preserve">Řezání podkladu nebo krytu živičného tloušťky do 5 cm   </t>
  </si>
  <si>
    <t>460030171</t>
  </si>
  <si>
    <t xml:space="preserve">Odstranění podkladu nebo krytu komunikace ze živice tloušťky do 5 cm   </t>
  </si>
  <si>
    <t xml:space="preserve">10*1.05   </t>
  </si>
  <si>
    <t>745</t>
  </si>
  <si>
    <t xml:space="preserve">Elektromontáže - rozvody vodičů hliníkových   </t>
  </si>
  <si>
    <t>741</t>
  </si>
  <si>
    <t>745904112</t>
  </si>
  <si>
    <t xml:space="preserve">Příplatek k montáži kabelů za zatažení vodiče a kabelu do 2,00 kg   </t>
  </si>
  <si>
    <t xml:space="preserve">Práce a dodávky PSV   </t>
  </si>
  <si>
    <t xml:space="preserve">Elektroinstalace - silnoproud   </t>
  </si>
  <si>
    <t>741110312-Rkp40</t>
  </si>
  <si>
    <t xml:space="preserve">Montáž trubek ochranných s nasunutím nebo našroubováním do krabic plastových tuhých, uložených volně, vnitřního D přes 40 do 90 mm   </t>
  </si>
  <si>
    <t>345</t>
  </si>
  <si>
    <t>345713520-R1</t>
  </si>
  <si>
    <t xml:space="preserve">trubka elektroinstalační ohebná , HDPE+LDPE KF 09063   </t>
  </si>
  <si>
    <t xml:space="preserve">"trasa" 54+125+130+330   </t>
  </si>
  <si>
    <t xml:space="preserve">"ke sloupům" 15*3   </t>
  </si>
  <si>
    <t>345713510</t>
  </si>
  <si>
    <t xml:space="preserve">trubka elektroinstalační ohebná Kopoflex, HDPE+LDPE KF 09050   </t>
  </si>
  <si>
    <t xml:space="preserve">50+300   </t>
  </si>
  <si>
    <t>741122223</t>
  </si>
  <si>
    <t xml:space="preserve">Montáž kabel Cu plný kulatý žíla 4x16 až 25 mm2 uložený volně (CYKY)   </t>
  </si>
  <si>
    <t xml:space="preserve">"ke sloupům" 15*5   </t>
  </si>
  <si>
    <t xml:space="preserve">"do skříně" 2*1   </t>
  </si>
  <si>
    <t>341</t>
  </si>
  <si>
    <t>341110800</t>
  </si>
  <si>
    <t xml:space="preserve">kabel silový s Cu jádrem CYKY 4x16 mm2   </t>
  </si>
  <si>
    <t>741132133</t>
  </si>
  <si>
    <t xml:space="preserve">Ukončení kabelů 4x16 mm2 smršťovací záklopkou nebo páskem bez letování   </t>
  </si>
  <si>
    <t>kus</t>
  </si>
  <si>
    <t>741410041</t>
  </si>
  <si>
    <t xml:space="preserve">Montáž vodič uzemňovací drát nebo lano D do 10 mm v městské zástavbě   </t>
  </si>
  <si>
    <t xml:space="preserve">"ke sloupům" 15*1   </t>
  </si>
  <si>
    <t xml:space="preserve">"do skříně" 1*1   </t>
  </si>
  <si>
    <t>354</t>
  </si>
  <si>
    <t>354410730</t>
  </si>
  <si>
    <t xml:space="preserve">drát průměr 10 mm FeZn   </t>
  </si>
  <si>
    <t xml:space="preserve">655*.62   </t>
  </si>
  <si>
    <t>741420021</t>
  </si>
  <si>
    <t xml:space="preserve">Montáž svorka hromosvodná se 2 šrouby   </t>
  </si>
  <si>
    <t>354418850</t>
  </si>
  <si>
    <t xml:space="preserve">svorka spojovací SS pro lano D8-10 mm   </t>
  </si>
  <si>
    <t>M</t>
  </si>
  <si>
    <t xml:space="preserve">Práce a dodávky M   </t>
  </si>
  <si>
    <t>21-M</t>
  </si>
  <si>
    <t>921</t>
  </si>
  <si>
    <t>210120102</t>
  </si>
  <si>
    <t xml:space="preserve">Montáž pojistkových patron nožových   </t>
  </si>
  <si>
    <t>358</t>
  </si>
  <si>
    <t>358252220</t>
  </si>
  <si>
    <t xml:space="preserve">pojistka nízkoztrátová PHNA000 16A provedení normální, charakteristika  gG   </t>
  </si>
  <si>
    <t>358252280-1</t>
  </si>
  <si>
    <t xml:space="preserve">pojistka  zkratová   </t>
  </si>
  <si>
    <t>210191502</t>
  </si>
  <si>
    <t xml:space="preserve">Montáž skříní pojistkových tenkocementových přípojkových v pilíři SP 3 až 5/1   </t>
  </si>
  <si>
    <t>357</t>
  </si>
  <si>
    <t>357117350-1.3</t>
  </si>
  <si>
    <t xml:space="preserve">skříň rozpojovací pro VO RF 5:4   </t>
  </si>
  <si>
    <t>210202016</t>
  </si>
  <si>
    <t xml:space="preserve">Montáž svítidel výbojkových průmyslových stropních závěsných parkových na sloupek   </t>
  </si>
  <si>
    <t>R-parki-1</t>
  </si>
  <si>
    <t>210204002</t>
  </si>
  <si>
    <t xml:space="preserve">Montáž stožárů osvětlení parkových ocelových   </t>
  </si>
  <si>
    <t>722</t>
  </si>
  <si>
    <t>722-SB5</t>
  </si>
  <si>
    <t xml:space="preserve">Sadový stožár bezpaticovy SB5, oboust.zinkovaný   </t>
  </si>
  <si>
    <t>ks</t>
  </si>
  <si>
    <t>210204201</t>
  </si>
  <si>
    <t xml:space="preserve">Montáž elektrovýzbroje stožárů osvětlení 1 okruh   </t>
  </si>
  <si>
    <t>316</t>
  </si>
  <si>
    <t>316722-EKM 2035-1</t>
  </si>
  <si>
    <t xml:space="preserve">stožár.svorkovice IP 43 - 1xE27   </t>
  </si>
  <si>
    <t>341110300</t>
  </si>
  <si>
    <t xml:space="preserve">kabel silový s Cu jádrem CYKY 3x1,5 mm2   </t>
  </si>
  <si>
    <t xml:space="preserve">15*5   </t>
  </si>
  <si>
    <t>210280003</t>
  </si>
  <si>
    <t xml:space="preserve">Zkoušky a prohlídky el rozvodů a zařízení celková prohlídka pro objem mtž prací do 1 000 000 Kč   </t>
  </si>
  <si>
    <t>210280211</t>
  </si>
  <si>
    <t xml:space="preserve">Měření zemních odporů zemniče prvního nebo samostatného   </t>
  </si>
  <si>
    <t>210280351</t>
  </si>
  <si>
    <t xml:space="preserve">Zkoušky kabelů silových do 1 kV, počtu a průřezu žil do 4x25 mm2   </t>
  </si>
  <si>
    <t>210280712</t>
  </si>
  <si>
    <t xml:space="preserve">Měření intenzity osvětlení na pracovišti do 50 svítidel   </t>
  </si>
  <si>
    <t>soubor</t>
  </si>
  <si>
    <t>210950101-1</t>
  </si>
  <si>
    <t xml:space="preserve">Očíslování stožárů -správce VO (73,-Kč/světlené místo)   </t>
  </si>
  <si>
    <t>46-M</t>
  </si>
  <si>
    <t xml:space="preserve">Zemní práce při extr.mont.pracích - (viz situace a řezy)   </t>
  </si>
  <si>
    <t>460010024</t>
  </si>
  <si>
    <t xml:space="preserve">Vytyčení trasy vedení kabelového podzemního v zastavěném prostoru viz řezy   </t>
  </si>
  <si>
    <t>km</t>
  </si>
  <si>
    <t xml:space="preserve">(34+83+72+255+54+17+6+37+10)*.001   </t>
  </si>
  <si>
    <t>460010025</t>
  </si>
  <si>
    <t xml:space="preserve">Zaměření  trasy skutečného provedení v zastavěném prostoru   </t>
  </si>
  <si>
    <t>460050703</t>
  </si>
  <si>
    <t xml:space="preserve">Hloubení nezapažených jam pro stožáry veřejného osvětlení ručně v hornině tř 3   </t>
  </si>
  <si>
    <t>460080012</t>
  </si>
  <si>
    <t xml:space="preserve">Základové konstrukce z monolitického betonu C 8/10 bez bednění   </t>
  </si>
  <si>
    <t xml:space="preserve">15*.6*.6*.8   </t>
  </si>
  <si>
    <t>460200143</t>
  </si>
  <si>
    <t xml:space="preserve">Hloubení kabelových nezapažených rýh ručně š 35 cm, hl 60 cm, v hornině tř 3   </t>
  </si>
  <si>
    <t xml:space="preserve">255+54+6+37   </t>
  </si>
  <si>
    <t>460200263</t>
  </si>
  <si>
    <t xml:space="preserve">Hloubení kabelových nezapažených rýh ručně š 50 cm, hl 80 cm, v hornině tř 3   </t>
  </si>
  <si>
    <t xml:space="preserve">34+83+72+17   </t>
  </si>
  <si>
    <t>460200303</t>
  </si>
  <si>
    <t xml:space="preserve">Hloubení kabelových nezapažených rýh ručně š 50 cm, hl 120 cm, v hornině tř 3   </t>
  </si>
  <si>
    <t>460230414</t>
  </si>
  <si>
    <t xml:space="preserve">Odkop zeminy ručně s vodorovným přemístěním do 50 m na skládku v hornině tř 3 a 4   </t>
  </si>
  <si>
    <t>460421082</t>
  </si>
  <si>
    <t xml:space="preserve">Lože kabelů z písku nebo štěrkopísku tl 5 cm nad kabel, kryté plastovou folií, š lože do 50 cm   </t>
  </si>
  <si>
    <t>460421082-1</t>
  </si>
  <si>
    <t xml:space="preserve">krytí plastovou folií, š do 50 cm   </t>
  </si>
  <si>
    <t>460421101</t>
  </si>
  <si>
    <t xml:space="preserve">Lože kabelů z písku nebo štěrkopísku tl 10 cm nad kabel, bez zakrytí, šířky lože do 65 cm   </t>
  </si>
  <si>
    <t>460470001</t>
  </si>
  <si>
    <t xml:space="preserve">Provizorní zajištění potrubí ve výkopech při křížení s kabelem   </t>
  </si>
  <si>
    <t>460470011</t>
  </si>
  <si>
    <t xml:space="preserve">Provizorní zajištění kabelů ve výkopech při jejich křížení   </t>
  </si>
  <si>
    <t>460510064</t>
  </si>
  <si>
    <t xml:space="preserve">Kabelové prostupy z trub plastových do rýhy s obsypem, průměru do 10 cm   </t>
  </si>
  <si>
    <t>460560123</t>
  </si>
  <si>
    <t xml:space="preserve">Zásyp rýh ručně šířky 35 cm, hloubky 40 cm, z horniny třídy 3   </t>
  </si>
  <si>
    <t>460560243</t>
  </si>
  <si>
    <t xml:space="preserve">Zásyp rýh ručně šířky 50 cm, hloubky 60 cm, z horniny třídy 3   </t>
  </si>
  <si>
    <t>460560273</t>
  </si>
  <si>
    <t xml:space="preserve">Zásyp rýh ručně šířky 50 cm, hloubky 90 cm, z horniny třídy 3   </t>
  </si>
  <si>
    <t>460561901</t>
  </si>
  <si>
    <t xml:space="preserve">Zásyp rýh nebo jam strojně bez zhutnění v zástavbě   </t>
  </si>
  <si>
    <t>460600021</t>
  </si>
  <si>
    <t xml:space="preserve">Vodorovné přemístění horniny jakékoliv třídy do 50 m   </t>
  </si>
  <si>
    <t xml:space="preserve">"za písek" (352+206)*.35*.2+10*.65*.3   </t>
  </si>
  <si>
    <t xml:space="preserve">"za základy stožárů" 4.35   </t>
  </si>
  <si>
    <t>460600031</t>
  </si>
  <si>
    <t xml:space="preserve">Příplatek k vodorovnému přemístění horniny za každých dalších 1000 m   </t>
  </si>
  <si>
    <t xml:space="preserve">45.35*15   </t>
  </si>
  <si>
    <t>460600061</t>
  </si>
  <si>
    <t xml:space="preserve">Odvoz suti a vybouraných hmot do 1 km   </t>
  </si>
  <si>
    <t xml:space="preserve">(8.5*.1+15*.15+20*.04)*1.6   </t>
  </si>
  <si>
    <t>460600071</t>
  </si>
  <si>
    <t xml:space="preserve">Příplatek k odvozu suti a vybouraných hmot za každý další 1 km   </t>
  </si>
  <si>
    <t xml:space="preserve">6.24*15   </t>
  </si>
  <si>
    <t>460600071-11</t>
  </si>
  <si>
    <t xml:space="preserve">Poplatek za skládku zeminy   </t>
  </si>
  <si>
    <t xml:space="preserve">45.35*1.6   </t>
  </si>
  <si>
    <t>460600071-12</t>
  </si>
  <si>
    <t xml:space="preserve">Poplatek za skládku suti   </t>
  </si>
  <si>
    <t>460620013</t>
  </si>
  <si>
    <t xml:space="preserve">Provizorní úprava terénu se zhutněním, v hornině tř 3   </t>
  </si>
  <si>
    <t xml:space="preserve">352*.35*1+206*.35*2+10*.65*3   </t>
  </si>
  <si>
    <t>460650182</t>
  </si>
  <si>
    <t xml:space="preserve">Osazení betonových obrubníků ležatých chodníkových do betonu prostého   </t>
  </si>
  <si>
    <t>460650185</t>
  </si>
  <si>
    <t xml:space="preserve">Osazení betonových obrubníků ležatých silničních do betonu prostého   </t>
  </si>
  <si>
    <t xml:space="preserve">Celkem   </t>
  </si>
  <si>
    <t>Elektroinstalace - silnoproud</t>
  </si>
  <si>
    <t xml:space="preserve">Stavební úpravy, Veřejné osvětlení, Terénní a vegetační úpravy, Mobiliář </t>
  </si>
  <si>
    <t>39+63</t>
  </si>
  <si>
    <t xml:space="preserve">SO 101,401,801,901 Stavební úpravy, Veřejné osvětlení, Terénní a vegetační úpravy, Mobiliář </t>
  </si>
  <si>
    <t>Výkaz výměr</t>
  </si>
  <si>
    <t>Nezpůsobilé náklady</t>
  </si>
  <si>
    <t>ZADÁNÍ S VÝKAZEM VÝMĚR</t>
  </si>
  <si>
    <t>Jednotková cena zadání</t>
  </si>
  <si>
    <t>Celková cena zadání</t>
  </si>
  <si>
    <t xml:space="preserve">Elektromontáže - rozvody vodičů hliníkových (viz situace a schema)   </t>
  </si>
  <si>
    <t xml:space="preserve">EAN 8595057698178   </t>
  </si>
  <si>
    <t xml:space="preserve">Hmotnost: 0,62 kg/m   </t>
  </si>
  <si>
    <t xml:space="preserve">Elektromontáže (viz schema)   </t>
  </si>
  <si>
    <t xml:space="preserve">Svítidlo LED 20W,2700K vč. úpravy RAL   </t>
  </si>
  <si>
    <t>SO 101,401,801,901</t>
  </si>
  <si>
    <t>Zadl-voz-asf</t>
  </si>
  <si>
    <t xml:space="preserve">Zádlažba vozovka asfalt (viz situace a řezy)   </t>
  </si>
  <si>
    <t xml:space="preserve">Elektromontáže </t>
  </si>
  <si>
    <t>Zádlažba vozovka asfalt</t>
  </si>
  <si>
    <t>Zemní práce při ext.mont. Pracích</t>
  </si>
  <si>
    <t>Poznámka</t>
  </si>
  <si>
    <t>Jednotlivé položky výkazu  výměr jsou  kvalitativně stanoveny, upřesněny  zadávací PD, platnými ČSN a technolgickými předpisy. Technická zpráva a grafická příloha zadavací dokumentace jsou nedílkou součástí podkladu pro ocenění jednotlivých položek.</t>
  </si>
  <si>
    <t>1293*2, pokos na výšku 50 mm</t>
  </si>
  <si>
    <t>1293*0,01, přesná specifikace výsevné směsi viz TZ</t>
  </si>
  <si>
    <t xml:space="preserve">Založení trávníku  výsevem(trávobylinná směs- do sucha) </t>
  </si>
  <si>
    <t>2408,2*0,03, specifikace výsevné směsi viz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</si>
</sst>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/mm/yy"/>
    <numFmt numFmtId="165" formatCode="0.0"/>
    <numFmt numFmtId="166" formatCode="#,##0\ &quot;Kč&quot;"/>
    <numFmt numFmtId="167" formatCode="###0;\-###0"/>
    <numFmt numFmtId="168" formatCode="0.00%;\-0.00%"/>
    <numFmt numFmtId="169" formatCode="###0.0;\-###0.0"/>
    <numFmt numFmtId="170" formatCode="#,##0.000;\-#,##0.000"/>
  </numFmts>
  <fonts count="5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MS Sans Serif"/>
      <charset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8"/>
      <color indexed="10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10"/>
      <color rgb="FFFF0000"/>
      <name val="Arial"/>
      <family val="2"/>
      <charset val="238"/>
    </font>
    <font>
      <b/>
      <sz val="9"/>
      <name val="MS Sans Serif"/>
      <charset val="238"/>
    </font>
    <font>
      <sz val="9"/>
      <name val="MS Sans Serif"/>
      <charset val="238"/>
    </font>
    <font>
      <sz val="7"/>
      <name val="MS Sans Serif"/>
      <charset val="238"/>
    </font>
    <font>
      <i/>
      <sz val="7"/>
      <name val="Arial CE"/>
      <charset val="238"/>
    </font>
    <font>
      <b/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9"/>
      </patternFill>
    </fill>
  </fills>
  <borders count="1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25" fillId="0" borderId="0" applyAlignment="0">
      <alignment vertical="top"/>
      <protection locked="0"/>
    </xf>
    <xf numFmtId="0" fontId="25" fillId="0" borderId="0" applyAlignment="0">
      <alignment vertical="top" wrapText="1"/>
      <protection locked="0"/>
    </xf>
  </cellStyleXfs>
  <cellXfs count="44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6" fillId="0" borderId="62" xfId="2" applyFont="1" applyBorder="1" applyAlignment="1" applyProtection="1">
      <alignment horizontal="left"/>
    </xf>
    <xf numFmtId="0" fontId="27" fillId="0" borderId="63" xfId="2" applyFont="1" applyBorder="1" applyAlignment="1" applyProtection="1">
      <alignment horizontal="left"/>
    </xf>
    <xf numFmtId="0" fontId="27" fillId="0" borderId="64" xfId="2" applyFont="1" applyBorder="1" applyAlignment="1" applyProtection="1">
      <alignment horizontal="left"/>
    </xf>
    <xf numFmtId="0" fontId="25" fillId="0" borderId="0" xfId="2" applyAlignment="1">
      <alignment horizontal="left" vertical="top"/>
      <protection locked="0"/>
    </xf>
    <xf numFmtId="0" fontId="27" fillId="0" borderId="65" xfId="2" applyFont="1" applyBorder="1" applyAlignment="1" applyProtection="1">
      <alignment horizontal="left"/>
    </xf>
    <xf numFmtId="0" fontId="27" fillId="0" borderId="0" xfId="2" applyFont="1" applyAlignment="1" applyProtection="1">
      <alignment horizontal="left"/>
    </xf>
    <xf numFmtId="0" fontId="28" fillId="0" borderId="0" xfId="2" applyFont="1" applyAlignment="1" applyProtection="1">
      <alignment horizontal="left"/>
    </xf>
    <xf numFmtId="0" fontId="27" fillId="0" borderId="66" xfId="2" applyFont="1" applyBorder="1" applyAlignment="1" applyProtection="1">
      <alignment horizontal="left"/>
    </xf>
    <xf numFmtId="0" fontId="27" fillId="0" borderId="67" xfId="2" applyFont="1" applyBorder="1" applyAlignment="1" applyProtection="1">
      <alignment horizontal="left"/>
    </xf>
    <xf numFmtId="0" fontId="27" fillId="0" borderId="68" xfId="2" applyFont="1" applyBorder="1" applyAlignment="1" applyProtection="1">
      <alignment horizontal="left"/>
    </xf>
    <xf numFmtId="0" fontId="27" fillId="0" borderId="69" xfId="2" applyFont="1" applyBorder="1" applyAlignment="1" applyProtection="1">
      <alignment horizontal="left"/>
    </xf>
    <xf numFmtId="0" fontId="29" fillId="0" borderId="70" xfId="2" applyFont="1" applyBorder="1" applyAlignment="1" applyProtection="1">
      <alignment horizontal="left" vertical="center"/>
    </xf>
    <xf numFmtId="0" fontId="29" fillId="0" borderId="63" xfId="2" applyFont="1" applyBorder="1" applyAlignment="1" applyProtection="1">
      <alignment horizontal="left" vertical="center"/>
    </xf>
    <xf numFmtId="0" fontId="29" fillId="0" borderId="71" xfId="2" applyFont="1" applyBorder="1" applyAlignment="1" applyProtection="1">
      <alignment horizontal="left" vertical="center"/>
    </xf>
    <xf numFmtId="0" fontId="29" fillId="0" borderId="72" xfId="2" applyFont="1" applyBorder="1" applyAlignment="1" applyProtection="1">
      <alignment horizontal="left" vertical="center"/>
    </xf>
    <xf numFmtId="0" fontId="29" fillId="0" borderId="0" xfId="2" applyFont="1" applyAlignment="1" applyProtection="1">
      <alignment horizontal="left" vertical="center"/>
    </xf>
    <xf numFmtId="0" fontId="31" fillId="0" borderId="73" xfId="2" applyFont="1" applyBorder="1" applyAlignment="1" applyProtection="1">
      <alignment horizontal="left" vertical="center"/>
    </xf>
    <xf numFmtId="0" fontId="29" fillId="0" borderId="75" xfId="2" applyFont="1" applyBorder="1" applyAlignment="1" applyProtection="1">
      <alignment horizontal="left" vertical="center"/>
    </xf>
    <xf numFmtId="0" fontId="29" fillId="0" borderId="76" xfId="2" applyFont="1" applyBorder="1" applyAlignment="1" applyProtection="1">
      <alignment horizontal="left" vertical="center"/>
    </xf>
    <xf numFmtId="0" fontId="31" fillId="0" borderId="72" xfId="2" applyFont="1" applyBorder="1" applyAlignment="1" applyProtection="1">
      <alignment horizontal="left" vertical="center"/>
    </xf>
    <xf numFmtId="0" fontId="31" fillId="0" borderId="77" xfId="2" applyFont="1" applyBorder="1" applyAlignment="1" applyProtection="1">
      <alignment horizontal="left" vertical="center"/>
    </xf>
    <xf numFmtId="0" fontId="29" fillId="0" borderId="79" xfId="2" applyFont="1" applyBorder="1" applyAlignment="1" applyProtection="1">
      <alignment horizontal="left" vertical="center"/>
    </xf>
    <xf numFmtId="0" fontId="31" fillId="0" borderId="80" xfId="2" applyFont="1" applyBorder="1" applyAlignment="1" applyProtection="1">
      <alignment horizontal="left" vertical="center"/>
    </xf>
    <xf numFmtId="0" fontId="29" fillId="0" borderId="81" xfId="2" applyFont="1" applyBorder="1" applyAlignment="1" applyProtection="1">
      <alignment horizontal="left" vertical="center"/>
    </xf>
    <xf numFmtId="0" fontId="29" fillId="0" borderId="72" xfId="2" applyFont="1" applyBorder="1" applyAlignment="1" applyProtection="1">
      <alignment horizontal="left" vertical="top"/>
    </xf>
    <xf numFmtId="0" fontId="29" fillId="0" borderId="0" xfId="2" applyFont="1" applyAlignment="1" applyProtection="1">
      <alignment horizontal="left" vertical="top"/>
    </xf>
    <xf numFmtId="0" fontId="31" fillId="0" borderId="0" xfId="2" applyFont="1" applyAlignment="1" applyProtection="1">
      <alignment horizontal="left" vertical="top"/>
    </xf>
    <xf numFmtId="0" fontId="29" fillId="0" borderId="76" xfId="2" applyFont="1" applyBorder="1" applyAlignment="1" applyProtection="1">
      <alignment horizontal="left" vertical="top"/>
    </xf>
    <xf numFmtId="0" fontId="31" fillId="0" borderId="0" xfId="2" applyFont="1" applyAlignment="1" applyProtection="1">
      <alignment horizontal="left" vertical="center"/>
    </xf>
    <xf numFmtId="0" fontId="32" fillId="0" borderId="75" xfId="2" applyFont="1" applyBorder="1" applyAlignment="1" applyProtection="1">
      <alignment horizontal="left" vertical="center"/>
    </xf>
    <xf numFmtId="0" fontId="31" fillId="0" borderId="82" xfId="2" applyFont="1" applyBorder="1" applyAlignment="1" applyProtection="1">
      <alignment horizontal="left" vertical="center"/>
    </xf>
    <xf numFmtId="0" fontId="31" fillId="0" borderId="82" xfId="2" applyFont="1" applyBorder="1" applyAlignment="1" applyProtection="1">
      <alignment horizontal="left" vertical="center" wrapText="1"/>
    </xf>
    <xf numFmtId="0" fontId="33" fillId="0" borderId="79" xfId="2" applyFont="1" applyBorder="1" applyAlignment="1" applyProtection="1">
      <alignment horizontal="left" vertical="center"/>
    </xf>
    <xf numFmtId="0" fontId="29" fillId="0" borderId="83" xfId="2" applyFont="1" applyBorder="1" applyAlignment="1" applyProtection="1">
      <alignment horizontal="left" vertical="center"/>
    </xf>
    <xf numFmtId="0" fontId="29" fillId="0" borderId="68" xfId="2" applyFont="1" applyBorder="1" applyAlignment="1" applyProtection="1">
      <alignment horizontal="left" vertical="center"/>
    </xf>
    <xf numFmtId="0" fontId="29" fillId="0" borderId="84" xfId="2" applyFont="1" applyBorder="1" applyAlignment="1" applyProtection="1">
      <alignment horizontal="left" vertical="center"/>
    </xf>
    <xf numFmtId="0" fontId="29" fillId="0" borderId="85" xfId="2" applyFont="1" applyBorder="1" applyAlignment="1" applyProtection="1">
      <alignment horizontal="left" vertical="center"/>
    </xf>
    <xf numFmtId="0" fontId="29" fillId="0" borderId="86" xfId="2" applyFont="1" applyBorder="1" applyAlignment="1" applyProtection="1">
      <alignment horizontal="left" vertical="center"/>
    </xf>
    <xf numFmtId="0" fontId="34" fillId="0" borderId="86" xfId="2" applyFont="1" applyBorder="1" applyAlignment="1" applyProtection="1">
      <alignment horizontal="left" vertical="center"/>
    </xf>
    <xf numFmtId="0" fontId="29" fillId="0" borderId="87" xfId="2" applyFont="1" applyBorder="1" applyAlignment="1" applyProtection="1">
      <alignment horizontal="left" vertical="center"/>
    </xf>
    <xf numFmtId="0" fontId="29" fillId="0" borderId="88" xfId="2" applyFont="1" applyBorder="1" applyAlignment="1" applyProtection="1">
      <alignment horizontal="left" vertical="center"/>
    </xf>
    <xf numFmtId="0" fontId="29" fillId="0" borderId="89" xfId="2" applyFont="1" applyBorder="1" applyAlignment="1" applyProtection="1">
      <alignment horizontal="left" vertical="center"/>
    </xf>
    <xf numFmtId="0" fontId="29" fillId="0" borderId="90" xfId="2" applyFont="1" applyBorder="1" applyAlignment="1" applyProtection="1">
      <alignment horizontal="left" vertical="center"/>
    </xf>
    <xf numFmtId="0" fontId="29" fillId="0" borderId="91" xfId="2" applyFont="1" applyBorder="1" applyAlignment="1" applyProtection="1">
      <alignment horizontal="left" vertical="center"/>
    </xf>
    <xf numFmtId="0" fontId="29" fillId="0" borderId="92" xfId="2" applyFont="1" applyBorder="1" applyAlignment="1" applyProtection="1">
      <alignment horizontal="left" vertical="center"/>
    </xf>
    <xf numFmtId="167" fontId="27" fillId="0" borderId="93" xfId="2" applyNumberFormat="1" applyFont="1" applyBorder="1" applyAlignment="1" applyProtection="1">
      <alignment horizontal="right" vertical="center"/>
    </xf>
    <xf numFmtId="167" fontId="27" fillId="0" borderId="94" xfId="2" applyNumberFormat="1" applyFont="1" applyBorder="1" applyAlignment="1" applyProtection="1">
      <alignment horizontal="right" vertical="center"/>
    </xf>
    <xf numFmtId="37" fontId="1" fillId="0" borderId="95" xfId="2" applyNumberFormat="1" applyFont="1" applyBorder="1" applyAlignment="1" applyProtection="1">
      <alignment horizontal="right" vertical="center"/>
    </xf>
    <xf numFmtId="39" fontId="1" fillId="0" borderId="96" xfId="2" applyNumberFormat="1" applyFont="1" applyBorder="1" applyAlignment="1" applyProtection="1">
      <alignment horizontal="right" vertical="center"/>
    </xf>
    <xf numFmtId="167" fontId="27" fillId="0" borderId="95" xfId="2" applyNumberFormat="1" applyFont="1" applyBorder="1" applyAlignment="1" applyProtection="1">
      <alignment horizontal="right" vertical="center"/>
    </xf>
    <xf numFmtId="167" fontId="27" fillId="0" borderId="96" xfId="2" applyNumberFormat="1" applyFont="1" applyBorder="1" applyAlignment="1" applyProtection="1">
      <alignment horizontal="right" vertical="center"/>
    </xf>
    <xf numFmtId="167" fontId="1" fillId="0" borderId="94" xfId="2" applyNumberFormat="1" applyFont="1" applyBorder="1" applyAlignment="1" applyProtection="1">
      <alignment horizontal="right" vertical="center"/>
    </xf>
    <xf numFmtId="37" fontId="1" fillId="0" borderId="68" xfId="2" applyNumberFormat="1" applyFont="1" applyBorder="1" applyAlignment="1" applyProtection="1">
      <alignment horizontal="right" vertical="center"/>
    </xf>
    <xf numFmtId="39" fontId="1" fillId="0" borderId="94" xfId="2" applyNumberFormat="1" applyFont="1" applyBorder="1" applyAlignment="1" applyProtection="1">
      <alignment horizontal="right" vertical="center"/>
    </xf>
    <xf numFmtId="167" fontId="27" fillId="0" borderId="97" xfId="2" applyNumberFormat="1" applyFont="1" applyBorder="1" applyAlignment="1" applyProtection="1">
      <alignment horizontal="right" vertical="center"/>
    </xf>
    <xf numFmtId="0" fontId="34" fillId="0" borderId="86" xfId="2" applyFont="1" applyBorder="1" applyAlignment="1" applyProtection="1">
      <alignment horizontal="left" vertical="center" wrapText="1"/>
    </xf>
    <xf numFmtId="0" fontId="35" fillId="0" borderId="88" xfId="2" applyFont="1" applyBorder="1" applyAlignment="1" applyProtection="1">
      <alignment horizontal="left" vertical="center"/>
    </xf>
    <xf numFmtId="0" fontId="35" fillId="0" borderId="90" xfId="2" applyFont="1" applyBorder="1" applyAlignment="1" applyProtection="1">
      <alignment horizontal="left" vertical="center"/>
    </xf>
    <xf numFmtId="0" fontId="34" fillId="0" borderId="91" xfId="2" applyFont="1" applyBorder="1" applyAlignment="1" applyProtection="1">
      <alignment horizontal="left" vertical="center"/>
    </xf>
    <xf numFmtId="0" fontId="34" fillId="0" borderId="89" xfId="2" applyFont="1" applyBorder="1" applyAlignment="1" applyProtection="1">
      <alignment horizontal="left" vertical="center"/>
    </xf>
    <xf numFmtId="0" fontId="34" fillId="0" borderId="92" xfId="2" applyFont="1" applyBorder="1" applyAlignment="1" applyProtection="1">
      <alignment horizontal="left" vertical="center"/>
    </xf>
    <xf numFmtId="0" fontId="34" fillId="0" borderId="90" xfId="2" applyFont="1" applyBorder="1" applyAlignment="1" applyProtection="1">
      <alignment horizontal="left" vertical="center"/>
    </xf>
    <xf numFmtId="0" fontId="34" fillId="0" borderId="0" xfId="2" applyFont="1" applyAlignment="1" applyProtection="1">
      <alignment horizontal="left" vertical="center"/>
    </xf>
    <xf numFmtId="0" fontId="29" fillId="0" borderId="98" xfId="2" applyFont="1" applyBorder="1" applyAlignment="1" applyProtection="1">
      <alignment horizontal="center" vertical="center"/>
    </xf>
    <xf numFmtId="0" fontId="36" fillId="0" borderId="99" xfId="2" applyFont="1" applyBorder="1" applyAlignment="1" applyProtection="1">
      <alignment horizontal="left" vertical="center"/>
    </xf>
    <xf numFmtId="0" fontId="29" fillId="0" borderId="100" xfId="2" applyFont="1" applyBorder="1" applyAlignment="1" applyProtection="1">
      <alignment horizontal="left" vertical="center"/>
    </xf>
    <xf numFmtId="0" fontId="29" fillId="0" borderId="101" xfId="2" applyFont="1" applyBorder="1" applyAlignment="1" applyProtection="1">
      <alignment horizontal="left" vertical="center"/>
    </xf>
    <xf numFmtId="39" fontId="1" fillId="0" borderId="102" xfId="2" applyNumberFormat="1" applyFont="1" applyBorder="1" applyAlignment="1" applyProtection="1">
      <alignment horizontal="right" vertical="center"/>
    </xf>
    <xf numFmtId="0" fontId="29" fillId="0" borderId="103" xfId="2" applyFont="1" applyBorder="1" applyAlignment="1" applyProtection="1">
      <alignment horizontal="left" vertical="center"/>
    </xf>
    <xf numFmtId="0" fontId="29" fillId="0" borderId="102" xfId="2" applyFont="1" applyBorder="1" applyAlignment="1" applyProtection="1">
      <alignment horizontal="left" vertical="center"/>
    </xf>
    <xf numFmtId="0" fontId="29" fillId="0" borderId="104" xfId="2" applyFont="1" applyBorder="1" applyAlignment="1" applyProtection="1">
      <alignment horizontal="left" vertical="center"/>
    </xf>
    <xf numFmtId="39" fontId="27" fillId="0" borderId="102" xfId="2" applyNumberFormat="1" applyFont="1" applyBorder="1" applyAlignment="1" applyProtection="1">
      <alignment horizontal="right" vertical="center"/>
    </xf>
    <xf numFmtId="167" fontId="27" fillId="0" borderId="105" xfId="2" applyNumberFormat="1" applyFont="1" applyBorder="1" applyAlignment="1" applyProtection="1">
      <alignment horizontal="right" vertical="center"/>
    </xf>
    <xf numFmtId="0" fontId="31" fillId="0" borderId="102" xfId="2" applyFont="1" applyBorder="1" applyAlignment="1" applyProtection="1">
      <alignment horizontal="left" vertical="center"/>
    </xf>
    <xf numFmtId="0" fontId="29" fillId="0" borderId="105" xfId="2" applyFont="1" applyBorder="1" applyAlignment="1" applyProtection="1">
      <alignment horizontal="left" vertical="center"/>
    </xf>
    <xf numFmtId="168" fontId="31" fillId="0" borderId="101" xfId="2" applyNumberFormat="1" applyFont="1" applyBorder="1" applyAlignment="1" applyProtection="1">
      <alignment horizontal="right" vertical="center"/>
    </xf>
    <xf numFmtId="0" fontId="29" fillId="0" borderId="106" xfId="2" applyFont="1" applyBorder="1" applyAlignment="1" applyProtection="1">
      <alignment horizontal="left" vertical="center"/>
    </xf>
    <xf numFmtId="0" fontId="29" fillId="0" borderId="107" xfId="2" applyFont="1" applyBorder="1" applyAlignment="1" applyProtection="1">
      <alignment horizontal="left" vertical="center"/>
    </xf>
    <xf numFmtId="2" fontId="1" fillId="0" borderId="102" xfId="2" applyNumberFormat="1" applyFont="1" applyBorder="1" applyAlignment="1" applyProtection="1">
      <alignment horizontal="right" vertical="center"/>
    </xf>
    <xf numFmtId="0" fontId="29" fillId="0" borderId="108" xfId="2" applyFont="1" applyBorder="1" applyAlignment="1" applyProtection="1">
      <alignment horizontal="center" vertical="center"/>
    </xf>
    <xf numFmtId="37" fontId="27" fillId="0" borderId="102" xfId="2" applyNumberFormat="1" applyFont="1" applyBorder="1" applyAlignment="1" applyProtection="1">
      <alignment horizontal="right" vertical="center"/>
    </xf>
    <xf numFmtId="0" fontId="29" fillId="0" borderId="109" xfId="2" applyFont="1" applyBorder="1" applyAlignment="1" applyProtection="1">
      <alignment horizontal="left" vertical="center"/>
    </xf>
    <xf numFmtId="0" fontId="29" fillId="0" borderId="110" xfId="2" applyFont="1" applyBorder="1" applyAlignment="1" applyProtection="1">
      <alignment horizontal="left" vertical="center"/>
    </xf>
    <xf numFmtId="0" fontId="29" fillId="0" borderId="111" xfId="2" applyFont="1" applyBorder="1" applyAlignment="1" applyProtection="1">
      <alignment horizontal="left" vertical="center"/>
    </xf>
    <xf numFmtId="39" fontId="1" fillId="0" borderId="0" xfId="2" applyNumberFormat="1" applyFont="1" applyAlignment="1" applyProtection="1">
      <alignment horizontal="right" vertical="center"/>
    </xf>
    <xf numFmtId="0" fontId="29" fillId="0" borderId="65" xfId="2" applyFont="1" applyBorder="1" applyAlignment="1" applyProtection="1">
      <alignment horizontal="left" vertical="top"/>
    </xf>
    <xf numFmtId="0" fontId="29" fillId="0" borderId="110" xfId="2" applyFont="1" applyBorder="1" applyAlignment="1" applyProtection="1">
      <alignment horizontal="left" vertical="top"/>
    </xf>
    <xf numFmtId="0" fontId="27" fillId="0" borderId="0" xfId="2" applyFont="1" applyAlignment="1" applyProtection="1">
      <alignment horizontal="left" vertical="top"/>
    </xf>
    <xf numFmtId="0" fontId="29" fillId="0" borderId="109" xfId="2" applyFont="1" applyBorder="1" applyAlignment="1" applyProtection="1">
      <alignment horizontal="left" vertical="top"/>
    </xf>
    <xf numFmtId="0" fontId="1" fillId="0" borderId="0" xfId="2" applyFont="1" applyAlignment="1" applyProtection="1">
      <alignment horizontal="left" vertical="top"/>
    </xf>
    <xf numFmtId="0" fontId="29" fillId="0" borderId="66" xfId="2" applyFont="1" applyBorder="1" applyAlignment="1" applyProtection="1">
      <alignment horizontal="left" vertical="top"/>
    </xf>
    <xf numFmtId="0" fontId="36" fillId="0" borderId="102" xfId="2" applyFont="1" applyBorder="1" applyAlignment="1" applyProtection="1">
      <alignment horizontal="left" vertical="center"/>
    </xf>
    <xf numFmtId="39" fontId="1" fillId="0" borderId="85" xfId="2" applyNumberFormat="1" applyFont="1" applyBorder="1" applyAlignment="1" applyProtection="1">
      <alignment horizontal="right" vertical="center"/>
    </xf>
    <xf numFmtId="37" fontId="27" fillId="0" borderId="85" xfId="2" applyNumberFormat="1" applyFont="1" applyBorder="1" applyAlignment="1" applyProtection="1">
      <alignment horizontal="right" vertical="center"/>
    </xf>
    <xf numFmtId="167" fontId="27" fillId="0" borderId="87" xfId="2" applyNumberFormat="1" applyFont="1" applyBorder="1" applyAlignment="1" applyProtection="1">
      <alignment horizontal="right" vertical="center"/>
    </xf>
    <xf numFmtId="0" fontId="29" fillId="0" borderId="112" xfId="2" applyFont="1" applyBorder="1" applyAlignment="1" applyProtection="1">
      <alignment horizontal="center" vertical="center"/>
    </xf>
    <xf numFmtId="0" fontId="29" fillId="0" borderId="96" xfId="2" applyFont="1" applyBorder="1" applyAlignment="1" applyProtection="1">
      <alignment horizontal="left" vertical="center"/>
    </xf>
    <xf numFmtId="0" fontId="29" fillId="0" borderId="94" xfId="2" applyFont="1" applyBorder="1" applyAlignment="1" applyProtection="1">
      <alignment horizontal="left" vertical="center"/>
    </xf>
    <xf numFmtId="0" fontId="29" fillId="0" borderId="95" xfId="2" applyFont="1" applyBorder="1" applyAlignment="1" applyProtection="1">
      <alignment horizontal="left" vertical="center"/>
    </xf>
    <xf numFmtId="39" fontId="1" fillId="0" borderId="113" xfId="2" applyNumberFormat="1" applyFont="1" applyBorder="1" applyAlignment="1" applyProtection="1">
      <alignment horizontal="right" vertical="center"/>
    </xf>
    <xf numFmtId="0" fontId="29" fillId="0" borderId="69" xfId="2" applyFont="1" applyBorder="1" applyAlignment="1" applyProtection="1">
      <alignment horizontal="left" vertical="center"/>
    </xf>
    <xf numFmtId="39" fontId="1" fillId="0" borderId="86" xfId="2" applyNumberFormat="1" applyFont="1" applyBorder="1" applyAlignment="1" applyProtection="1">
      <alignment horizontal="right" vertical="center"/>
    </xf>
    <xf numFmtId="167" fontId="1" fillId="0" borderId="68" xfId="2" applyNumberFormat="1" applyFont="1" applyBorder="1" applyAlignment="1" applyProtection="1">
      <alignment horizontal="right" vertical="center"/>
    </xf>
    <xf numFmtId="0" fontId="29" fillId="0" borderId="114" xfId="2" applyFont="1" applyBorder="1" applyAlignment="1" applyProtection="1">
      <alignment horizontal="left" vertical="top"/>
    </xf>
    <xf numFmtId="0" fontId="36" fillId="0" borderId="107" xfId="2" applyFont="1" applyBorder="1" applyAlignment="1" applyProtection="1">
      <alignment horizontal="left" vertical="center"/>
    </xf>
    <xf numFmtId="0" fontId="34" fillId="0" borderId="111" xfId="2" applyFont="1" applyBorder="1" applyAlignment="1" applyProtection="1">
      <alignment horizontal="left" vertical="center"/>
    </xf>
    <xf numFmtId="0" fontId="29" fillId="0" borderId="111" xfId="2" applyFont="1" applyBorder="1" applyAlignment="1" applyProtection="1">
      <alignment horizontal="left" vertical="top"/>
    </xf>
    <xf numFmtId="0" fontId="37" fillId="0" borderId="90" xfId="2" applyFont="1" applyBorder="1" applyAlignment="1" applyProtection="1">
      <alignment horizontal="left" vertical="center"/>
    </xf>
    <xf numFmtId="0" fontId="31" fillId="0" borderId="89" xfId="2" applyFont="1" applyBorder="1" applyAlignment="1" applyProtection="1">
      <alignment horizontal="left" vertical="center"/>
    </xf>
    <xf numFmtId="39" fontId="37" fillId="0" borderId="89" xfId="2" applyNumberFormat="1" applyFont="1" applyBorder="1" applyAlignment="1" applyProtection="1">
      <alignment horizontal="right" vertical="center"/>
    </xf>
    <xf numFmtId="0" fontId="29" fillId="0" borderId="92" xfId="2" applyFont="1" applyBorder="1" applyAlignment="1" applyProtection="1">
      <alignment horizontal="left" vertical="top"/>
    </xf>
    <xf numFmtId="0" fontId="30" fillId="0" borderId="113" xfId="2" applyFont="1" applyBorder="1" applyAlignment="1" applyProtection="1">
      <alignment horizontal="left" vertical="center"/>
    </xf>
    <xf numFmtId="0" fontId="31" fillId="0" borderId="68" xfId="2" applyFont="1" applyBorder="1" applyAlignment="1" applyProtection="1">
      <alignment horizontal="left" vertical="center"/>
    </xf>
    <xf numFmtId="0" fontId="30" fillId="0" borderId="68" xfId="2" applyFont="1" applyBorder="1" applyAlignment="1" applyProtection="1">
      <alignment horizontal="right" vertical="center"/>
    </xf>
    <xf numFmtId="0" fontId="25" fillId="0" borderId="72" xfId="2" applyFont="1" applyBorder="1" applyAlignment="1">
      <alignment horizontal="left" vertical="top"/>
      <protection locked="0"/>
    </xf>
    <xf numFmtId="0" fontId="25" fillId="0" borderId="0" xfId="2" applyFont="1" applyAlignment="1">
      <alignment horizontal="left" vertical="top"/>
      <protection locked="0"/>
    </xf>
    <xf numFmtId="0" fontId="25" fillId="0" borderId="65" xfId="2" applyFont="1" applyBorder="1" applyAlignment="1">
      <alignment horizontal="left" vertical="top"/>
      <protection locked="0"/>
    </xf>
    <xf numFmtId="0" fontId="31" fillId="0" borderId="99" xfId="2" applyFont="1" applyBorder="1" applyAlignment="1">
      <alignment horizontal="left" vertical="center"/>
      <protection locked="0"/>
    </xf>
    <xf numFmtId="2" fontId="31" fillId="0" borderId="115" xfId="2" applyNumberFormat="1" applyFont="1" applyBorder="1" applyAlignment="1">
      <alignment horizontal="center" vertical="center"/>
      <protection locked="0"/>
    </xf>
    <xf numFmtId="169" fontId="31" fillId="0" borderId="115" xfId="2" applyNumberFormat="1" applyFont="1" applyBorder="1" applyAlignment="1">
      <alignment horizontal="right" vertical="center"/>
      <protection locked="0"/>
    </xf>
    <xf numFmtId="39" fontId="31" fillId="0" borderId="115" xfId="2" applyNumberFormat="1" applyFont="1" applyBorder="1" applyAlignment="1">
      <alignment horizontal="right" vertical="center"/>
      <protection locked="0"/>
    </xf>
    <xf numFmtId="0" fontId="25" fillId="0" borderId="116" xfId="2" applyFont="1" applyBorder="1" applyAlignment="1">
      <alignment horizontal="left" vertical="top"/>
      <protection locked="0"/>
    </xf>
    <xf numFmtId="0" fontId="31" fillId="0" borderId="106" xfId="2" applyFont="1" applyBorder="1" applyAlignment="1">
      <alignment horizontal="left" vertical="center"/>
      <protection locked="0"/>
    </xf>
    <xf numFmtId="2" fontId="31" fillId="0" borderId="111" xfId="2" applyNumberFormat="1" applyFont="1" applyBorder="1" applyAlignment="1">
      <alignment horizontal="center" vertical="center"/>
      <protection locked="0"/>
    </xf>
    <xf numFmtId="169" fontId="31" fillId="0" borderId="111" xfId="2" applyNumberFormat="1" applyFont="1" applyBorder="1" applyAlignment="1">
      <alignment horizontal="right" vertical="center"/>
      <protection locked="0"/>
    </xf>
    <xf numFmtId="39" fontId="31" fillId="0" borderId="111" xfId="2" applyNumberFormat="1" applyFont="1" applyBorder="1" applyAlignment="1">
      <alignment horizontal="right" vertical="center"/>
      <protection locked="0"/>
    </xf>
    <xf numFmtId="0" fontId="25" fillId="0" borderId="117" xfId="2" applyFont="1" applyBorder="1" applyAlignment="1">
      <alignment horizontal="left" vertical="top"/>
      <protection locked="0"/>
    </xf>
    <xf numFmtId="0" fontId="25" fillId="0" borderId="67" xfId="2" applyFont="1" applyBorder="1" applyAlignment="1">
      <alignment horizontal="left" vertical="top"/>
      <protection locked="0"/>
    </xf>
    <xf numFmtId="0" fontId="37" fillId="0" borderId="94" xfId="2" applyFont="1" applyBorder="1" applyAlignment="1">
      <alignment horizontal="left" vertical="center"/>
      <protection locked="0"/>
    </xf>
    <xf numFmtId="2" fontId="31" fillId="0" borderId="94" xfId="2" applyNumberFormat="1" applyFont="1" applyBorder="1" applyAlignment="1">
      <alignment horizontal="right" vertical="center"/>
      <protection locked="0"/>
    </xf>
    <xf numFmtId="169" fontId="31" fillId="0" borderId="94" xfId="2" applyNumberFormat="1" applyFont="1" applyBorder="1" applyAlignment="1">
      <alignment horizontal="right" vertical="center"/>
      <protection locked="0"/>
    </xf>
    <xf numFmtId="2" fontId="31" fillId="0" borderId="94" xfId="2" applyNumberFormat="1" applyFont="1" applyBorder="1" applyAlignment="1">
      <alignment horizontal="left" vertical="center"/>
      <protection locked="0"/>
    </xf>
    <xf numFmtId="39" fontId="37" fillId="0" borderId="94" xfId="2" applyNumberFormat="1" applyFont="1" applyBorder="1" applyAlignment="1">
      <alignment horizontal="right" vertical="center"/>
      <protection locked="0"/>
    </xf>
    <xf numFmtId="0" fontId="25" fillId="0" borderId="97" xfId="2" applyFont="1" applyBorder="1" applyAlignment="1">
      <alignment horizontal="left" vertical="top"/>
      <protection locked="0"/>
    </xf>
    <xf numFmtId="0" fontId="35" fillId="0" borderId="88" xfId="2" applyFont="1" applyBorder="1" applyAlignment="1">
      <alignment horizontal="left" vertical="center"/>
      <protection locked="0"/>
    </xf>
    <xf numFmtId="0" fontId="29" fillId="0" borderId="89" xfId="2" applyFont="1" applyBorder="1" applyAlignment="1">
      <alignment horizontal="left" vertical="top"/>
      <protection locked="0"/>
    </xf>
    <xf numFmtId="0" fontId="34" fillId="0" borderId="91" xfId="2" applyFont="1" applyBorder="1" applyAlignment="1">
      <alignment horizontal="left" vertical="center"/>
      <protection locked="0"/>
    </xf>
    <xf numFmtId="169" fontId="29" fillId="0" borderId="89" xfId="2" applyNumberFormat="1" applyFont="1" applyBorder="1" applyAlignment="1">
      <alignment horizontal="right" vertical="center"/>
      <protection locked="0"/>
    </xf>
    <xf numFmtId="0" fontId="25" fillId="0" borderId="92" xfId="2" applyFont="1" applyBorder="1" applyAlignment="1">
      <alignment horizontal="left" vertical="top"/>
      <protection locked="0"/>
    </xf>
    <xf numFmtId="0" fontId="29" fillId="0" borderId="65" xfId="2" applyFont="1" applyBorder="1" applyAlignment="1">
      <alignment horizontal="left" vertical="top"/>
      <protection locked="0"/>
    </xf>
    <xf numFmtId="0" fontId="29" fillId="0" borderId="106" xfId="2" applyFont="1" applyBorder="1" applyAlignment="1">
      <alignment horizontal="left"/>
      <protection locked="0"/>
    </xf>
    <xf numFmtId="0" fontId="29" fillId="0" borderId="111" xfId="2" applyFont="1" applyBorder="1" applyAlignment="1">
      <alignment horizontal="left" vertical="top"/>
      <protection locked="0"/>
    </xf>
    <xf numFmtId="39" fontId="27" fillId="0" borderId="106" xfId="2" applyNumberFormat="1" applyFont="1" applyBorder="1" applyAlignment="1">
      <alignment horizontal="right" vertical="center"/>
      <protection locked="0"/>
    </xf>
    <xf numFmtId="0" fontId="25" fillId="0" borderId="66" xfId="2" applyFont="1" applyBorder="1" applyAlignment="1">
      <alignment horizontal="left" vertical="top"/>
      <protection locked="0"/>
    </xf>
    <xf numFmtId="0" fontId="25" fillId="0" borderId="77" xfId="2" applyFont="1" applyBorder="1" applyAlignment="1">
      <alignment horizontal="left" vertical="top"/>
      <protection locked="0"/>
    </xf>
    <xf numFmtId="0" fontId="25" fillId="0" borderId="78" xfId="2" applyFont="1" applyBorder="1" applyAlignment="1">
      <alignment horizontal="left" vertical="top"/>
      <protection locked="0"/>
    </xf>
    <xf numFmtId="0" fontId="29" fillId="0" borderId="118" xfId="2" applyFont="1" applyBorder="1" applyAlignment="1">
      <alignment horizontal="left" vertical="top"/>
      <protection locked="0"/>
    </xf>
    <xf numFmtId="0" fontId="29" fillId="0" borderId="113" xfId="2" applyFont="1" applyBorder="1" applyAlignment="1">
      <alignment horizontal="left"/>
      <protection locked="0"/>
    </xf>
    <xf numFmtId="0" fontId="29" fillId="0" borderId="68" xfId="2" applyFont="1" applyBorder="1" applyAlignment="1">
      <alignment horizontal="left" vertical="top"/>
      <protection locked="0"/>
    </xf>
    <xf numFmtId="39" fontId="27" fillId="0" borderId="113" xfId="2" applyNumberFormat="1" applyFont="1" applyBorder="1" applyAlignment="1">
      <alignment horizontal="right" vertical="center"/>
      <protection locked="0"/>
    </xf>
    <xf numFmtId="0" fontId="25" fillId="0" borderId="69" xfId="2" applyFont="1" applyBorder="1" applyAlignment="1">
      <alignment horizontal="left" vertical="top"/>
      <protection locked="0"/>
    </xf>
    <xf numFmtId="0" fontId="39" fillId="0" borderId="0" xfId="2" applyFont="1" applyAlignment="1" applyProtection="1">
      <alignment horizontal="left"/>
    </xf>
    <xf numFmtId="0" fontId="47" fillId="0" borderId="0" xfId="2" applyFont="1" applyAlignment="1">
      <alignment horizontal="left" vertical="top"/>
      <protection locked="0"/>
    </xf>
    <xf numFmtId="0" fontId="39" fillId="0" borderId="0" xfId="2" applyFont="1" applyAlignment="1" applyProtection="1">
      <alignment horizontal="left" vertical="center"/>
    </xf>
    <xf numFmtId="0" fontId="31" fillId="0" borderId="0" xfId="2" applyFont="1" applyAlignment="1" applyProtection="1">
      <alignment horizontal="left"/>
    </xf>
    <xf numFmtId="0" fontId="33" fillId="0" borderId="0" xfId="2" applyFont="1" applyAlignment="1" applyProtection="1">
      <alignment horizontal="left"/>
    </xf>
    <xf numFmtId="0" fontId="40" fillId="0" borderId="0" xfId="2" applyFont="1" applyAlignment="1" applyProtection="1">
      <alignment horizontal="left"/>
    </xf>
    <xf numFmtId="0" fontId="40" fillId="0" borderId="0" xfId="2" applyFont="1" applyAlignment="1" applyProtection="1">
      <alignment horizontal="left" vertical="top" wrapText="1"/>
    </xf>
    <xf numFmtId="170" fontId="48" fillId="0" borderId="0" xfId="2" applyNumberFormat="1" applyFont="1" applyAlignment="1">
      <alignment horizontal="right" vertical="top"/>
      <protection locked="0"/>
    </xf>
    <xf numFmtId="39" fontId="40" fillId="0" borderId="0" xfId="2" applyNumberFormat="1" applyFont="1" applyAlignment="1" applyProtection="1">
      <alignment horizontal="right" vertical="top"/>
    </xf>
    <xf numFmtId="14" fontId="40" fillId="0" borderId="0" xfId="2" applyNumberFormat="1" applyFont="1" applyAlignment="1" applyProtection="1">
      <alignment horizontal="left"/>
    </xf>
    <xf numFmtId="0" fontId="31" fillId="4" borderId="119" xfId="2" applyFont="1" applyFill="1" applyBorder="1" applyAlignment="1" applyProtection="1">
      <alignment horizontal="center" vertical="center" wrapText="1"/>
    </xf>
    <xf numFmtId="0" fontId="31" fillId="4" borderId="119" xfId="2" applyFont="1" applyFill="1" applyBorder="1" applyAlignment="1">
      <alignment horizontal="center" vertical="center" wrapText="1"/>
      <protection locked="0"/>
    </xf>
    <xf numFmtId="0" fontId="49" fillId="4" borderId="119" xfId="2" applyFont="1" applyFill="1" applyBorder="1" applyAlignment="1">
      <alignment horizontal="center" vertical="center" wrapText="1"/>
      <protection locked="0"/>
    </xf>
    <xf numFmtId="37" fontId="41" fillId="0" borderId="0" xfId="2" applyNumberFormat="1" applyFont="1" applyAlignment="1">
      <alignment horizontal="right"/>
      <protection locked="0"/>
    </xf>
    <xf numFmtId="0" fontId="41" fillId="0" borderId="0" xfId="2" applyFont="1" applyAlignment="1">
      <alignment horizontal="left" wrapText="1"/>
      <protection locked="0"/>
    </xf>
    <xf numFmtId="170" fontId="41" fillId="0" borderId="0" xfId="2" applyNumberFormat="1" applyFont="1" applyAlignment="1">
      <alignment horizontal="right"/>
      <protection locked="0"/>
    </xf>
    <xf numFmtId="39" fontId="41" fillId="0" borderId="0" xfId="2" applyNumberFormat="1" applyFont="1" applyAlignment="1">
      <alignment horizontal="right"/>
      <protection locked="0"/>
    </xf>
    <xf numFmtId="39" fontId="42" fillId="0" borderId="0" xfId="2" applyNumberFormat="1" applyFont="1" applyAlignment="1">
      <alignment horizontal="right"/>
      <protection locked="0"/>
    </xf>
    <xf numFmtId="39" fontId="31" fillId="0" borderId="119" xfId="2" applyNumberFormat="1" applyFont="1" applyBorder="1" applyAlignment="1">
      <alignment horizontal="right"/>
      <protection locked="0"/>
    </xf>
    <xf numFmtId="39" fontId="43" fillId="0" borderId="0" xfId="2" applyNumberFormat="1" applyFont="1" applyAlignment="1">
      <alignment horizontal="right"/>
      <protection locked="0"/>
    </xf>
    <xf numFmtId="39" fontId="44" fillId="0" borderId="119" xfId="2" applyNumberFormat="1" applyFont="1" applyBorder="1" applyAlignment="1">
      <alignment horizontal="right"/>
      <protection locked="0"/>
    </xf>
    <xf numFmtId="39" fontId="50" fillId="0" borderId="0" xfId="2" applyNumberFormat="1" applyFont="1" applyAlignment="1">
      <alignment horizontal="right" vertical="center"/>
      <protection locked="0"/>
    </xf>
    <xf numFmtId="37" fontId="45" fillId="0" borderId="0" xfId="2" applyNumberFormat="1" applyFont="1" applyAlignment="1">
      <alignment horizontal="right"/>
      <protection locked="0"/>
    </xf>
    <xf numFmtId="0" fontId="45" fillId="0" borderId="0" xfId="2" applyFont="1" applyAlignment="1">
      <alignment horizontal="left" wrapText="1"/>
      <protection locked="0"/>
    </xf>
    <xf numFmtId="170" fontId="45" fillId="0" borderId="0" xfId="2" applyNumberFormat="1" applyFont="1" applyAlignment="1">
      <alignment horizontal="right"/>
      <protection locked="0"/>
    </xf>
    <xf numFmtId="39" fontId="45" fillId="0" borderId="0" xfId="2" applyNumberFormat="1" applyFont="1" applyAlignment="1">
      <alignment horizontal="right"/>
      <protection locked="0"/>
    </xf>
    <xf numFmtId="37" fontId="25" fillId="0" borderId="0" xfId="2" applyNumberFormat="1" applyAlignment="1">
      <alignment horizontal="right" vertical="top"/>
      <protection locked="0"/>
    </xf>
    <xf numFmtId="0" fontId="25" fillId="0" borderId="0" xfId="2" applyAlignment="1">
      <alignment horizontal="left" vertical="top" wrapText="1"/>
      <protection locked="0"/>
    </xf>
    <xf numFmtId="170" fontId="25" fillId="0" borderId="0" xfId="2" applyNumberFormat="1" applyAlignment="1">
      <alignment horizontal="right" vertical="top"/>
      <protection locked="0"/>
    </xf>
    <xf numFmtId="39" fontId="25" fillId="0" borderId="0" xfId="2" applyNumberFormat="1" applyAlignment="1">
      <alignment horizontal="right" vertical="top"/>
      <protection locked="0"/>
    </xf>
    <xf numFmtId="0" fontId="51" fillId="0" borderId="0" xfId="0" applyFont="1"/>
    <xf numFmtId="0" fontId="46" fillId="2" borderId="4" xfId="0" applyFont="1" applyFill="1" applyBorder="1" applyAlignment="1">
      <alignment horizontal="center"/>
    </xf>
    <xf numFmtId="0" fontId="46" fillId="2" borderId="3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6" fillId="0" borderId="51" xfId="1" applyFont="1" applyBorder="1" applyAlignment="1">
      <alignment horizontal="left"/>
    </xf>
    <xf numFmtId="0" fontId="46" fillId="0" borderId="50" xfId="1" applyFont="1" applyBorder="1" applyAlignment="1">
      <alignment horizontal="left"/>
    </xf>
    <xf numFmtId="0" fontId="46" fillId="0" borderId="52" xfId="1" applyFont="1" applyBorder="1" applyAlignment="1">
      <alignment horizontal="left"/>
    </xf>
    <xf numFmtId="0" fontId="51" fillId="0" borderId="0" xfId="0" applyFont="1" applyAlignment="1">
      <alignment horizontal="left" wrapText="1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9" fontId="20" fillId="3" borderId="120" xfId="1" applyNumberFormat="1" applyFont="1" applyFill="1" applyBorder="1" applyAlignment="1">
      <alignment horizontal="left" wrapText="1"/>
    </xf>
    <xf numFmtId="49" fontId="20" fillId="3" borderId="121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46" fillId="0" borderId="51" xfId="1" applyFont="1" applyBorder="1" applyAlignment="1">
      <alignment horizontal="left" shrinkToFit="1"/>
    </xf>
    <xf numFmtId="0" fontId="46" fillId="0" borderId="50" xfId="1" applyFont="1" applyBorder="1" applyAlignment="1">
      <alignment horizontal="left" shrinkToFit="1"/>
    </xf>
    <xf numFmtId="0" fontId="46" fillId="0" borderId="52" xfId="1" applyFont="1" applyBorder="1" applyAlignment="1">
      <alignment horizontal="left" shrinkToFit="1"/>
    </xf>
    <xf numFmtId="0" fontId="36" fillId="0" borderId="51" xfId="1" applyFont="1" applyBorder="1" applyAlignment="1">
      <alignment horizontal="left" wrapText="1"/>
    </xf>
    <xf numFmtId="0" fontId="36" fillId="0" borderId="49" xfId="1" applyFont="1" applyBorder="1" applyAlignment="1">
      <alignment horizontal="left" wrapText="1"/>
    </xf>
    <xf numFmtId="0" fontId="30" fillId="0" borderId="73" xfId="2" applyFont="1" applyBorder="1" applyAlignment="1" applyProtection="1">
      <alignment horizontal="left" vertical="center" wrapText="1"/>
    </xf>
    <xf numFmtId="0" fontId="30" fillId="0" borderId="74" xfId="2" applyFont="1" applyBorder="1" applyAlignment="1" applyProtection="1">
      <alignment horizontal="left" vertical="center" wrapText="1"/>
    </xf>
    <xf numFmtId="0" fontId="30" fillId="0" borderId="75" xfId="2" applyFont="1" applyBorder="1" applyAlignment="1" applyProtection="1">
      <alignment horizontal="left" vertical="center" wrapText="1"/>
    </xf>
    <xf numFmtId="0" fontId="29" fillId="0" borderId="0" xfId="2" applyFont="1" applyAlignment="1" applyProtection="1">
      <alignment horizontal="left" vertical="center"/>
    </xf>
    <xf numFmtId="0" fontId="30" fillId="0" borderId="72" xfId="2" applyFont="1" applyBorder="1" applyAlignment="1" applyProtection="1">
      <alignment horizontal="left" vertical="center" wrapText="1"/>
    </xf>
    <xf numFmtId="0" fontId="30" fillId="0" borderId="0" xfId="2" applyFont="1" applyAlignment="1" applyProtection="1">
      <alignment horizontal="left" vertical="center" wrapText="1"/>
    </xf>
    <xf numFmtId="0" fontId="30" fillId="0" borderId="76" xfId="2" applyFont="1" applyBorder="1" applyAlignment="1" applyProtection="1">
      <alignment horizontal="left" vertical="center" wrapText="1"/>
    </xf>
    <xf numFmtId="0" fontId="30" fillId="0" borderId="77" xfId="2" applyFont="1" applyBorder="1" applyAlignment="1" applyProtection="1">
      <alignment horizontal="left" vertical="center" wrapText="1"/>
    </xf>
    <xf numFmtId="0" fontId="30" fillId="0" borderId="78" xfId="2" applyFont="1" applyBorder="1" applyAlignment="1" applyProtection="1">
      <alignment horizontal="left" vertical="center" wrapText="1"/>
    </xf>
    <xf numFmtId="0" fontId="30" fillId="0" borderId="79" xfId="2" applyFont="1" applyBorder="1" applyAlignment="1" applyProtection="1">
      <alignment horizontal="left" vertical="center" wrapText="1"/>
    </xf>
    <xf numFmtId="0" fontId="29" fillId="0" borderId="0" xfId="2" applyFont="1" applyAlignment="1" applyProtection="1">
      <alignment horizontal="center" vertical="center"/>
    </xf>
    <xf numFmtId="0" fontId="31" fillId="0" borderId="73" xfId="2" applyFont="1" applyBorder="1" applyAlignment="1" applyProtection="1">
      <alignment horizontal="left" vertical="center" wrapText="1"/>
    </xf>
    <xf numFmtId="0" fontId="31" fillId="0" borderId="74" xfId="2" applyFont="1" applyBorder="1" applyAlignment="1" applyProtection="1">
      <alignment horizontal="left" vertical="center" wrapText="1"/>
    </xf>
    <xf numFmtId="0" fontId="31" fillId="0" borderId="75" xfId="2" applyFont="1" applyBorder="1" applyAlignment="1" applyProtection="1">
      <alignment horizontal="left" vertical="center" wrapText="1"/>
    </xf>
    <xf numFmtId="0" fontId="31" fillId="0" borderId="80" xfId="2" applyFont="1" applyBorder="1" applyAlignment="1" applyProtection="1">
      <alignment horizontal="left" vertical="center"/>
    </xf>
    <xf numFmtId="0" fontId="31" fillId="0" borderId="81" xfId="2" applyFont="1" applyBorder="1" applyAlignment="1" applyProtection="1">
      <alignment horizontal="left" vertical="center"/>
    </xf>
    <xf numFmtId="0" fontId="31" fillId="0" borderId="72" xfId="2" applyFont="1" applyBorder="1" applyAlignment="1" applyProtection="1">
      <alignment horizontal="left" vertical="center" wrapText="1"/>
    </xf>
    <xf numFmtId="0" fontId="31" fillId="0" borderId="0" xfId="2" applyFont="1" applyAlignment="1" applyProtection="1">
      <alignment horizontal="left" vertical="center" wrapText="1"/>
    </xf>
    <xf numFmtId="0" fontId="31" fillId="0" borderId="76" xfId="2" applyFont="1" applyBorder="1" applyAlignment="1" applyProtection="1">
      <alignment horizontal="left" vertical="center" wrapText="1"/>
    </xf>
    <xf numFmtId="39" fontId="31" fillId="0" borderId="115" xfId="2" applyNumberFormat="1" applyFont="1" applyBorder="1" applyAlignment="1">
      <alignment horizontal="right" vertical="center"/>
      <protection locked="0"/>
    </xf>
    <xf numFmtId="39" fontId="31" fillId="0" borderId="111" xfId="2" applyNumberFormat="1" applyFont="1" applyBorder="1" applyAlignment="1">
      <alignment horizontal="right" vertical="center"/>
      <protection locked="0"/>
    </xf>
    <xf numFmtId="0" fontId="29" fillId="0" borderId="77" xfId="2" applyFont="1" applyBorder="1" applyAlignment="1" applyProtection="1">
      <alignment horizontal="left" vertical="center" wrapText="1"/>
    </xf>
    <xf numFmtId="0" fontId="29" fillId="0" borderId="78" xfId="2" applyFont="1" applyBorder="1" applyAlignment="1" applyProtection="1">
      <alignment horizontal="center" vertical="center"/>
    </xf>
    <xf numFmtId="0" fontId="29" fillId="0" borderId="79" xfId="2" applyFont="1" applyBorder="1" applyAlignment="1" applyProtection="1">
      <alignment horizontal="center" vertical="center"/>
    </xf>
    <xf numFmtId="0" fontId="31" fillId="0" borderId="82" xfId="2" applyFont="1" applyBorder="1" applyAlignment="1" applyProtection="1">
      <alignment horizontal="left" vertical="center" wrapText="1"/>
    </xf>
    <xf numFmtId="0" fontId="31" fillId="0" borderId="82" xfId="2" applyFont="1" applyBorder="1" applyAlignment="1" applyProtection="1">
      <alignment horizontal="center" vertical="center"/>
    </xf>
    <xf numFmtId="0" fontId="38" fillId="0" borderId="0" xfId="2" applyFont="1" applyAlignment="1" applyProtection="1">
      <alignment horizontal="center" vertical="center"/>
    </xf>
    <xf numFmtId="0" fontId="38" fillId="0" borderId="0" xfId="2" applyFont="1" applyAlignment="1">
      <alignment horizontal="center" vertical="center"/>
      <protection locked="0"/>
    </xf>
    <xf numFmtId="4" fontId="17" fillId="0" borderId="58" xfId="1" applyNumberFormat="1" applyFont="1" applyBorder="1" applyAlignment="1" applyProtection="1">
      <alignment horizontal="right"/>
      <protection locked="0"/>
    </xf>
    <xf numFmtId="4" fontId="17" fillId="0" borderId="58" xfId="1" applyNumberFormat="1" applyFont="1" applyBorder="1" applyProtection="1">
      <protection locked="0"/>
    </xf>
    <xf numFmtId="0" fontId="20" fillId="3" borderId="34" xfId="1" applyFont="1" applyFill="1" applyBorder="1" applyAlignment="1" applyProtection="1">
      <alignment horizontal="left" wrapText="1"/>
      <protection locked="0"/>
    </xf>
    <xf numFmtId="0" fontId="20" fillId="0" borderId="13" xfId="0" applyFont="1" applyBorder="1" applyAlignment="1" applyProtection="1">
      <alignment horizontal="right"/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  <xf numFmtId="4" fontId="4" fillId="2" borderId="10" xfId="1" applyNumberFormat="1" applyFont="1" applyFill="1" applyBorder="1" applyProtection="1">
      <protection locked="0"/>
    </xf>
    <xf numFmtId="0" fontId="3" fillId="0" borderId="9" xfId="1" applyNumberFormat="1" applyFont="1" applyBorder="1" applyAlignment="1" applyProtection="1">
      <alignment horizontal="right"/>
      <protection locked="0"/>
    </xf>
    <xf numFmtId="0" fontId="3" fillId="0" borderId="8" xfId="1" applyNumberFormat="1" applyFont="1" applyBorder="1" applyProtection="1">
      <protection locked="0"/>
    </xf>
    <xf numFmtId="37" fontId="42" fillId="0" borderId="0" xfId="2" applyNumberFormat="1" applyFont="1" applyAlignment="1" applyProtection="1">
      <alignment horizontal="right"/>
    </xf>
    <xf numFmtId="0" fontId="42" fillId="0" borderId="0" xfId="2" applyFont="1" applyAlignment="1" applyProtection="1">
      <alignment horizontal="left" wrapText="1"/>
    </xf>
    <xf numFmtId="170" fontId="42" fillId="0" borderId="0" xfId="2" applyNumberFormat="1" applyFont="1" applyAlignment="1" applyProtection="1">
      <alignment horizontal="right"/>
    </xf>
    <xf numFmtId="37" fontId="31" fillId="0" borderId="119" xfId="2" applyNumberFormat="1" applyFont="1" applyBorder="1" applyAlignment="1" applyProtection="1">
      <alignment horizontal="right"/>
    </xf>
    <xf numFmtId="0" fontId="31" fillId="0" borderId="119" xfId="2" applyFont="1" applyBorder="1" applyAlignment="1" applyProtection="1">
      <alignment horizontal="left" wrapText="1"/>
    </xf>
    <xf numFmtId="170" fontId="31" fillId="0" borderId="119" xfId="2" applyNumberFormat="1" applyFont="1" applyBorder="1" applyAlignment="1" applyProtection="1">
      <alignment horizontal="right"/>
    </xf>
    <xf numFmtId="37" fontId="43" fillId="0" borderId="0" xfId="2" applyNumberFormat="1" applyFont="1" applyAlignment="1" applyProtection="1">
      <alignment horizontal="right"/>
    </xf>
    <xf numFmtId="0" fontId="43" fillId="0" borderId="0" xfId="2" applyFont="1" applyAlignment="1" applyProtection="1">
      <alignment horizontal="left" wrapText="1"/>
    </xf>
    <xf numFmtId="170" fontId="43" fillId="0" borderId="0" xfId="2" applyNumberFormat="1" applyFont="1" applyAlignment="1" applyProtection="1">
      <alignment horizontal="right"/>
    </xf>
    <xf numFmtId="37" fontId="41" fillId="0" borderId="0" xfId="2" applyNumberFormat="1" applyFont="1" applyAlignment="1" applyProtection="1">
      <alignment horizontal="right"/>
    </xf>
    <xf numFmtId="0" fontId="41" fillId="0" borderId="0" xfId="2" applyFont="1" applyAlignment="1" applyProtection="1">
      <alignment horizontal="left" wrapText="1"/>
    </xf>
    <xf numFmtId="170" fontId="41" fillId="0" borderId="0" xfId="2" applyNumberFormat="1" applyFont="1" applyAlignment="1" applyProtection="1">
      <alignment horizontal="right"/>
    </xf>
    <xf numFmtId="37" fontId="44" fillId="0" borderId="119" xfId="2" applyNumberFormat="1" applyFont="1" applyBorder="1" applyAlignment="1" applyProtection="1">
      <alignment horizontal="right"/>
    </xf>
    <xf numFmtId="0" fontId="44" fillId="0" borderId="119" xfId="2" applyFont="1" applyBorder="1" applyAlignment="1" applyProtection="1">
      <alignment horizontal="left" wrapText="1"/>
    </xf>
    <xf numFmtId="170" fontId="44" fillId="0" borderId="119" xfId="2" applyNumberFormat="1" applyFont="1" applyBorder="1" applyAlignment="1" applyProtection="1">
      <alignment horizontal="right"/>
    </xf>
    <xf numFmtId="37" fontId="50" fillId="0" borderId="0" xfId="2" applyNumberFormat="1" applyFont="1" applyAlignment="1" applyProtection="1">
      <alignment horizontal="right" vertical="center"/>
    </xf>
    <xf numFmtId="0" fontId="50" fillId="0" borderId="0" xfId="2" applyFont="1" applyAlignment="1" applyProtection="1">
      <alignment horizontal="left" vertical="center" wrapText="1"/>
    </xf>
    <xf numFmtId="170" fontId="50" fillId="0" borderId="0" xfId="2" applyNumberFormat="1" applyFont="1" applyAlignment="1" applyProtection="1">
      <alignment horizontal="right" vertical="center"/>
    </xf>
  </cellXfs>
  <cellStyles count="4">
    <cellStyle name="Normální" xfId="0" builtinId="0"/>
    <cellStyle name="Normální 2" xfId="2"/>
    <cellStyle name="Normální 2 2" xfId="3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2" zoomScaleNormal="100" workbookViewId="0">
      <selection activeCell="E13" sqref="E13"/>
    </sheetView>
  </sheetViews>
  <sheetFormatPr defaultRowHeight="12.75" x14ac:dyDescent="0.2"/>
  <cols>
    <col min="1" max="1" width="2" customWidth="1"/>
    <col min="2" max="2" width="19.7109375" customWidth="1"/>
    <col min="3" max="3" width="15.85546875" customWidth="1"/>
    <col min="4" max="4" width="14.5703125" customWidth="1"/>
    <col min="5" max="5" width="39.140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452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'REKAPITULACE_so101,401,801,901'!H1</f>
        <v>E6700/07/9</v>
      </c>
      <c r="D2" s="358" t="s">
        <v>453</v>
      </c>
      <c r="E2" s="359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462</v>
      </c>
      <c r="B5" s="16"/>
      <c r="C5" s="17" t="s">
        <v>449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>
        <v>0</v>
      </c>
      <c r="O6" s="22"/>
    </row>
    <row r="7" spans="1:57" ht="12.95" customHeight="1" x14ac:dyDescent="0.2">
      <c r="A7" s="23" t="s">
        <v>71</v>
      </c>
      <c r="B7" s="24"/>
      <c r="C7" s="17" t="s">
        <v>179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1"/>
      <c r="C8" s="362" t="s">
        <v>173</v>
      </c>
      <c r="D8" s="362"/>
      <c r="E8" s="363"/>
      <c r="F8" s="28" t="s">
        <v>12</v>
      </c>
      <c r="G8" s="29"/>
      <c r="H8" s="30"/>
      <c r="I8" s="31"/>
    </row>
    <row r="9" spans="1:57" x14ac:dyDescent="0.2">
      <c r="A9" s="27" t="s">
        <v>13</v>
      </c>
      <c r="B9" s="11"/>
      <c r="C9" s="362" t="str">
        <f>Projektant</f>
        <v>Ing.Eva Wágnerová</v>
      </c>
      <c r="D9" s="362"/>
      <c r="E9" s="363"/>
      <c r="F9" s="11"/>
      <c r="G9" s="32"/>
      <c r="H9" s="33"/>
    </row>
    <row r="10" spans="1:57" x14ac:dyDescent="0.2">
      <c r="A10" s="27" t="s">
        <v>14</v>
      </c>
      <c r="B10" s="11"/>
      <c r="C10" s="362" t="s">
        <v>172</v>
      </c>
      <c r="D10" s="362"/>
      <c r="E10" s="362"/>
      <c r="F10" s="34"/>
      <c r="G10" s="35"/>
      <c r="H10" s="36"/>
    </row>
    <row r="11" spans="1:57" ht="13.5" customHeight="1" x14ac:dyDescent="0.2">
      <c r="A11" s="27" t="s">
        <v>15</v>
      </c>
      <c r="B11" s="11"/>
      <c r="C11" s="362"/>
      <c r="D11" s="362"/>
      <c r="E11" s="362"/>
      <c r="F11" s="37" t="s">
        <v>16</v>
      </c>
      <c r="G11" s="38" t="s">
        <v>71</v>
      </c>
      <c r="H11" s="33"/>
      <c r="BA11" s="39"/>
      <c r="BB11" s="39"/>
      <c r="BC11" s="39"/>
      <c r="BD11" s="39"/>
      <c r="BE11" s="39"/>
    </row>
    <row r="12" spans="1:57" ht="12.75" customHeight="1" x14ac:dyDescent="0.2">
      <c r="A12" s="40" t="s">
        <v>17</v>
      </c>
      <c r="B12" s="9"/>
      <c r="C12" s="368"/>
      <c r="D12" s="368"/>
      <c r="E12" s="368"/>
      <c r="F12" s="41" t="s">
        <v>180</v>
      </c>
      <c r="G12" s="42" t="s">
        <v>450</v>
      </c>
      <c r="H12" s="33"/>
    </row>
    <row r="13" spans="1:57" ht="28.5" customHeight="1" thickBot="1" x14ac:dyDescent="0.25">
      <c r="A13" s="43" t="s">
        <v>18</v>
      </c>
      <c r="B13" s="44"/>
      <c r="C13" s="44"/>
      <c r="D13" s="44"/>
      <c r="E13" s="45"/>
      <c r="F13" s="45"/>
      <c r="G13" s="46"/>
      <c r="H13" s="33"/>
    </row>
    <row r="14" spans="1:57" ht="17.25" customHeight="1" thickBot="1" x14ac:dyDescent="0.25">
      <c r="A14" s="47" t="s">
        <v>19</v>
      </c>
      <c r="B14" s="48"/>
      <c r="C14" s="49"/>
      <c r="D14" s="50" t="s">
        <v>20</v>
      </c>
      <c r="E14" s="51"/>
      <c r="F14" s="51"/>
      <c r="G14" s="49"/>
    </row>
    <row r="15" spans="1:57" ht="15.95" customHeight="1" x14ac:dyDescent="0.2">
      <c r="A15" s="52"/>
      <c r="B15" s="53" t="s">
        <v>21</v>
      </c>
      <c r="C15" s="54">
        <f>HSV</f>
        <v>0</v>
      </c>
      <c r="D15" s="55"/>
      <c r="E15" s="56"/>
      <c r="F15" s="57"/>
      <c r="G15" s="54"/>
    </row>
    <row r="16" spans="1:57" ht="15.95" customHeight="1" x14ac:dyDescent="0.2">
      <c r="A16" s="52" t="s">
        <v>22</v>
      </c>
      <c r="B16" s="53" t="s">
        <v>23</v>
      </c>
      <c r="C16" s="54">
        <f>PSV</f>
        <v>0</v>
      </c>
      <c r="D16" s="8"/>
      <c r="E16" s="58"/>
      <c r="F16" s="59"/>
      <c r="G16" s="54"/>
    </row>
    <row r="17" spans="1:7" ht="15.95" customHeight="1" x14ac:dyDescent="0.2">
      <c r="A17" s="52" t="s">
        <v>24</v>
      </c>
      <c r="B17" s="53" t="s">
        <v>25</v>
      </c>
      <c r="C17" s="54">
        <f>Mont</f>
        <v>0</v>
      </c>
      <c r="D17" s="8"/>
      <c r="E17" s="58"/>
      <c r="F17" s="59"/>
      <c r="G17" s="54"/>
    </row>
    <row r="18" spans="1:7" ht="15.95" customHeight="1" x14ac:dyDescent="0.2">
      <c r="A18" s="60" t="s">
        <v>26</v>
      </c>
      <c r="B18" s="61" t="s">
        <v>27</v>
      </c>
      <c r="C18" s="54">
        <f>Dodavka</f>
        <v>0</v>
      </c>
      <c r="D18" s="8"/>
      <c r="E18" s="58"/>
      <c r="F18" s="59"/>
      <c r="G18" s="54"/>
    </row>
    <row r="19" spans="1:7" ht="15.95" customHeight="1" x14ac:dyDescent="0.2">
      <c r="A19" s="62" t="s">
        <v>28</v>
      </c>
      <c r="B19" s="53"/>
      <c r="C19" s="54">
        <f>SUM(C15:C18)</f>
        <v>0</v>
      </c>
      <c r="D19" s="8"/>
      <c r="E19" s="58"/>
      <c r="F19" s="59"/>
      <c r="G19" s="54"/>
    </row>
    <row r="20" spans="1:7" ht="15.95" customHeight="1" x14ac:dyDescent="0.2">
      <c r="A20" s="62"/>
      <c r="B20" s="53"/>
      <c r="C20" s="54"/>
      <c r="D20" s="8"/>
      <c r="E20" s="58"/>
      <c r="F20" s="59"/>
      <c r="G20" s="54"/>
    </row>
    <row r="21" spans="1:7" ht="15.95" customHeight="1" x14ac:dyDescent="0.2">
      <c r="A21" s="62"/>
      <c r="B21" s="53" t="s">
        <v>174</v>
      </c>
      <c r="C21" s="54">
        <f>HZS</f>
        <v>0</v>
      </c>
      <c r="D21" s="8"/>
      <c r="E21" s="58"/>
      <c r="F21" s="59"/>
      <c r="G21" s="54"/>
    </row>
    <row r="22" spans="1:7" ht="15.95" customHeight="1" x14ac:dyDescent="0.2">
      <c r="A22" s="63" t="s">
        <v>30</v>
      </c>
      <c r="B22" s="64"/>
      <c r="C22" s="54">
        <f>C19+C21</f>
        <v>0</v>
      </c>
      <c r="D22" s="8" t="s">
        <v>31</v>
      </c>
      <c r="E22" s="58"/>
      <c r="F22" s="59"/>
      <c r="G22" s="54"/>
    </row>
    <row r="23" spans="1:7" ht="15.95" customHeight="1" thickBot="1" x14ac:dyDescent="0.25">
      <c r="A23" s="369" t="s">
        <v>32</v>
      </c>
      <c r="B23" s="370"/>
      <c r="C23" s="65">
        <f>C22+G23</f>
        <v>0</v>
      </c>
      <c r="D23" s="66" t="s">
        <v>33</v>
      </c>
      <c r="E23" s="67"/>
      <c r="F23" s="68"/>
      <c r="G23" s="54"/>
    </row>
    <row r="24" spans="1:7" x14ac:dyDescent="0.2">
      <c r="A24" s="69" t="s">
        <v>34</v>
      </c>
      <c r="B24" s="70"/>
      <c r="C24" s="71"/>
      <c r="D24" s="70" t="s">
        <v>35</v>
      </c>
      <c r="E24" s="70"/>
      <c r="F24" s="72" t="s">
        <v>36</v>
      </c>
      <c r="G24" s="73"/>
    </row>
    <row r="25" spans="1:7" x14ac:dyDescent="0.2">
      <c r="A25" s="63" t="s">
        <v>37</v>
      </c>
      <c r="B25" s="64"/>
      <c r="C25" s="74"/>
      <c r="D25" s="64" t="s">
        <v>37</v>
      </c>
      <c r="E25" s="75"/>
      <c r="F25" s="76" t="s">
        <v>37</v>
      </c>
      <c r="G25" s="77"/>
    </row>
    <row r="26" spans="1:7" ht="37.5" customHeight="1" x14ac:dyDescent="0.2">
      <c r="A26" s="63" t="s">
        <v>38</v>
      </c>
      <c r="B26" s="78"/>
      <c r="C26" s="74"/>
      <c r="D26" s="64" t="s">
        <v>38</v>
      </c>
      <c r="E26" s="75"/>
      <c r="F26" s="76" t="s">
        <v>38</v>
      </c>
      <c r="G26" s="77"/>
    </row>
    <row r="27" spans="1:7" x14ac:dyDescent="0.2">
      <c r="A27" s="63"/>
      <c r="B27" s="79"/>
      <c r="C27" s="74"/>
      <c r="D27" s="64"/>
      <c r="E27" s="75"/>
      <c r="F27" s="76"/>
      <c r="G27" s="77"/>
    </row>
    <row r="28" spans="1:7" x14ac:dyDescent="0.2">
      <c r="A28" s="63" t="s">
        <v>39</v>
      </c>
      <c r="B28" s="64"/>
      <c r="C28" s="74"/>
      <c r="D28" s="76" t="s">
        <v>40</v>
      </c>
      <c r="E28" s="74"/>
      <c r="F28" s="80" t="s">
        <v>40</v>
      </c>
      <c r="G28" s="77"/>
    </row>
    <row r="29" spans="1:7" ht="69" customHeight="1" x14ac:dyDescent="0.2">
      <c r="A29" s="63"/>
      <c r="B29" s="64"/>
      <c r="C29" s="81"/>
      <c r="D29" s="82"/>
      <c r="E29" s="81"/>
      <c r="F29" s="64"/>
      <c r="G29" s="77">
        <f ca="1">++++++++++++++++++++++++++++++++++++++++++++++++++++++++++++++++++++++++++++++++++++++++++++++++++++++++++++++++++++++++++++++++++++++++++++++++++++++++++++++++++++++++++++++++++++++++++++++++++++++++A:G</f>
        <v>0</v>
      </c>
    </row>
    <row r="30" spans="1:7" x14ac:dyDescent="0.2">
      <c r="A30" s="83" t="s">
        <v>41</v>
      </c>
      <c r="B30" s="84"/>
      <c r="C30" s="85">
        <v>21</v>
      </c>
      <c r="D30" s="84" t="s">
        <v>42</v>
      </c>
      <c r="E30" s="86"/>
      <c r="F30" s="364">
        <f>C23-F32</f>
        <v>0</v>
      </c>
      <c r="G30" s="365"/>
    </row>
    <row r="31" spans="1:7" x14ac:dyDescent="0.2">
      <c r="A31" s="83" t="s">
        <v>43</v>
      </c>
      <c r="B31" s="84"/>
      <c r="C31" s="85">
        <f>SazbaDPH1</f>
        <v>21</v>
      </c>
      <c r="D31" s="84" t="s">
        <v>44</v>
      </c>
      <c r="E31" s="86"/>
      <c r="F31" s="364">
        <f>ROUND(PRODUCT(F30,C31/100),0)</f>
        <v>0</v>
      </c>
      <c r="G31" s="365"/>
    </row>
    <row r="32" spans="1:7" x14ac:dyDescent="0.2">
      <c r="A32" s="83" t="s">
        <v>41</v>
      </c>
      <c r="B32" s="84"/>
      <c r="C32" s="85">
        <v>0</v>
      </c>
      <c r="D32" s="84" t="s">
        <v>44</v>
      </c>
      <c r="E32" s="86"/>
      <c r="F32" s="364">
        <v>0</v>
      </c>
      <c r="G32" s="365"/>
    </row>
    <row r="33" spans="1:8" x14ac:dyDescent="0.2">
      <c r="A33" s="83" t="s">
        <v>43</v>
      </c>
      <c r="B33" s="87"/>
      <c r="C33" s="88">
        <f>SazbaDPH2</f>
        <v>0</v>
      </c>
      <c r="D33" s="84" t="s">
        <v>44</v>
      </c>
      <c r="E33" s="59"/>
      <c r="F33" s="364">
        <f>ROUND(PRODUCT(F32,C33/100),0)</f>
        <v>0</v>
      </c>
      <c r="G33" s="365"/>
    </row>
    <row r="34" spans="1:8" s="92" customFormat="1" ht="19.5" customHeight="1" thickBot="1" x14ac:dyDescent="0.3">
      <c r="A34" s="89" t="s">
        <v>45</v>
      </c>
      <c r="B34" s="90"/>
      <c r="C34" s="90"/>
      <c r="D34" s="90"/>
      <c r="E34" s="91"/>
      <c r="F34" s="366">
        <f>ROUND(SUM(F30:F33),0)</f>
        <v>0</v>
      </c>
      <c r="G34" s="367"/>
    </row>
    <row r="36" spans="1:8" x14ac:dyDescent="0.2">
      <c r="A36" s="93" t="s">
        <v>46</v>
      </c>
      <c r="B36" s="93"/>
      <c r="C36" s="93"/>
      <c r="D36" s="93"/>
      <c r="E36" s="93"/>
      <c r="F36" s="93"/>
      <c r="G36" s="93"/>
      <c r="H36" t="s">
        <v>5</v>
      </c>
    </row>
    <row r="37" spans="1:8" ht="14.25" customHeight="1" x14ac:dyDescent="0.2">
      <c r="A37" s="93"/>
      <c r="B37" s="361"/>
      <c r="C37" s="361"/>
      <c r="D37" s="361"/>
      <c r="E37" s="361"/>
      <c r="F37" s="361"/>
      <c r="G37" s="361"/>
      <c r="H37" t="s">
        <v>5</v>
      </c>
    </row>
    <row r="38" spans="1:8" ht="12.75" customHeight="1" x14ac:dyDescent="0.2">
      <c r="A38" s="94"/>
      <c r="B38" s="361"/>
      <c r="C38" s="361"/>
      <c r="D38" s="361"/>
      <c r="E38" s="361"/>
      <c r="F38" s="361"/>
      <c r="G38" s="361"/>
      <c r="H38" t="s">
        <v>5</v>
      </c>
    </row>
    <row r="39" spans="1:8" x14ac:dyDescent="0.2">
      <c r="A39" s="94"/>
      <c r="B39" s="361"/>
      <c r="C39" s="361"/>
      <c r="D39" s="361"/>
      <c r="E39" s="361"/>
      <c r="F39" s="361"/>
      <c r="G39" s="361"/>
      <c r="H39" t="s">
        <v>5</v>
      </c>
    </row>
    <row r="40" spans="1:8" x14ac:dyDescent="0.2">
      <c r="A40" s="94"/>
      <c r="B40" s="361"/>
      <c r="C40" s="361"/>
      <c r="D40" s="361"/>
      <c r="E40" s="361"/>
      <c r="F40" s="361"/>
      <c r="G40" s="361"/>
      <c r="H40" t="s">
        <v>5</v>
      </c>
    </row>
    <row r="41" spans="1:8" x14ac:dyDescent="0.2">
      <c r="A41" s="94"/>
      <c r="B41" s="361"/>
      <c r="C41" s="361"/>
      <c r="D41" s="361"/>
      <c r="E41" s="361"/>
      <c r="F41" s="361"/>
      <c r="G41" s="361"/>
      <c r="H41" t="s">
        <v>5</v>
      </c>
    </row>
    <row r="42" spans="1:8" x14ac:dyDescent="0.2">
      <c r="A42" s="94"/>
      <c r="B42" s="361"/>
      <c r="C42" s="361"/>
      <c r="D42" s="361"/>
      <c r="E42" s="361"/>
      <c r="F42" s="361"/>
      <c r="G42" s="361"/>
      <c r="H42" t="s">
        <v>5</v>
      </c>
    </row>
    <row r="43" spans="1:8" x14ac:dyDescent="0.2">
      <c r="A43" s="94"/>
      <c r="B43" s="361"/>
      <c r="C43" s="361"/>
      <c r="D43" s="361"/>
      <c r="E43" s="361"/>
      <c r="F43" s="361"/>
      <c r="G43" s="361"/>
      <c r="H43" t="s">
        <v>5</v>
      </c>
    </row>
    <row r="44" spans="1:8" x14ac:dyDescent="0.2">
      <c r="A44" s="94"/>
      <c r="B44" s="361"/>
      <c r="C44" s="361"/>
      <c r="D44" s="361"/>
      <c r="E44" s="361"/>
      <c r="F44" s="361"/>
      <c r="G44" s="361"/>
      <c r="H44" t="s">
        <v>5</v>
      </c>
    </row>
    <row r="45" spans="1:8" ht="0.75" customHeight="1" x14ac:dyDescent="0.2">
      <c r="A45" s="94"/>
      <c r="B45" s="361"/>
      <c r="C45" s="361"/>
      <c r="D45" s="361"/>
      <c r="E45" s="361"/>
      <c r="F45" s="361"/>
      <c r="G45" s="361"/>
      <c r="H45" t="s">
        <v>5</v>
      </c>
    </row>
    <row r="46" spans="1:8" x14ac:dyDescent="0.2">
      <c r="B46" s="360"/>
      <c r="C46" s="360"/>
      <c r="D46" s="360"/>
      <c r="E46" s="360"/>
      <c r="F46" s="360"/>
      <c r="G46" s="360"/>
    </row>
    <row r="47" spans="1:8" x14ac:dyDescent="0.2">
      <c r="B47" s="360"/>
      <c r="C47" s="360"/>
      <c r="D47" s="360"/>
      <c r="E47" s="360"/>
      <c r="F47" s="360"/>
      <c r="G47" s="360"/>
    </row>
    <row r="48" spans="1:8" x14ac:dyDescent="0.2">
      <c r="B48" s="360"/>
      <c r="C48" s="360"/>
      <c r="D48" s="360"/>
      <c r="E48" s="360"/>
      <c r="F48" s="360"/>
      <c r="G48" s="360"/>
    </row>
    <row r="49" spans="2:7" x14ac:dyDescent="0.2">
      <c r="B49" s="360"/>
      <c r="C49" s="360"/>
      <c r="D49" s="360"/>
      <c r="E49" s="360"/>
      <c r="F49" s="360"/>
      <c r="G49" s="360"/>
    </row>
    <row r="50" spans="2:7" x14ac:dyDescent="0.2">
      <c r="B50" s="360"/>
      <c r="C50" s="360"/>
      <c r="D50" s="360"/>
      <c r="E50" s="360"/>
      <c r="F50" s="360"/>
      <c r="G50" s="360"/>
    </row>
    <row r="51" spans="2:7" x14ac:dyDescent="0.2">
      <c r="B51" s="360"/>
      <c r="C51" s="360"/>
      <c r="D51" s="360"/>
      <c r="E51" s="360"/>
      <c r="F51" s="360"/>
      <c r="G51" s="360"/>
    </row>
    <row r="52" spans="2:7" x14ac:dyDescent="0.2">
      <c r="B52" s="360"/>
      <c r="C52" s="360"/>
      <c r="D52" s="360"/>
      <c r="E52" s="360"/>
      <c r="F52" s="360"/>
      <c r="G52" s="360"/>
    </row>
    <row r="53" spans="2:7" x14ac:dyDescent="0.2">
      <c r="B53" s="360"/>
      <c r="C53" s="360"/>
      <c r="D53" s="360"/>
      <c r="E53" s="360"/>
      <c r="F53" s="360"/>
      <c r="G53" s="360"/>
    </row>
    <row r="54" spans="2:7" x14ac:dyDescent="0.2">
      <c r="B54" s="360"/>
      <c r="C54" s="360"/>
      <c r="D54" s="360"/>
      <c r="E54" s="360"/>
      <c r="F54" s="360"/>
      <c r="G54" s="360"/>
    </row>
    <row r="55" spans="2:7" x14ac:dyDescent="0.2">
      <c r="B55" s="360"/>
      <c r="C55" s="360"/>
      <c r="D55" s="360"/>
      <c r="E55" s="360"/>
      <c r="F55" s="360"/>
      <c r="G55" s="360"/>
    </row>
  </sheetData>
  <mergeCells count="23">
    <mergeCell ref="F33:G33"/>
    <mergeCell ref="F34:G34"/>
    <mergeCell ref="C12:E12"/>
    <mergeCell ref="A23:B23"/>
    <mergeCell ref="F30:G30"/>
    <mergeCell ref="F31:G31"/>
    <mergeCell ref="F32:G32"/>
    <mergeCell ref="D2:E2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</mergeCells>
  <pageMargins left="0.59055118110236227" right="0.39370078740157483" top="0.59055118110236227" bottom="0.98425196850393704" header="0.19685039370078741" footer="0.51181102362204722"/>
  <pageSetup paperSize="9" scale="84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AV78"/>
  <sheetViews>
    <sheetView tabSelected="1" topLeftCell="A2" zoomScaleNormal="100" zoomScaleSheetLayoutView="85" workbookViewId="0">
      <selection activeCell="E35" sqref="E35"/>
    </sheetView>
  </sheetViews>
  <sheetFormatPr defaultRowHeight="12.75" x14ac:dyDescent="0.2"/>
  <cols>
    <col min="1" max="1" width="14" customWidth="1"/>
    <col min="2" max="2" width="6.140625" customWidth="1"/>
    <col min="3" max="3" width="11.42578125" customWidth="1"/>
    <col min="4" max="4" width="19.7109375" customWidth="1"/>
    <col min="5" max="5" width="11.28515625" customWidth="1"/>
    <col min="6" max="6" width="46.2851562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371" t="s">
        <v>47</v>
      </c>
      <c r="B1" s="372"/>
      <c r="C1" s="95" t="str">
        <f>CONCATENATE(cislostavby," ",nazevstavby)</f>
        <v>E6700/07/9 PARK u MŠ HONY ZA KUKÝRNOU</v>
      </c>
      <c r="D1" s="96"/>
      <c r="E1" s="97"/>
      <c r="F1" s="96"/>
      <c r="G1" s="98" t="s">
        <v>48</v>
      </c>
      <c r="H1" s="99" t="s">
        <v>71</v>
      </c>
      <c r="I1" s="100"/>
    </row>
    <row r="2" spans="1:9" ht="13.5" thickBot="1" x14ac:dyDescent="0.25">
      <c r="A2" s="373" t="s">
        <v>49</v>
      </c>
      <c r="B2" s="374"/>
      <c r="C2" s="101" t="s">
        <v>451</v>
      </c>
      <c r="D2" s="102"/>
      <c r="E2" s="103"/>
      <c r="F2" s="102"/>
      <c r="G2" s="375" t="s">
        <v>453</v>
      </c>
      <c r="H2" s="376"/>
      <c r="I2" s="377"/>
    </row>
    <row r="3" spans="1:9" ht="13.5" thickTop="1" x14ac:dyDescent="0.2">
      <c r="A3" s="75"/>
      <c r="B3" s="75"/>
      <c r="C3" s="75"/>
      <c r="D3" s="75"/>
      <c r="E3" s="75"/>
      <c r="F3" s="64"/>
      <c r="G3" s="75"/>
      <c r="H3" s="75"/>
      <c r="I3" s="75"/>
    </row>
    <row r="4" spans="1:9" ht="19.5" customHeight="1" x14ac:dyDescent="0.25">
      <c r="A4" s="104" t="s">
        <v>50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>
      <c r="A5" s="75"/>
      <c r="B5" s="75"/>
      <c r="C5" s="75"/>
      <c r="D5" s="75"/>
      <c r="E5" s="75"/>
      <c r="F5" s="75"/>
      <c r="G5" s="75"/>
      <c r="H5" s="75"/>
      <c r="I5" s="75"/>
    </row>
    <row r="6" spans="1:9" s="33" customFormat="1" ht="13.5" thickBot="1" x14ac:dyDescent="0.25">
      <c r="A6" s="107"/>
      <c r="B6" s="108" t="s">
        <v>51</v>
      </c>
      <c r="C6" s="108"/>
      <c r="D6" s="109"/>
      <c r="E6" s="110" t="s">
        <v>52</v>
      </c>
      <c r="F6" s="111" t="s">
        <v>53</v>
      </c>
      <c r="G6" s="111" t="s">
        <v>54</v>
      </c>
      <c r="H6" s="111" t="s">
        <v>55</v>
      </c>
      <c r="I6" s="112" t="s">
        <v>29</v>
      </c>
    </row>
    <row r="7" spans="1:9" s="33" customFormat="1" x14ac:dyDescent="0.2">
      <c r="A7" s="172" t="str">
        <f>'SO101,801,901POLOŽKY'!B7</f>
        <v>1</v>
      </c>
      <c r="B7" s="113" t="str">
        <f>'SO101,801,901POLOŽKY'!C7</f>
        <v>Zemní práce</v>
      </c>
      <c r="C7" s="64"/>
      <c r="D7" s="114"/>
      <c r="E7" s="173"/>
      <c r="F7" s="174"/>
      <c r="G7" s="174"/>
      <c r="H7" s="174"/>
      <c r="I7" s="175"/>
    </row>
    <row r="8" spans="1:9" s="33" customFormat="1" x14ac:dyDescent="0.2">
      <c r="A8" s="172" t="str">
        <f>'SO101,801,901POLOŽKY'!B20</f>
        <v>14</v>
      </c>
      <c r="B8" s="113" t="str">
        <f>'SO101,801,901POLOŽKY'!C20</f>
        <v>Trávník pobytový - nízký</v>
      </c>
      <c r="C8" s="64"/>
      <c r="D8" s="114"/>
      <c r="E8" s="173"/>
      <c r="F8" s="174"/>
      <c r="G8" s="174"/>
      <c r="H8" s="174"/>
      <c r="I8" s="175"/>
    </row>
    <row r="9" spans="1:9" s="33" customFormat="1" x14ac:dyDescent="0.2">
      <c r="A9" s="172" t="str">
        <f>'SO101,801,901POLOŽKY'!B32</f>
        <v>15</v>
      </c>
      <c r="B9" s="113" t="str">
        <f>'SO101,801,901POLOŽKY'!C32</f>
        <v>Bylinný trávník - krajinný</v>
      </c>
      <c r="C9" s="64"/>
      <c r="D9" s="114"/>
      <c r="E9" s="173"/>
      <c r="F9" s="174"/>
      <c r="G9" s="174"/>
      <c r="H9" s="174"/>
      <c r="I9" s="175"/>
    </row>
    <row r="10" spans="1:9" s="33" customFormat="1" x14ac:dyDescent="0.2">
      <c r="A10" s="172" t="str">
        <f>'SO101,801,901POLOŽKY'!B44</f>
        <v>16</v>
      </c>
      <c r="B10" s="113" t="str">
        <f>'SO101,801,901POLOŽKY'!C44</f>
        <v>Provizorní zatravnění</v>
      </c>
      <c r="C10" s="64"/>
      <c r="D10" s="114"/>
      <c r="E10" s="173"/>
      <c r="F10" s="174"/>
      <c r="G10" s="174"/>
      <c r="H10" s="174"/>
      <c r="I10" s="175"/>
    </row>
    <row r="11" spans="1:9" s="33" customFormat="1" x14ac:dyDescent="0.2">
      <c r="A11" s="172" t="str">
        <f>'SO101,801,901POLOŽKY'!B56</f>
        <v>46</v>
      </c>
      <c r="B11" s="113" t="str">
        <f>'SO101,801,901POLOŽKY'!C56</f>
        <v>Zpevněné plochy</v>
      </c>
      <c r="C11" s="64"/>
      <c r="D11" s="114"/>
      <c r="E11" s="173"/>
      <c r="F11" s="174"/>
      <c r="G11" s="174"/>
      <c r="H11" s="174"/>
      <c r="I11" s="175"/>
    </row>
    <row r="12" spans="1:9" s="33" customFormat="1" x14ac:dyDescent="0.2">
      <c r="A12" s="172" t="str">
        <f>'SO101,801,901POLOŽKY'!B64</f>
        <v>96</v>
      </c>
      <c r="B12" s="113" t="str">
        <f>'SO101,801,901POLOŽKY'!C64</f>
        <v>Bourání konstrukcí</v>
      </c>
      <c r="C12" s="64"/>
      <c r="D12" s="114"/>
      <c r="E12" s="173"/>
      <c r="F12" s="174"/>
      <c r="G12" s="174"/>
      <c r="H12" s="174"/>
      <c r="I12" s="175"/>
    </row>
    <row r="13" spans="1:9" s="33" customFormat="1" x14ac:dyDescent="0.2">
      <c r="A13" s="172" t="str">
        <f>'SO101,801,901POLOŽKY'!B67</f>
        <v>99</v>
      </c>
      <c r="B13" s="113" t="str">
        <f>'SO101,801,901POLOŽKY'!C67</f>
        <v>Staveništní přesun hmot</v>
      </c>
      <c r="C13" s="64"/>
      <c r="D13" s="114"/>
      <c r="E13" s="173"/>
      <c r="F13" s="174"/>
      <c r="G13" s="174"/>
      <c r="H13" s="174"/>
      <c r="I13" s="175"/>
    </row>
    <row r="14" spans="1:9" s="33" customFormat="1" x14ac:dyDescent="0.2">
      <c r="A14" s="172" t="s">
        <v>463</v>
      </c>
      <c r="B14" s="113" t="s">
        <v>466</v>
      </c>
      <c r="C14" s="64"/>
      <c r="D14" s="114"/>
      <c r="E14" s="173"/>
      <c r="F14" s="174"/>
      <c r="G14" s="174"/>
      <c r="H14" s="174"/>
      <c r="I14" s="175"/>
    </row>
    <row r="15" spans="1:9" s="33" customFormat="1" x14ac:dyDescent="0.2">
      <c r="A15" s="172" t="s">
        <v>296</v>
      </c>
      <c r="B15" s="113" t="s">
        <v>297</v>
      </c>
      <c r="C15" s="64"/>
      <c r="D15" s="114"/>
      <c r="E15" s="173"/>
      <c r="F15" s="174"/>
      <c r="G15" s="174"/>
      <c r="H15" s="174"/>
      <c r="I15" s="175"/>
    </row>
    <row r="16" spans="1:9" s="33" customFormat="1" x14ac:dyDescent="0.2">
      <c r="A16" s="172" t="s">
        <v>298</v>
      </c>
      <c r="B16" s="113" t="s">
        <v>448</v>
      </c>
      <c r="C16" s="64"/>
      <c r="D16" s="114"/>
      <c r="E16" s="173"/>
      <c r="F16" s="174"/>
      <c r="G16" s="174"/>
      <c r="H16" s="174"/>
      <c r="I16" s="175"/>
    </row>
    <row r="17" spans="1:48" s="33" customFormat="1" x14ac:dyDescent="0.2">
      <c r="A17" s="172" t="s">
        <v>337</v>
      </c>
      <c r="B17" s="113" t="s">
        <v>465</v>
      </c>
      <c r="C17" s="64"/>
      <c r="D17" s="114"/>
      <c r="E17" s="173"/>
      <c r="F17" s="174"/>
      <c r="G17" s="174"/>
      <c r="H17" s="174"/>
      <c r="I17" s="175"/>
    </row>
    <row r="18" spans="1:48" s="33" customFormat="1" x14ac:dyDescent="0.2">
      <c r="A18" s="172" t="s">
        <v>379</v>
      </c>
      <c r="B18" s="113" t="s">
        <v>467</v>
      </c>
      <c r="C18" s="64"/>
      <c r="D18" s="114"/>
      <c r="E18" s="173"/>
      <c r="F18" s="174"/>
      <c r="G18" s="174"/>
      <c r="H18" s="174"/>
      <c r="I18" s="175"/>
    </row>
    <row r="19" spans="1:48" s="33" customFormat="1" x14ac:dyDescent="0.2">
      <c r="A19" s="172" t="str">
        <f>'SO101,801,901POLOŽKY'!B71</f>
        <v>796</v>
      </c>
      <c r="B19" s="113" t="str">
        <f>'SO101,801,901POLOŽKY'!C71</f>
        <v>Vedlejší náklady</v>
      </c>
      <c r="C19" s="64"/>
      <c r="D19" s="114"/>
      <c r="E19" s="173"/>
      <c r="F19" s="174"/>
      <c r="G19" s="174"/>
      <c r="H19" s="174"/>
      <c r="I19" s="175"/>
    </row>
    <row r="20" spans="1:48" s="33" customFormat="1" ht="13.5" thickBot="1" x14ac:dyDescent="0.25">
      <c r="A20" s="172" t="str">
        <f>'SO101,801,901POLOŽKY'!B77</f>
        <v>799</v>
      </c>
      <c r="B20" s="113" t="str">
        <f>'SO101,801,901POLOŽKY'!C77</f>
        <v>Ostatní náklady</v>
      </c>
      <c r="C20" s="64"/>
      <c r="D20" s="114"/>
      <c r="E20" s="173"/>
      <c r="F20" s="174"/>
      <c r="G20" s="174"/>
      <c r="H20" s="174"/>
      <c r="I20" s="175"/>
    </row>
    <row r="21" spans="1:48" s="121" customFormat="1" ht="13.5" thickBot="1" x14ac:dyDescent="0.25">
      <c r="A21" s="115"/>
      <c r="B21" s="116" t="s">
        <v>56</v>
      </c>
      <c r="C21" s="116"/>
      <c r="D21" s="117"/>
      <c r="E21" s="118"/>
      <c r="F21" s="119"/>
      <c r="G21" s="119"/>
      <c r="H21" s="119"/>
      <c r="I21" s="120"/>
    </row>
    <row r="22" spans="1:48" x14ac:dyDescent="0.2">
      <c r="A22" s="64"/>
      <c r="B22" s="64"/>
      <c r="C22" s="64"/>
      <c r="D22" s="64"/>
      <c r="E22" s="64"/>
      <c r="F22" s="64"/>
      <c r="G22" s="64"/>
      <c r="H22" s="64"/>
      <c r="I22" s="64"/>
    </row>
    <row r="23" spans="1:48" ht="19.5" customHeight="1" x14ac:dyDescent="0.2">
      <c r="AR23" s="39"/>
      <c r="AS23" s="39"/>
      <c r="AT23" s="39"/>
      <c r="AU23" s="39"/>
      <c r="AV23" s="39"/>
    </row>
    <row r="24" spans="1:48" x14ac:dyDescent="0.2">
      <c r="A24" s="378" t="s">
        <v>468</v>
      </c>
      <c r="B24" s="378"/>
      <c r="C24" s="378"/>
      <c r="D24" s="378"/>
      <c r="E24" s="378"/>
      <c r="F24" s="378"/>
      <c r="G24" s="378"/>
      <c r="H24" s="378"/>
      <c r="I24" s="378"/>
    </row>
    <row r="25" spans="1:48" ht="10.5" customHeight="1" x14ac:dyDescent="0.2">
      <c r="A25" s="378"/>
      <c r="B25" s="378"/>
      <c r="C25" s="378"/>
      <c r="D25" s="378"/>
      <c r="E25" s="378"/>
      <c r="F25" s="378"/>
      <c r="G25" s="378"/>
      <c r="H25" s="378"/>
      <c r="I25" s="378"/>
    </row>
    <row r="26" spans="1:48" x14ac:dyDescent="0.2">
      <c r="A26" s="357"/>
      <c r="B26" s="357"/>
      <c r="C26" s="357"/>
      <c r="D26" s="357"/>
      <c r="E26" s="357"/>
      <c r="F26" s="357"/>
      <c r="G26" s="357"/>
      <c r="H26" s="357"/>
      <c r="I26" s="357"/>
      <c r="AR26">
        <v>8</v>
      </c>
    </row>
    <row r="27" spans="1:48" ht="22.5" customHeight="1" x14ac:dyDescent="0.2">
      <c r="A27" s="378" t="s">
        <v>469</v>
      </c>
      <c r="B27" s="378"/>
      <c r="C27" s="378"/>
      <c r="D27" s="378"/>
      <c r="E27" s="378"/>
      <c r="F27" s="378"/>
      <c r="G27" s="378"/>
      <c r="H27" s="378"/>
      <c r="I27" s="378"/>
    </row>
    <row r="35" spans="6:9" x14ac:dyDescent="0.2">
      <c r="F35" s="122"/>
      <c r="G35" s="123"/>
      <c r="H35" s="123"/>
      <c r="I35" s="124"/>
    </row>
    <row r="36" spans="6:9" x14ac:dyDescent="0.2">
      <c r="F36" s="122"/>
      <c r="G36" s="123"/>
      <c r="H36" s="123"/>
      <c r="I36" s="124"/>
    </row>
    <row r="37" spans="6:9" x14ac:dyDescent="0.2">
      <c r="F37" s="122"/>
      <c r="G37" s="123"/>
      <c r="H37" s="123"/>
      <c r="I37" s="124"/>
    </row>
    <row r="38" spans="6:9" x14ac:dyDescent="0.2">
      <c r="F38" s="122"/>
      <c r="G38" s="123"/>
      <c r="H38" s="123"/>
      <c r="I38" s="124"/>
    </row>
    <row r="39" spans="6:9" x14ac:dyDescent="0.2">
      <c r="F39" s="122"/>
      <c r="G39" s="123"/>
      <c r="H39" s="123"/>
      <c r="I39" s="124"/>
    </row>
    <row r="40" spans="6:9" x14ac:dyDescent="0.2">
      <c r="F40" s="122"/>
      <c r="G40" s="123"/>
      <c r="H40" s="123"/>
      <c r="I40" s="124"/>
    </row>
    <row r="41" spans="6:9" x14ac:dyDescent="0.2">
      <c r="F41" s="122"/>
      <c r="G41" s="123"/>
      <c r="H41" s="123"/>
      <c r="I41" s="124"/>
    </row>
    <row r="42" spans="6:9" x14ac:dyDescent="0.2">
      <c r="F42" s="122"/>
      <c r="G42" s="123"/>
      <c r="H42" s="123"/>
      <c r="I42" s="124"/>
    </row>
    <row r="43" spans="6:9" x14ac:dyDescent="0.2">
      <c r="F43" s="122"/>
      <c r="G43" s="123"/>
      <c r="H43" s="123"/>
      <c r="I43" s="124"/>
    </row>
    <row r="44" spans="6:9" x14ac:dyDescent="0.2">
      <c r="F44" s="122"/>
      <c r="G44" s="123"/>
      <c r="H44" s="123"/>
      <c r="I44" s="124"/>
    </row>
    <row r="45" spans="6:9" x14ac:dyDescent="0.2">
      <c r="F45" s="122"/>
      <c r="G45" s="123"/>
      <c r="H45" s="123"/>
      <c r="I45" s="124"/>
    </row>
    <row r="46" spans="6:9" x14ac:dyDescent="0.2">
      <c r="F46" s="122"/>
      <c r="G46" s="123"/>
      <c r="H46" s="123"/>
      <c r="I46" s="124"/>
    </row>
    <row r="47" spans="6:9" x14ac:dyDescent="0.2">
      <c r="F47" s="122"/>
      <c r="G47" s="123"/>
      <c r="H47" s="123"/>
      <c r="I47" s="124"/>
    </row>
    <row r="48" spans="6:9" x14ac:dyDescent="0.2">
      <c r="F48" s="122"/>
      <c r="G48" s="123"/>
      <c r="H48" s="123"/>
      <c r="I48" s="124"/>
    </row>
    <row r="49" spans="6:9" x14ac:dyDescent="0.2">
      <c r="F49" s="122"/>
      <c r="G49" s="123"/>
      <c r="H49" s="123"/>
      <c r="I49" s="124"/>
    </row>
    <row r="50" spans="6:9" x14ac:dyDescent="0.2">
      <c r="F50" s="122"/>
      <c r="G50" s="123"/>
      <c r="H50" s="123"/>
      <c r="I50" s="124"/>
    </row>
    <row r="51" spans="6:9" x14ac:dyDescent="0.2">
      <c r="F51" s="122"/>
      <c r="G51" s="123"/>
      <c r="H51" s="123"/>
      <c r="I51" s="124"/>
    </row>
    <row r="52" spans="6:9" x14ac:dyDescent="0.2">
      <c r="F52" s="122"/>
      <c r="G52" s="123"/>
      <c r="H52" s="123"/>
      <c r="I52" s="124"/>
    </row>
    <row r="53" spans="6:9" x14ac:dyDescent="0.2">
      <c r="F53" s="122"/>
      <c r="G53" s="123"/>
      <c r="H53" s="123"/>
      <c r="I53" s="124"/>
    </row>
    <row r="54" spans="6:9" x14ac:dyDescent="0.2">
      <c r="F54" s="122"/>
      <c r="G54" s="123"/>
      <c r="H54" s="123"/>
      <c r="I54" s="124"/>
    </row>
    <row r="55" spans="6:9" x14ac:dyDescent="0.2">
      <c r="F55" s="122"/>
      <c r="G55" s="123"/>
      <c r="H55" s="123"/>
      <c r="I55" s="124"/>
    </row>
    <row r="56" spans="6:9" x14ac:dyDescent="0.2">
      <c r="F56" s="122"/>
      <c r="G56" s="123"/>
      <c r="H56" s="123"/>
      <c r="I56" s="124"/>
    </row>
    <row r="57" spans="6:9" x14ac:dyDescent="0.2">
      <c r="F57" s="122"/>
      <c r="G57" s="123"/>
      <c r="H57" s="123"/>
      <c r="I57" s="124"/>
    </row>
    <row r="58" spans="6:9" x14ac:dyDescent="0.2">
      <c r="F58" s="122"/>
      <c r="G58" s="123"/>
      <c r="H58" s="123"/>
      <c r="I58" s="124"/>
    </row>
    <row r="59" spans="6:9" x14ac:dyDescent="0.2">
      <c r="F59" s="122"/>
      <c r="G59" s="123"/>
      <c r="H59" s="123"/>
      <c r="I59" s="124"/>
    </row>
    <row r="60" spans="6:9" x14ac:dyDescent="0.2">
      <c r="F60" s="122"/>
      <c r="G60" s="123"/>
      <c r="H60" s="123"/>
      <c r="I60" s="124"/>
    </row>
    <row r="61" spans="6:9" x14ac:dyDescent="0.2">
      <c r="F61" s="122"/>
      <c r="G61" s="123"/>
      <c r="H61" s="123"/>
      <c r="I61" s="124"/>
    </row>
    <row r="62" spans="6:9" x14ac:dyDescent="0.2">
      <c r="F62" s="122"/>
      <c r="G62" s="123"/>
      <c r="H62" s="123"/>
      <c r="I62" s="124"/>
    </row>
    <row r="63" spans="6:9" x14ac:dyDescent="0.2">
      <c r="F63" s="122"/>
      <c r="G63" s="123"/>
      <c r="H63" s="123"/>
      <c r="I63" s="124"/>
    </row>
    <row r="64" spans="6:9" x14ac:dyDescent="0.2">
      <c r="F64" s="122"/>
      <c r="G64" s="123"/>
      <c r="H64" s="123"/>
      <c r="I64" s="124"/>
    </row>
    <row r="65" spans="6:9" x14ac:dyDescent="0.2">
      <c r="F65" s="122"/>
      <c r="G65" s="123"/>
      <c r="H65" s="123"/>
      <c r="I65" s="124"/>
    </row>
    <row r="66" spans="6:9" x14ac:dyDescent="0.2">
      <c r="F66" s="122"/>
      <c r="G66" s="123"/>
      <c r="H66" s="123"/>
      <c r="I66" s="124"/>
    </row>
    <row r="67" spans="6:9" x14ac:dyDescent="0.2">
      <c r="F67" s="122"/>
      <c r="G67" s="123"/>
      <c r="H67" s="123"/>
      <c r="I67" s="124"/>
    </row>
    <row r="68" spans="6:9" x14ac:dyDescent="0.2">
      <c r="F68" s="122"/>
      <c r="G68" s="123"/>
      <c r="H68" s="123"/>
      <c r="I68" s="124"/>
    </row>
    <row r="69" spans="6:9" x14ac:dyDescent="0.2">
      <c r="F69" s="122"/>
      <c r="G69" s="123"/>
      <c r="H69" s="123"/>
      <c r="I69" s="124"/>
    </row>
    <row r="70" spans="6:9" x14ac:dyDescent="0.2">
      <c r="F70" s="122"/>
      <c r="G70" s="123"/>
      <c r="H70" s="123"/>
      <c r="I70" s="124"/>
    </row>
    <row r="71" spans="6:9" x14ac:dyDescent="0.2">
      <c r="F71" s="122"/>
      <c r="G71" s="123"/>
      <c r="H71" s="123"/>
      <c r="I71" s="124"/>
    </row>
    <row r="72" spans="6:9" x14ac:dyDescent="0.2">
      <c r="F72" s="122"/>
      <c r="G72" s="123"/>
      <c r="H72" s="123"/>
      <c r="I72" s="124"/>
    </row>
    <row r="73" spans="6:9" x14ac:dyDescent="0.2">
      <c r="F73" s="122"/>
      <c r="G73" s="123"/>
      <c r="H73" s="123"/>
      <c r="I73" s="124"/>
    </row>
    <row r="74" spans="6:9" x14ac:dyDescent="0.2">
      <c r="F74" s="122"/>
      <c r="G74" s="123"/>
      <c r="H74" s="123"/>
      <c r="I74" s="124"/>
    </row>
    <row r="75" spans="6:9" x14ac:dyDescent="0.2">
      <c r="F75" s="122"/>
      <c r="G75" s="123"/>
      <c r="H75" s="123"/>
      <c r="I75" s="124"/>
    </row>
    <row r="76" spans="6:9" x14ac:dyDescent="0.2">
      <c r="F76" s="122"/>
      <c r="G76" s="123"/>
      <c r="H76" s="123"/>
      <c r="I76" s="124"/>
    </row>
    <row r="77" spans="6:9" x14ac:dyDescent="0.2">
      <c r="F77" s="122"/>
      <c r="G77" s="123"/>
      <c r="H77" s="123"/>
      <c r="I77" s="124"/>
    </row>
    <row r="78" spans="6:9" x14ac:dyDescent="0.2">
      <c r="F78" s="122"/>
      <c r="G78" s="123"/>
      <c r="H78" s="123"/>
      <c r="I78" s="124"/>
    </row>
  </sheetData>
  <mergeCells count="5">
    <mergeCell ref="A1:B1"/>
    <mergeCell ref="A2:B2"/>
    <mergeCell ref="G2:I2"/>
    <mergeCell ref="A24:I25"/>
    <mergeCell ref="A27:I27"/>
  </mergeCells>
  <pageMargins left="0.59055118110236227" right="0.39370078740157483" top="0.59055118110236227" bottom="0.98425196850393704" header="0.19685039370078741" footer="0.51181102362204722"/>
  <pageSetup paperSize="9" fitToHeight="0" orientation="landscape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CZ153"/>
  <sheetViews>
    <sheetView showGridLines="0" showZeros="0" zoomScale="115" zoomScaleNormal="115" workbookViewId="0">
      <selection activeCell="J15" sqref="J15"/>
    </sheetView>
  </sheetViews>
  <sheetFormatPr defaultRowHeight="12.75" x14ac:dyDescent="0.2"/>
  <cols>
    <col min="1" max="1" width="4.42578125" style="125" customWidth="1"/>
    <col min="2" max="2" width="11.5703125" style="125" customWidth="1"/>
    <col min="3" max="3" width="44.7109375" style="125" customWidth="1"/>
    <col min="4" max="4" width="9.42578125" style="125" customWidth="1"/>
    <col min="5" max="5" width="8.5703125" style="166" customWidth="1"/>
    <col min="6" max="6" width="9.85546875" style="125" customWidth="1"/>
    <col min="7" max="7" width="13.85546875" style="125" customWidth="1"/>
    <col min="8" max="11" width="9.140625" style="125"/>
    <col min="12" max="12" width="75.42578125" style="125" customWidth="1"/>
    <col min="13" max="13" width="45.28515625" style="125" customWidth="1"/>
    <col min="14" max="16384" width="9.140625" style="125"/>
  </cols>
  <sheetData>
    <row r="1" spans="1:104" ht="15.75" x14ac:dyDescent="0.25">
      <c r="A1" s="383" t="s">
        <v>58</v>
      </c>
      <c r="B1" s="383"/>
      <c r="C1" s="383"/>
      <c r="D1" s="383"/>
      <c r="E1" s="383"/>
      <c r="F1" s="383"/>
      <c r="G1" s="383"/>
    </row>
    <row r="2" spans="1:104" ht="14.25" customHeight="1" thickBot="1" x14ac:dyDescent="0.25">
      <c r="A2" s="126"/>
      <c r="B2" s="127"/>
      <c r="C2" s="128"/>
      <c r="D2" s="128"/>
      <c r="E2" s="129"/>
      <c r="F2" s="128"/>
      <c r="G2" s="128"/>
    </row>
    <row r="3" spans="1:104" ht="18" customHeight="1" thickTop="1" x14ac:dyDescent="0.2">
      <c r="A3" s="371" t="s">
        <v>47</v>
      </c>
      <c r="B3" s="372"/>
      <c r="C3" s="95" t="str">
        <f>CONCATENATE(cislostavby," ",nazevstavby)</f>
        <v>E6700/07/9 PARK u MŠ HONY ZA KUKÝRNOU</v>
      </c>
      <c r="D3" s="96"/>
      <c r="E3" s="130" t="s">
        <v>59</v>
      </c>
      <c r="F3" s="131" t="str">
        <f>'REKAPITULACE_so101,401,801,901'!H1</f>
        <v>E6700/07/9</v>
      </c>
      <c r="G3" s="132"/>
    </row>
    <row r="4" spans="1:104" ht="23.25" customHeight="1" thickBot="1" x14ac:dyDescent="0.25">
      <c r="A4" s="384" t="s">
        <v>49</v>
      </c>
      <c r="B4" s="374"/>
      <c r="C4" s="388" t="str">
        <f>CONCATENATE(cisloobjektu," ",nazevobjektu)</f>
        <v xml:space="preserve">SO 101,401,801,901 Stavební úpravy, Veřejné osvětlení, Terénní a vegetační úpravy, Mobiliář </v>
      </c>
      <c r="D4" s="389"/>
      <c r="E4" s="385" t="str">
        <f>'REKAPITULACE_so101,401,801,901'!G2</f>
        <v>Nezpůsobilé náklady</v>
      </c>
      <c r="F4" s="386"/>
      <c r="G4" s="387"/>
    </row>
    <row r="5" spans="1:104" ht="13.5" thickTop="1" x14ac:dyDescent="0.2">
      <c r="A5" s="133"/>
      <c r="B5" s="126"/>
      <c r="C5" s="126"/>
      <c r="D5" s="126"/>
      <c r="E5" s="134"/>
      <c r="F5" s="126"/>
      <c r="G5" s="135"/>
    </row>
    <row r="6" spans="1:104" x14ac:dyDescent="0.2">
      <c r="A6" s="136" t="s">
        <v>60</v>
      </c>
      <c r="B6" s="137" t="s">
        <v>61</v>
      </c>
      <c r="C6" s="137" t="s">
        <v>62</v>
      </c>
      <c r="D6" s="137" t="s">
        <v>63</v>
      </c>
      <c r="E6" s="138" t="s">
        <v>64</v>
      </c>
      <c r="F6" s="137" t="s">
        <v>65</v>
      </c>
      <c r="G6" s="139" t="s">
        <v>66</v>
      </c>
    </row>
    <row r="7" spans="1:104" x14ac:dyDescent="0.2">
      <c r="A7" s="140" t="s">
        <v>67</v>
      </c>
      <c r="B7" s="141" t="s">
        <v>68</v>
      </c>
      <c r="C7" s="142" t="s">
        <v>69</v>
      </c>
      <c r="D7" s="143"/>
      <c r="E7" s="144"/>
      <c r="F7" s="144"/>
      <c r="G7" s="145"/>
      <c r="H7" s="146"/>
      <c r="I7" s="146"/>
      <c r="O7" s="147">
        <v>1</v>
      </c>
    </row>
    <row r="8" spans="1:104" x14ac:dyDescent="0.2">
      <c r="A8" s="148">
        <v>1</v>
      </c>
      <c r="B8" s="149" t="s">
        <v>176</v>
      </c>
      <c r="C8" s="150" t="s">
        <v>175</v>
      </c>
      <c r="D8" s="151" t="s">
        <v>72</v>
      </c>
      <c r="E8" s="152">
        <v>1666</v>
      </c>
      <c r="F8" s="418"/>
      <c r="G8" s="419"/>
      <c r="O8" s="147">
        <v>2</v>
      </c>
      <c r="AA8" s="125">
        <v>1</v>
      </c>
      <c r="AB8" s="125">
        <v>1</v>
      </c>
      <c r="AC8" s="125">
        <v>1</v>
      </c>
      <c r="AZ8" s="125">
        <v>1</v>
      </c>
      <c r="BA8" s="125">
        <f>IF(AZ8=1,G8,0)</f>
        <v>0</v>
      </c>
      <c r="BB8" s="125">
        <f>IF(AZ8=2,G8,0)</f>
        <v>0</v>
      </c>
      <c r="BC8" s="125">
        <f>IF(AZ8=3,G8,0)</f>
        <v>0</v>
      </c>
      <c r="BD8" s="125">
        <f>IF(AZ8=4,G8,0)</f>
        <v>0</v>
      </c>
      <c r="BE8" s="125">
        <f>IF(AZ8=5,G8,0)</f>
        <v>0</v>
      </c>
      <c r="CA8" s="153">
        <v>1</v>
      </c>
      <c r="CB8" s="153">
        <v>1</v>
      </c>
      <c r="CZ8" s="125">
        <v>0</v>
      </c>
    </row>
    <row r="9" spans="1:104" x14ac:dyDescent="0.2">
      <c r="A9" s="154"/>
      <c r="B9" s="156"/>
      <c r="C9" s="379" t="s">
        <v>73</v>
      </c>
      <c r="D9" s="380"/>
      <c r="E9" s="157">
        <v>1666</v>
      </c>
      <c r="F9" s="420"/>
      <c r="G9" s="421"/>
      <c r="M9" s="155" t="s">
        <v>73</v>
      </c>
      <c r="O9" s="147"/>
    </row>
    <row r="10" spans="1:104" ht="22.5" x14ac:dyDescent="0.2">
      <c r="A10" s="148">
        <v>2</v>
      </c>
      <c r="B10" s="149" t="s">
        <v>74</v>
      </c>
      <c r="C10" s="150" t="s">
        <v>75</v>
      </c>
      <c r="D10" s="151" t="s">
        <v>72</v>
      </c>
      <c r="E10" s="152">
        <v>332.25</v>
      </c>
      <c r="F10" s="418"/>
      <c r="G10" s="419"/>
      <c r="O10" s="147">
        <v>2</v>
      </c>
      <c r="AA10" s="125">
        <v>1</v>
      </c>
      <c r="AB10" s="125">
        <v>0</v>
      </c>
      <c r="AC10" s="125">
        <v>0</v>
      </c>
      <c r="AZ10" s="125">
        <v>1</v>
      </c>
      <c r="BA10" s="125">
        <f>IF(AZ10=1,G10,0)</f>
        <v>0</v>
      </c>
      <c r="BB10" s="125">
        <f>IF(AZ10=2,G10,0)</f>
        <v>0</v>
      </c>
      <c r="BC10" s="125">
        <f>IF(AZ10=3,G10,0)</f>
        <v>0</v>
      </c>
      <c r="BD10" s="125">
        <f>IF(AZ10=4,G10,0)</f>
        <v>0</v>
      </c>
      <c r="BE10" s="125">
        <f>IF(AZ10=5,G10,0)</f>
        <v>0</v>
      </c>
      <c r="CA10" s="153">
        <v>1</v>
      </c>
      <c r="CB10" s="153">
        <v>0</v>
      </c>
      <c r="CZ10" s="125">
        <v>0</v>
      </c>
    </row>
    <row r="11" spans="1:104" x14ac:dyDescent="0.2">
      <c r="A11" s="154"/>
      <c r="B11" s="156"/>
      <c r="C11" s="379" t="s">
        <v>76</v>
      </c>
      <c r="D11" s="380"/>
      <c r="E11" s="157">
        <v>332.25</v>
      </c>
      <c r="F11" s="420"/>
      <c r="G11" s="421"/>
      <c r="M11" s="155" t="s">
        <v>76</v>
      </c>
      <c r="O11" s="147"/>
    </row>
    <row r="12" spans="1:104" x14ac:dyDescent="0.2">
      <c r="A12" s="148">
        <v>3</v>
      </c>
      <c r="B12" s="149" t="s">
        <v>77</v>
      </c>
      <c r="C12" s="150" t="s">
        <v>78</v>
      </c>
      <c r="D12" s="151" t="s">
        <v>79</v>
      </c>
      <c r="E12" s="152">
        <v>73.094999999999999</v>
      </c>
      <c r="F12" s="418"/>
      <c r="G12" s="419"/>
      <c r="O12" s="147">
        <v>2</v>
      </c>
      <c r="AA12" s="125">
        <v>1</v>
      </c>
      <c r="AB12" s="125">
        <v>1</v>
      </c>
      <c r="AC12" s="125">
        <v>1</v>
      </c>
      <c r="AZ12" s="125">
        <v>1</v>
      </c>
      <c r="BA12" s="125">
        <f>IF(AZ12=1,G12,0)</f>
        <v>0</v>
      </c>
      <c r="BB12" s="125">
        <f>IF(AZ12=2,G12,0)</f>
        <v>0</v>
      </c>
      <c r="BC12" s="125">
        <f>IF(AZ12=3,G12,0)</f>
        <v>0</v>
      </c>
      <c r="BD12" s="125">
        <f>IF(AZ12=4,G12,0)</f>
        <v>0</v>
      </c>
      <c r="BE12" s="125">
        <f>IF(AZ12=5,G12,0)</f>
        <v>0</v>
      </c>
      <c r="CA12" s="153">
        <v>1</v>
      </c>
      <c r="CB12" s="153">
        <v>1</v>
      </c>
      <c r="CZ12" s="125">
        <v>0</v>
      </c>
    </row>
    <row r="13" spans="1:104" x14ac:dyDescent="0.2">
      <c r="A13" s="154"/>
      <c r="B13" s="156"/>
      <c r="C13" s="379" t="s">
        <v>80</v>
      </c>
      <c r="D13" s="380"/>
      <c r="E13" s="157">
        <v>73.094999999999999</v>
      </c>
      <c r="F13" s="420"/>
      <c r="G13" s="421"/>
      <c r="M13" s="155" t="s">
        <v>80</v>
      </c>
      <c r="O13" s="147"/>
    </row>
    <row r="14" spans="1:104" x14ac:dyDescent="0.2">
      <c r="A14" s="148">
        <v>4</v>
      </c>
      <c r="B14" s="149" t="s">
        <v>81</v>
      </c>
      <c r="C14" s="150" t="s">
        <v>82</v>
      </c>
      <c r="D14" s="151" t="s">
        <v>79</v>
      </c>
      <c r="E14" s="152">
        <v>67.094999999999999</v>
      </c>
      <c r="F14" s="418"/>
      <c r="G14" s="419"/>
      <c r="O14" s="147">
        <v>2</v>
      </c>
      <c r="AA14" s="125">
        <v>1</v>
      </c>
      <c r="AB14" s="125">
        <v>1</v>
      </c>
      <c r="AC14" s="125">
        <v>1</v>
      </c>
      <c r="AZ14" s="125">
        <v>1</v>
      </c>
      <c r="BA14" s="125">
        <f>IF(AZ14=1,G14,0)</f>
        <v>0</v>
      </c>
      <c r="BB14" s="125">
        <f>IF(AZ14=2,G14,0)</f>
        <v>0</v>
      </c>
      <c r="BC14" s="125">
        <f>IF(AZ14=3,G14,0)</f>
        <v>0</v>
      </c>
      <c r="BD14" s="125">
        <f>IF(AZ14=4,G14,0)</f>
        <v>0</v>
      </c>
      <c r="BE14" s="125">
        <f>IF(AZ14=5,G14,0)</f>
        <v>0</v>
      </c>
      <c r="CA14" s="153">
        <v>1</v>
      </c>
      <c r="CB14" s="153">
        <v>1</v>
      </c>
      <c r="CZ14" s="125">
        <v>0</v>
      </c>
    </row>
    <row r="15" spans="1:104" x14ac:dyDescent="0.2">
      <c r="A15" s="154"/>
      <c r="B15" s="156"/>
      <c r="C15" s="379" t="s">
        <v>83</v>
      </c>
      <c r="D15" s="380"/>
      <c r="E15" s="157">
        <v>67.094999999999999</v>
      </c>
      <c r="F15" s="420"/>
      <c r="G15" s="421"/>
      <c r="M15" s="155" t="s">
        <v>83</v>
      </c>
      <c r="O15" s="147"/>
    </row>
    <row r="16" spans="1:104" x14ac:dyDescent="0.2">
      <c r="A16" s="148">
        <v>5</v>
      </c>
      <c r="B16" s="149" t="s">
        <v>84</v>
      </c>
      <c r="C16" s="150" t="s">
        <v>85</v>
      </c>
      <c r="D16" s="151" t="s">
        <v>79</v>
      </c>
      <c r="E16" s="152">
        <v>67.094999999999999</v>
      </c>
      <c r="F16" s="418"/>
      <c r="G16" s="419"/>
      <c r="O16" s="147">
        <v>2</v>
      </c>
      <c r="AA16" s="125">
        <v>1</v>
      </c>
      <c r="AB16" s="125">
        <v>0</v>
      </c>
      <c r="AC16" s="125">
        <v>0</v>
      </c>
      <c r="AZ16" s="125">
        <v>1</v>
      </c>
      <c r="BA16" s="125">
        <f>IF(AZ16=1,G16,0)</f>
        <v>0</v>
      </c>
      <c r="BB16" s="125">
        <f>IF(AZ16=2,G16,0)</f>
        <v>0</v>
      </c>
      <c r="BC16" s="125">
        <f>IF(AZ16=3,G16,0)</f>
        <v>0</v>
      </c>
      <c r="BD16" s="125">
        <f>IF(AZ16=4,G16,0)</f>
        <v>0</v>
      </c>
      <c r="BE16" s="125">
        <f>IF(AZ16=5,G16,0)</f>
        <v>0</v>
      </c>
      <c r="CA16" s="153">
        <v>1</v>
      </c>
      <c r="CB16" s="153">
        <v>0</v>
      </c>
      <c r="CZ16" s="125">
        <v>0</v>
      </c>
    </row>
    <row r="17" spans="1:104" x14ac:dyDescent="0.2">
      <c r="A17" s="148">
        <v>6</v>
      </c>
      <c r="B17" s="149" t="s">
        <v>86</v>
      </c>
      <c r="C17" s="150" t="s">
        <v>87</v>
      </c>
      <c r="D17" s="151" t="s">
        <v>72</v>
      </c>
      <c r="E17" s="152">
        <v>1666</v>
      </c>
      <c r="F17" s="418"/>
      <c r="G17" s="419"/>
      <c r="O17" s="147">
        <v>2</v>
      </c>
      <c r="AA17" s="125">
        <v>1</v>
      </c>
      <c r="AB17" s="125">
        <v>1</v>
      </c>
      <c r="AC17" s="125">
        <v>1</v>
      </c>
      <c r="AZ17" s="125">
        <v>1</v>
      </c>
      <c r="BA17" s="125">
        <f>IF(AZ17=1,G17,0)</f>
        <v>0</v>
      </c>
      <c r="BB17" s="125">
        <f>IF(AZ17=2,G17,0)</f>
        <v>0</v>
      </c>
      <c r="BC17" s="125">
        <f>IF(AZ17=3,G17,0)</f>
        <v>0</v>
      </c>
      <c r="BD17" s="125">
        <f>IF(AZ17=4,G17,0)</f>
        <v>0</v>
      </c>
      <c r="BE17" s="125">
        <f>IF(AZ17=5,G17,0)</f>
        <v>0</v>
      </c>
      <c r="CA17" s="153">
        <v>1</v>
      </c>
      <c r="CB17" s="153">
        <v>1</v>
      </c>
      <c r="CZ17" s="125">
        <v>0</v>
      </c>
    </row>
    <row r="18" spans="1:104" x14ac:dyDescent="0.2">
      <c r="A18" s="148">
        <v>7</v>
      </c>
      <c r="B18" s="149" t="s">
        <v>88</v>
      </c>
      <c r="C18" s="150" t="s">
        <v>89</v>
      </c>
      <c r="D18" s="151" t="s">
        <v>72</v>
      </c>
      <c r="E18" s="152">
        <v>1580</v>
      </c>
      <c r="F18" s="418"/>
      <c r="G18" s="419"/>
      <c r="O18" s="147">
        <v>2</v>
      </c>
      <c r="AA18" s="125">
        <v>1</v>
      </c>
      <c r="AB18" s="125">
        <v>1</v>
      </c>
      <c r="AC18" s="125">
        <v>1</v>
      </c>
      <c r="AZ18" s="125">
        <v>1</v>
      </c>
      <c r="BA18" s="125">
        <f>IF(AZ18=1,G18,0)</f>
        <v>0</v>
      </c>
      <c r="BB18" s="125">
        <f>IF(AZ18=2,G18,0)</f>
        <v>0</v>
      </c>
      <c r="BC18" s="125">
        <f>IF(AZ18=3,G18,0)</f>
        <v>0</v>
      </c>
      <c r="BD18" s="125">
        <f>IF(AZ18=4,G18,0)</f>
        <v>0</v>
      </c>
      <c r="BE18" s="125">
        <f>IF(AZ18=5,G18,0)</f>
        <v>0</v>
      </c>
      <c r="CA18" s="153">
        <v>1</v>
      </c>
      <c r="CB18" s="153">
        <v>1</v>
      </c>
      <c r="CZ18" s="125">
        <v>0</v>
      </c>
    </row>
    <row r="19" spans="1:104" x14ac:dyDescent="0.2">
      <c r="A19" s="158"/>
      <c r="B19" s="159" t="s">
        <v>70</v>
      </c>
      <c r="C19" s="160" t="str">
        <f>CONCATENATE(B7," ",C7)</f>
        <v>1 Zemní práce</v>
      </c>
      <c r="D19" s="161"/>
      <c r="E19" s="162"/>
      <c r="F19" s="422"/>
      <c r="G19" s="423"/>
      <c r="O19" s="147">
        <v>4</v>
      </c>
      <c r="BA19" s="163">
        <f>SUM(BA7:BA18)</f>
        <v>0</v>
      </c>
      <c r="BB19" s="163">
        <f>SUM(BB7:BB18)</f>
        <v>0</v>
      </c>
      <c r="BC19" s="163">
        <f>SUM(BC7:BC18)</f>
        <v>0</v>
      </c>
      <c r="BD19" s="163">
        <f>SUM(BD7:BD18)</f>
        <v>0</v>
      </c>
      <c r="BE19" s="163">
        <f>SUM(BE7:BE18)</f>
        <v>0</v>
      </c>
    </row>
    <row r="20" spans="1:104" x14ac:dyDescent="0.2">
      <c r="A20" s="140" t="s">
        <v>67</v>
      </c>
      <c r="B20" s="141" t="s">
        <v>90</v>
      </c>
      <c r="C20" s="142" t="s">
        <v>177</v>
      </c>
      <c r="D20" s="143"/>
      <c r="E20" s="144"/>
      <c r="F20" s="424"/>
      <c r="G20" s="425"/>
      <c r="H20" s="146"/>
      <c r="I20" s="146"/>
      <c r="O20" s="147">
        <v>1</v>
      </c>
    </row>
    <row r="21" spans="1:104" x14ac:dyDescent="0.2">
      <c r="A21" s="148">
        <v>8</v>
      </c>
      <c r="B21" s="149" t="s">
        <v>91</v>
      </c>
      <c r="C21" s="150" t="s">
        <v>92</v>
      </c>
      <c r="D21" s="151" t="s">
        <v>72</v>
      </c>
      <c r="E21" s="152">
        <v>707</v>
      </c>
      <c r="F21" s="418"/>
      <c r="G21" s="419"/>
      <c r="O21" s="147">
        <v>2</v>
      </c>
      <c r="AA21" s="125">
        <v>1</v>
      </c>
      <c r="AB21" s="125">
        <v>1</v>
      </c>
      <c r="AC21" s="125">
        <v>1</v>
      </c>
      <c r="AZ21" s="125">
        <v>1</v>
      </c>
      <c r="BA21" s="125">
        <f>IF(AZ21=1,G21,0)</f>
        <v>0</v>
      </c>
      <c r="BB21" s="125">
        <f>IF(AZ21=2,G21,0)</f>
        <v>0</v>
      </c>
      <c r="BC21" s="125">
        <f>IF(AZ21=3,G21,0)</f>
        <v>0</v>
      </c>
      <c r="BD21" s="125">
        <f>IF(AZ21=4,G21,0)</f>
        <v>0</v>
      </c>
      <c r="BE21" s="125">
        <f>IF(AZ21=5,G21,0)</f>
        <v>0</v>
      </c>
      <c r="CA21" s="153">
        <v>1</v>
      </c>
      <c r="CB21" s="153">
        <v>1</v>
      </c>
      <c r="CZ21" s="125">
        <v>0</v>
      </c>
    </row>
    <row r="22" spans="1:104" x14ac:dyDescent="0.2">
      <c r="A22" s="154"/>
      <c r="B22" s="156"/>
      <c r="C22" s="379" t="s">
        <v>93</v>
      </c>
      <c r="D22" s="380"/>
      <c r="E22" s="157">
        <v>707</v>
      </c>
      <c r="F22" s="420"/>
      <c r="G22" s="421"/>
      <c r="M22" s="155" t="s">
        <v>93</v>
      </c>
      <c r="O22" s="147"/>
    </row>
    <row r="23" spans="1:104" x14ac:dyDescent="0.2">
      <c r="A23" s="148">
        <v>9</v>
      </c>
      <c r="B23" s="149" t="s">
        <v>94</v>
      </c>
      <c r="C23" s="150" t="s">
        <v>95</v>
      </c>
      <c r="D23" s="151" t="s">
        <v>72</v>
      </c>
      <c r="E23" s="152">
        <v>353.5</v>
      </c>
      <c r="F23" s="418"/>
      <c r="G23" s="419"/>
      <c r="O23" s="147">
        <v>2</v>
      </c>
      <c r="AA23" s="125">
        <v>1</v>
      </c>
      <c r="AB23" s="125">
        <v>1</v>
      </c>
      <c r="AC23" s="125">
        <v>1</v>
      </c>
      <c r="AZ23" s="125">
        <v>1</v>
      </c>
      <c r="BA23" s="125">
        <f>IF(AZ23=1,G23,0)</f>
        <v>0</v>
      </c>
      <c r="BB23" s="125">
        <f>IF(AZ23=2,G23,0)</f>
        <v>0</v>
      </c>
      <c r="BC23" s="125">
        <f>IF(AZ23=3,G23,0)</f>
        <v>0</v>
      </c>
      <c r="BD23" s="125">
        <f>IF(AZ23=4,G23,0)</f>
        <v>0</v>
      </c>
      <c r="BE23" s="125">
        <f>IF(AZ23=5,G23,0)</f>
        <v>0</v>
      </c>
      <c r="CA23" s="153">
        <v>1</v>
      </c>
      <c r="CB23" s="153">
        <v>1</v>
      </c>
      <c r="CZ23" s="125">
        <v>0</v>
      </c>
    </row>
    <row r="24" spans="1:104" x14ac:dyDescent="0.2">
      <c r="A24" s="148">
        <v>10</v>
      </c>
      <c r="B24" s="149" t="s">
        <v>96</v>
      </c>
      <c r="C24" s="150" t="s">
        <v>97</v>
      </c>
      <c r="D24" s="151" t="s">
        <v>72</v>
      </c>
      <c r="E24" s="152">
        <v>212.1</v>
      </c>
      <c r="F24" s="418"/>
      <c r="G24" s="419"/>
      <c r="O24" s="147">
        <v>2</v>
      </c>
      <c r="AA24" s="125">
        <v>1</v>
      </c>
      <c r="AB24" s="125">
        <v>1</v>
      </c>
      <c r="AC24" s="125">
        <v>1</v>
      </c>
      <c r="AZ24" s="125">
        <v>1</v>
      </c>
      <c r="BA24" s="125">
        <f>IF(AZ24=1,G24,0)</f>
        <v>0</v>
      </c>
      <c r="BB24" s="125">
        <f>IF(AZ24=2,G24,0)</f>
        <v>0</v>
      </c>
      <c r="BC24" s="125">
        <f>IF(AZ24=3,G24,0)</f>
        <v>0</v>
      </c>
      <c r="BD24" s="125">
        <f>IF(AZ24=4,G24,0)</f>
        <v>0</v>
      </c>
      <c r="BE24" s="125">
        <f>IF(AZ24=5,G24,0)</f>
        <v>0</v>
      </c>
      <c r="CA24" s="153">
        <v>1</v>
      </c>
      <c r="CB24" s="153">
        <v>1</v>
      </c>
      <c r="CZ24" s="125">
        <v>0</v>
      </c>
    </row>
    <row r="25" spans="1:104" x14ac:dyDescent="0.2">
      <c r="A25" s="154"/>
      <c r="B25" s="156"/>
      <c r="C25" s="379" t="s">
        <v>98</v>
      </c>
      <c r="D25" s="380"/>
      <c r="E25" s="157">
        <v>212.1</v>
      </c>
      <c r="F25" s="420"/>
      <c r="G25" s="421"/>
      <c r="M25" s="155" t="s">
        <v>98</v>
      </c>
      <c r="O25" s="147"/>
    </row>
    <row r="26" spans="1:104" x14ac:dyDescent="0.2">
      <c r="A26" s="148">
        <v>11</v>
      </c>
      <c r="B26" s="149" t="s">
        <v>99</v>
      </c>
      <c r="C26" s="150" t="s">
        <v>100</v>
      </c>
      <c r="D26" s="151" t="s">
        <v>72</v>
      </c>
      <c r="E26" s="152">
        <v>141.4</v>
      </c>
      <c r="F26" s="418"/>
      <c r="G26" s="419"/>
      <c r="O26" s="147">
        <v>2</v>
      </c>
      <c r="AA26" s="125">
        <v>1</v>
      </c>
      <c r="AB26" s="125">
        <v>1</v>
      </c>
      <c r="AC26" s="125">
        <v>1</v>
      </c>
      <c r="AZ26" s="125">
        <v>1</v>
      </c>
      <c r="BA26" s="125">
        <f>IF(AZ26=1,G26,0)</f>
        <v>0</v>
      </c>
      <c r="BB26" s="125">
        <f>IF(AZ26=2,G26,0)</f>
        <v>0</v>
      </c>
      <c r="BC26" s="125">
        <f>IF(AZ26=3,G26,0)</f>
        <v>0</v>
      </c>
      <c r="BD26" s="125">
        <f>IF(AZ26=4,G26,0)</f>
        <v>0</v>
      </c>
      <c r="BE26" s="125">
        <f>IF(AZ26=5,G26,0)</f>
        <v>0</v>
      </c>
      <c r="CA26" s="153">
        <v>1</v>
      </c>
      <c r="CB26" s="153">
        <v>1</v>
      </c>
      <c r="CZ26" s="125">
        <v>0</v>
      </c>
    </row>
    <row r="27" spans="1:104" x14ac:dyDescent="0.2">
      <c r="A27" s="154"/>
      <c r="B27" s="156"/>
      <c r="C27" s="379" t="s">
        <v>101</v>
      </c>
      <c r="D27" s="380"/>
      <c r="E27" s="157">
        <v>141.4</v>
      </c>
      <c r="F27" s="420"/>
      <c r="G27" s="421"/>
      <c r="M27" s="155" t="s">
        <v>101</v>
      </c>
      <c r="O27" s="147"/>
    </row>
    <row r="28" spans="1:104" x14ac:dyDescent="0.2">
      <c r="A28" s="148">
        <v>12</v>
      </c>
      <c r="B28" s="149" t="s">
        <v>102</v>
      </c>
      <c r="C28" s="150" t="s">
        <v>103</v>
      </c>
      <c r="D28" s="151" t="s">
        <v>72</v>
      </c>
      <c r="E28" s="152">
        <v>353.5</v>
      </c>
      <c r="F28" s="418"/>
      <c r="G28" s="419"/>
      <c r="O28" s="147">
        <v>2</v>
      </c>
      <c r="AA28" s="125">
        <v>1</v>
      </c>
      <c r="AB28" s="125">
        <v>1</v>
      </c>
      <c r="AC28" s="125">
        <v>1</v>
      </c>
      <c r="AZ28" s="125">
        <v>1</v>
      </c>
      <c r="BA28" s="125">
        <f>IF(AZ28=1,G28,0)</f>
        <v>0</v>
      </c>
      <c r="BB28" s="125">
        <f>IF(AZ28=2,G28,0)</f>
        <v>0</v>
      </c>
      <c r="BC28" s="125">
        <f>IF(AZ28=3,G28,0)</f>
        <v>0</v>
      </c>
      <c r="BD28" s="125">
        <f>IF(AZ28=4,G28,0)</f>
        <v>0</v>
      </c>
      <c r="BE28" s="125">
        <f>IF(AZ28=5,G28,0)</f>
        <v>0</v>
      </c>
      <c r="CA28" s="153">
        <v>1</v>
      </c>
      <c r="CB28" s="153">
        <v>1</v>
      </c>
      <c r="CZ28" s="125">
        <v>0</v>
      </c>
    </row>
    <row r="29" spans="1:104" x14ac:dyDescent="0.2">
      <c r="A29" s="148">
        <v>13</v>
      </c>
      <c r="B29" s="149" t="s">
        <v>104</v>
      </c>
      <c r="C29" s="150" t="s">
        <v>105</v>
      </c>
      <c r="D29" s="151" t="s">
        <v>106</v>
      </c>
      <c r="E29" s="152">
        <v>10.605</v>
      </c>
      <c r="F29" s="418"/>
      <c r="G29" s="419"/>
      <c r="O29" s="147">
        <v>2</v>
      </c>
      <c r="AA29" s="125">
        <v>3</v>
      </c>
      <c r="AB29" s="125">
        <v>1</v>
      </c>
      <c r="AC29" s="125" t="s">
        <v>104</v>
      </c>
      <c r="AZ29" s="125">
        <v>1</v>
      </c>
      <c r="BA29" s="125">
        <f>IF(AZ29=1,G29,0)</f>
        <v>0</v>
      </c>
      <c r="BB29" s="125">
        <f>IF(AZ29=2,G29,0)</f>
        <v>0</v>
      </c>
      <c r="BC29" s="125">
        <f>IF(AZ29=3,G29,0)</f>
        <v>0</v>
      </c>
      <c r="BD29" s="125">
        <f>IF(AZ29=4,G29,0)</f>
        <v>0</v>
      </c>
      <c r="BE29" s="125">
        <f>IF(AZ29=5,G29,0)</f>
        <v>0</v>
      </c>
      <c r="CA29" s="153">
        <v>3</v>
      </c>
      <c r="CB29" s="153">
        <v>1</v>
      </c>
      <c r="CZ29" s="125">
        <v>1E-3</v>
      </c>
    </row>
    <row r="30" spans="1:104" x14ac:dyDescent="0.2">
      <c r="A30" s="154"/>
      <c r="B30" s="156"/>
      <c r="C30" s="379" t="s">
        <v>107</v>
      </c>
      <c r="D30" s="380"/>
      <c r="E30" s="157">
        <v>10.605</v>
      </c>
      <c r="F30" s="420"/>
      <c r="G30" s="421"/>
      <c r="M30" s="155" t="s">
        <v>107</v>
      </c>
      <c r="O30" s="147"/>
    </row>
    <row r="31" spans="1:104" x14ac:dyDescent="0.2">
      <c r="A31" s="158"/>
      <c r="B31" s="159" t="s">
        <v>70</v>
      </c>
      <c r="C31" s="160" t="str">
        <f>CONCATENATE(B20," ",C20)</f>
        <v>14 Trávník pobytový - nízký</v>
      </c>
      <c r="D31" s="161"/>
      <c r="E31" s="162"/>
      <c r="F31" s="422"/>
      <c r="G31" s="423"/>
      <c r="O31" s="147">
        <v>4</v>
      </c>
      <c r="BA31" s="163">
        <f>SUM(BA20:BA30)</f>
        <v>0</v>
      </c>
      <c r="BB31" s="163">
        <f>SUM(BB20:BB30)</f>
        <v>0</v>
      </c>
      <c r="BC31" s="163">
        <f>SUM(BC20:BC30)</f>
        <v>0</v>
      </c>
      <c r="BD31" s="163">
        <f>SUM(BD20:BD30)</f>
        <v>0</v>
      </c>
      <c r="BE31" s="163">
        <f>SUM(BE20:BE30)</f>
        <v>0</v>
      </c>
    </row>
    <row r="32" spans="1:104" x14ac:dyDescent="0.2">
      <c r="A32" s="140" t="s">
        <v>67</v>
      </c>
      <c r="B32" s="141" t="s">
        <v>108</v>
      </c>
      <c r="C32" s="142" t="s">
        <v>178</v>
      </c>
      <c r="D32" s="143"/>
      <c r="E32" s="144"/>
      <c r="F32" s="424"/>
      <c r="G32" s="425"/>
      <c r="H32" s="146"/>
      <c r="I32" s="146"/>
      <c r="O32" s="147">
        <v>1</v>
      </c>
    </row>
    <row r="33" spans="1:104" x14ac:dyDescent="0.2">
      <c r="A33" s="148">
        <v>14</v>
      </c>
      <c r="B33" s="149" t="s">
        <v>109</v>
      </c>
      <c r="C33" s="150" t="s">
        <v>110</v>
      </c>
      <c r="D33" s="151" t="s">
        <v>72</v>
      </c>
      <c r="E33" s="152">
        <v>2586</v>
      </c>
      <c r="F33" s="418"/>
      <c r="G33" s="419"/>
      <c r="O33" s="147">
        <v>2</v>
      </c>
      <c r="AA33" s="125">
        <v>1</v>
      </c>
      <c r="AB33" s="125">
        <v>1</v>
      </c>
      <c r="AC33" s="125">
        <v>1</v>
      </c>
      <c r="AZ33" s="125">
        <v>1</v>
      </c>
      <c r="BA33" s="125">
        <f>IF(AZ33=1,G33,0)</f>
        <v>0</v>
      </c>
      <c r="BB33" s="125">
        <f>IF(AZ33=2,G33,0)</f>
        <v>0</v>
      </c>
      <c r="BC33" s="125">
        <f>IF(AZ33=3,G33,0)</f>
        <v>0</v>
      </c>
      <c r="BD33" s="125">
        <f>IF(AZ33=4,G33,0)</f>
        <v>0</v>
      </c>
      <c r="BE33" s="125">
        <f>IF(AZ33=5,G33,0)</f>
        <v>0</v>
      </c>
      <c r="CA33" s="153">
        <v>1</v>
      </c>
      <c r="CB33" s="153">
        <v>1</v>
      </c>
      <c r="CZ33" s="125">
        <v>0</v>
      </c>
    </row>
    <row r="34" spans="1:104" x14ac:dyDescent="0.2">
      <c r="A34" s="154"/>
      <c r="B34" s="156"/>
      <c r="C34" s="379" t="s">
        <v>470</v>
      </c>
      <c r="D34" s="380"/>
      <c r="E34" s="157">
        <v>2586</v>
      </c>
      <c r="F34" s="420"/>
      <c r="G34" s="421"/>
      <c r="M34" s="155" t="s">
        <v>111</v>
      </c>
      <c r="O34" s="147"/>
    </row>
    <row r="35" spans="1:104" x14ac:dyDescent="0.2">
      <c r="A35" s="148">
        <v>15</v>
      </c>
      <c r="B35" s="149" t="s">
        <v>112</v>
      </c>
      <c r="C35" s="150" t="s">
        <v>113</v>
      </c>
      <c r="D35" s="151" t="s">
        <v>72</v>
      </c>
      <c r="E35" s="152">
        <v>1293</v>
      </c>
      <c r="F35" s="418"/>
      <c r="G35" s="419"/>
      <c r="O35" s="147">
        <v>2</v>
      </c>
      <c r="AA35" s="125">
        <v>1</v>
      </c>
      <c r="AB35" s="125">
        <v>1</v>
      </c>
      <c r="AC35" s="125">
        <v>1</v>
      </c>
      <c r="AZ35" s="125">
        <v>1</v>
      </c>
      <c r="BA35" s="125">
        <f>IF(AZ35=1,G35,0)</f>
        <v>0</v>
      </c>
      <c r="BB35" s="125">
        <f>IF(AZ35=2,G35,0)</f>
        <v>0</v>
      </c>
      <c r="BC35" s="125">
        <f>IF(AZ35=3,G35,0)</f>
        <v>0</v>
      </c>
      <c r="BD35" s="125">
        <f>IF(AZ35=4,G35,0)</f>
        <v>0</v>
      </c>
      <c r="BE35" s="125">
        <f>IF(AZ35=5,G35,0)</f>
        <v>0</v>
      </c>
      <c r="CA35" s="153">
        <v>1</v>
      </c>
      <c r="CB35" s="153">
        <v>1</v>
      </c>
      <c r="CZ35" s="125">
        <v>0</v>
      </c>
    </row>
    <row r="36" spans="1:104" x14ac:dyDescent="0.2">
      <c r="A36" s="148">
        <v>16</v>
      </c>
      <c r="B36" s="149" t="s">
        <v>96</v>
      </c>
      <c r="C36" s="150" t="s">
        <v>97</v>
      </c>
      <c r="D36" s="151" t="s">
        <v>72</v>
      </c>
      <c r="E36" s="152">
        <v>775.8</v>
      </c>
      <c r="F36" s="418"/>
      <c r="G36" s="419"/>
      <c r="O36" s="147">
        <v>2</v>
      </c>
      <c r="AA36" s="125">
        <v>1</v>
      </c>
      <c r="AB36" s="125">
        <v>1</v>
      </c>
      <c r="AC36" s="125">
        <v>1</v>
      </c>
      <c r="AZ36" s="125">
        <v>1</v>
      </c>
      <c r="BA36" s="125">
        <f>IF(AZ36=1,G36,0)</f>
        <v>0</v>
      </c>
      <c r="BB36" s="125">
        <f>IF(AZ36=2,G36,0)</f>
        <v>0</v>
      </c>
      <c r="BC36" s="125">
        <f>IF(AZ36=3,G36,0)</f>
        <v>0</v>
      </c>
      <c r="BD36" s="125">
        <f>IF(AZ36=4,G36,0)</f>
        <v>0</v>
      </c>
      <c r="BE36" s="125">
        <f>IF(AZ36=5,G36,0)</f>
        <v>0</v>
      </c>
      <c r="CA36" s="153">
        <v>1</v>
      </c>
      <c r="CB36" s="153">
        <v>1</v>
      </c>
      <c r="CZ36" s="125">
        <v>0</v>
      </c>
    </row>
    <row r="37" spans="1:104" x14ac:dyDescent="0.2">
      <c r="A37" s="154"/>
      <c r="B37" s="156"/>
      <c r="C37" s="379" t="s">
        <v>114</v>
      </c>
      <c r="D37" s="380"/>
      <c r="E37" s="157">
        <v>775.8</v>
      </c>
      <c r="F37" s="420"/>
      <c r="G37" s="421"/>
      <c r="M37" s="155" t="s">
        <v>114</v>
      </c>
      <c r="O37" s="147"/>
    </row>
    <row r="38" spans="1:104" x14ac:dyDescent="0.2">
      <c r="A38" s="148">
        <v>17</v>
      </c>
      <c r="B38" s="149" t="s">
        <v>99</v>
      </c>
      <c r="C38" s="150" t="s">
        <v>100</v>
      </c>
      <c r="D38" s="151" t="s">
        <v>72</v>
      </c>
      <c r="E38" s="152">
        <v>517.20000000000005</v>
      </c>
      <c r="F38" s="418"/>
      <c r="G38" s="419"/>
      <c r="O38" s="147">
        <v>2</v>
      </c>
      <c r="AA38" s="125">
        <v>1</v>
      </c>
      <c r="AB38" s="125">
        <v>1</v>
      </c>
      <c r="AC38" s="125">
        <v>1</v>
      </c>
      <c r="AZ38" s="125">
        <v>1</v>
      </c>
      <c r="BA38" s="125">
        <f>IF(AZ38=1,G38,0)</f>
        <v>0</v>
      </c>
      <c r="BB38" s="125">
        <f>IF(AZ38=2,G38,0)</f>
        <v>0</v>
      </c>
      <c r="BC38" s="125">
        <f>IF(AZ38=3,G38,0)</f>
        <v>0</v>
      </c>
      <c r="BD38" s="125">
        <f>IF(AZ38=4,G38,0)</f>
        <v>0</v>
      </c>
      <c r="BE38" s="125">
        <f>IF(AZ38=5,G38,0)</f>
        <v>0</v>
      </c>
      <c r="CA38" s="153">
        <v>1</v>
      </c>
      <c r="CB38" s="153">
        <v>1</v>
      </c>
      <c r="CZ38" s="125">
        <v>0</v>
      </c>
    </row>
    <row r="39" spans="1:104" x14ac:dyDescent="0.2">
      <c r="A39" s="154"/>
      <c r="B39" s="156"/>
      <c r="C39" s="379" t="s">
        <v>115</v>
      </c>
      <c r="D39" s="380"/>
      <c r="E39" s="157">
        <v>517.20000000000005</v>
      </c>
      <c r="F39" s="420"/>
      <c r="G39" s="421"/>
      <c r="M39" s="155" t="s">
        <v>115</v>
      </c>
      <c r="O39" s="147"/>
    </row>
    <row r="40" spans="1:104" x14ac:dyDescent="0.2">
      <c r="A40" s="148">
        <v>18</v>
      </c>
      <c r="B40" s="149" t="s">
        <v>102</v>
      </c>
      <c r="C40" s="150" t="s">
        <v>103</v>
      </c>
      <c r="D40" s="151" t="s">
        <v>72</v>
      </c>
      <c r="E40" s="152">
        <v>1293</v>
      </c>
      <c r="F40" s="418"/>
      <c r="G40" s="419"/>
      <c r="O40" s="147">
        <v>2</v>
      </c>
      <c r="AA40" s="125">
        <v>1</v>
      </c>
      <c r="AB40" s="125">
        <v>1</v>
      </c>
      <c r="AC40" s="125">
        <v>1</v>
      </c>
      <c r="AZ40" s="125">
        <v>1</v>
      </c>
      <c r="BA40" s="125">
        <f>IF(AZ40=1,G40,0)</f>
        <v>0</v>
      </c>
      <c r="BB40" s="125">
        <f>IF(AZ40=2,G40,0)</f>
        <v>0</v>
      </c>
      <c r="BC40" s="125">
        <f>IF(AZ40=3,G40,0)</f>
        <v>0</v>
      </c>
      <c r="BD40" s="125">
        <f>IF(AZ40=4,G40,0)</f>
        <v>0</v>
      </c>
      <c r="BE40" s="125">
        <f>IF(AZ40=5,G40,0)</f>
        <v>0</v>
      </c>
      <c r="CA40" s="153">
        <v>1</v>
      </c>
      <c r="CB40" s="153">
        <v>1</v>
      </c>
      <c r="CZ40" s="125">
        <v>0</v>
      </c>
    </row>
    <row r="41" spans="1:104" x14ac:dyDescent="0.2">
      <c r="A41" s="148">
        <v>19</v>
      </c>
      <c r="B41" s="149" t="s">
        <v>116</v>
      </c>
      <c r="C41" s="150" t="s">
        <v>117</v>
      </c>
      <c r="D41" s="151" t="s">
        <v>106</v>
      </c>
      <c r="E41" s="152">
        <v>12.93</v>
      </c>
      <c r="F41" s="418"/>
      <c r="G41" s="419"/>
      <c r="O41" s="147">
        <v>2</v>
      </c>
      <c r="AA41" s="125">
        <v>3</v>
      </c>
      <c r="AB41" s="125">
        <v>1</v>
      </c>
      <c r="AC41" s="125">
        <v>5724712</v>
      </c>
      <c r="AZ41" s="125">
        <v>1</v>
      </c>
      <c r="BA41" s="125">
        <f>IF(AZ41=1,G41,0)</f>
        <v>0</v>
      </c>
      <c r="BB41" s="125">
        <f>IF(AZ41=2,G41,0)</f>
        <v>0</v>
      </c>
      <c r="BC41" s="125">
        <f>IF(AZ41=3,G41,0)</f>
        <v>0</v>
      </c>
      <c r="BD41" s="125">
        <f>IF(AZ41=4,G41,0)</f>
        <v>0</v>
      </c>
      <c r="BE41" s="125">
        <f>IF(AZ41=5,G41,0)</f>
        <v>0</v>
      </c>
      <c r="CA41" s="153">
        <v>3</v>
      </c>
      <c r="CB41" s="153">
        <v>1</v>
      </c>
      <c r="CZ41" s="125">
        <v>1E-3</v>
      </c>
    </row>
    <row r="42" spans="1:104" x14ac:dyDescent="0.2">
      <c r="A42" s="154"/>
      <c r="B42" s="156"/>
      <c r="C42" s="379" t="s">
        <v>471</v>
      </c>
      <c r="D42" s="380"/>
      <c r="E42" s="157">
        <v>12.93</v>
      </c>
      <c r="F42" s="420"/>
      <c r="G42" s="421"/>
      <c r="M42" s="155" t="s">
        <v>118</v>
      </c>
      <c r="O42" s="147"/>
    </row>
    <row r="43" spans="1:104" x14ac:dyDescent="0.2">
      <c r="A43" s="158"/>
      <c r="B43" s="159" t="s">
        <v>70</v>
      </c>
      <c r="C43" s="160" t="str">
        <f>CONCATENATE(B32," ",C32)</f>
        <v>15 Bylinný trávník - krajinný</v>
      </c>
      <c r="D43" s="161"/>
      <c r="E43" s="162"/>
      <c r="F43" s="422"/>
      <c r="G43" s="423"/>
      <c r="O43" s="147">
        <v>4</v>
      </c>
      <c r="BA43" s="163">
        <f>SUM(BA32:BA42)</f>
        <v>0</v>
      </c>
      <c r="BB43" s="163">
        <f>SUM(BB32:BB42)</f>
        <v>0</v>
      </c>
      <c r="BC43" s="163">
        <f>SUM(BC32:BC42)</f>
        <v>0</v>
      </c>
      <c r="BD43" s="163">
        <f>SUM(BD32:BD42)</f>
        <v>0</v>
      </c>
      <c r="BE43" s="163">
        <f>SUM(BE32:BE42)</f>
        <v>0</v>
      </c>
    </row>
    <row r="44" spans="1:104" x14ac:dyDescent="0.2">
      <c r="A44" s="140" t="s">
        <v>67</v>
      </c>
      <c r="B44" s="141" t="s">
        <v>119</v>
      </c>
      <c r="C44" s="142" t="s">
        <v>120</v>
      </c>
      <c r="D44" s="143"/>
      <c r="E44" s="144"/>
      <c r="F44" s="424"/>
      <c r="G44" s="425"/>
      <c r="H44" s="146"/>
      <c r="I44" s="146"/>
      <c r="O44" s="147">
        <v>1</v>
      </c>
    </row>
    <row r="45" spans="1:104" x14ac:dyDescent="0.2">
      <c r="A45" s="148">
        <v>20</v>
      </c>
      <c r="B45" s="149" t="s">
        <v>121</v>
      </c>
      <c r="C45" s="150" t="s">
        <v>122</v>
      </c>
      <c r="D45" s="151" t="s">
        <v>72</v>
      </c>
      <c r="E45" s="152">
        <v>4816.3999999999996</v>
      </c>
      <c r="F45" s="418"/>
      <c r="G45" s="419"/>
      <c r="O45" s="147">
        <v>2</v>
      </c>
      <c r="AA45" s="125">
        <v>1</v>
      </c>
      <c r="AB45" s="125">
        <v>1</v>
      </c>
      <c r="AC45" s="125">
        <v>1</v>
      </c>
      <c r="AZ45" s="125">
        <v>1</v>
      </c>
      <c r="BA45" s="125">
        <f>IF(AZ45=1,G45,0)</f>
        <v>0</v>
      </c>
      <c r="BB45" s="125">
        <f>IF(AZ45=2,G45,0)</f>
        <v>0</v>
      </c>
      <c r="BC45" s="125">
        <f>IF(AZ45=3,G45,0)</f>
        <v>0</v>
      </c>
      <c r="BD45" s="125">
        <f>IF(AZ45=4,G45,0)</f>
        <v>0</v>
      </c>
      <c r="BE45" s="125">
        <f>IF(AZ45=5,G45,0)</f>
        <v>0</v>
      </c>
      <c r="CA45" s="153">
        <v>1</v>
      </c>
      <c r="CB45" s="153">
        <v>1</v>
      </c>
      <c r="CZ45" s="125">
        <v>0</v>
      </c>
    </row>
    <row r="46" spans="1:104" x14ac:dyDescent="0.2">
      <c r="A46" s="154"/>
      <c r="B46" s="156"/>
      <c r="C46" s="379" t="s">
        <v>123</v>
      </c>
      <c r="D46" s="380"/>
      <c r="E46" s="157">
        <v>4816.3999999999996</v>
      </c>
      <c r="F46" s="420"/>
      <c r="G46" s="421"/>
      <c r="M46" s="155" t="s">
        <v>123</v>
      </c>
      <c r="O46" s="147"/>
    </row>
    <row r="47" spans="1:104" ht="28.5" customHeight="1" x14ac:dyDescent="0.2">
      <c r="A47" s="148">
        <v>21</v>
      </c>
      <c r="B47" s="149" t="s">
        <v>124</v>
      </c>
      <c r="C47" s="150" t="s">
        <v>472</v>
      </c>
      <c r="D47" s="151" t="s">
        <v>72</v>
      </c>
      <c r="E47" s="152">
        <v>2408.1999999999998</v>
      </c>
      <c r="F47" s="418"/>
      <c r="G47" s="419"/>
      <c r="O47" s="147">
        <v>2</v>
      </c>
      <c r="AA47" s="125">
        <v>1</v>
      </c>
      <c r="AB47" s="125">
        <v>1</v>
      </c>
      <c r="AC47" s="125">
        <v>1</v>
      </c>
      <c r="AZ47" s="125">
        <v>1</v>
      </c>
      <c r="BA47" s="125">
        <f>IF(AZ47=1,G47,0)</f>
        <v>0</v>
      </c>
      <c r="BB47" s="125">
        <f>IF(AZ47=2,G47,0)</f>
        <v>0</v>
      </c>
      <c r="BC47" s="125">
        <f>IF(AZ47=3,G47,0)</f>
        <v>0</v>
      </c>
      <c r="BD47" s="125">
        <f>IF(AZ47=4,G47,0)</f>
        <v>0</v>
      </c>
      <c r="BE47" s="125">
        <f>IF(AZ47=5,G47,0)</f>
        <v>0</v>
      </c>
      <c r="CA47" s="153">
        <v>1</v>
      </c>
      <c r="CB47" s="153">
        <v>1</v>
      </c>
      <c r="CZ47" s="125">
        <v>0</v>
      </c>
    </row>
    <row r="48" spans="1:104" x14ac:dyDescent="0.2">
      <c r="A48" s="148">
        <v>22</v>
      </c>
      <c r="B48" s="149" t="s">
        <v>96</v>
      </c>
      <c r="C48" s="150" t="s">
        <v>97</v>
      </c>
      <c r="D48" s="151" t="s">
        <v>72</v>
      </c>
      <c r="E48" s="152">
        <v>1444.92</v>
      </c>
      <c r="F48" s="418"/>
      <c r="G48" s="419"/>
      <c r="O48" s="147">
        <v>2</v>
      </c>
      <c r="AA48" s="125">
        <v>1</v>
      </c>
      <c r="AB48" s="125">
        <v>1</v>
      </c>
      <c r="AC48" s="125">
        <v>1</v>
      </c>
      <c r="AZ48" s="125">
        <v>1</v>
      </c>
      <c r="BA48" s="125">
        <f>IF(AZ48=1,G48,0)</f>
        <v>0</v>
      </c>
      <c r="BB48" s="125">
        <f>IF(AZ48=2,G48,0)</f>
        <v>0</v>
      </c>
      <c r="BC48" s="125">
        <f>IF(AZ48=3,G48,0)</f>
        <v>0</v>
      </c>
      <c r="BD48" s="125">
        <f>IF(AZ48=4,G48,0)</f>
        <v>0</v>
      </c>
      <c r="BE48" s="125">
        <f>IF(AZ48=5,G48,0)</f>
        <v>0</v>
      </c>
      <c r="CA48" s="153">
        <v>1</v>
      </c>
      <c r="CB48" s="153">
        <v>1</v>
      </c>
      <c r="CZ48" s="125">
        <v>0</v>
      </c>
    </row>
    <row r="49" spans="1:104" x14ac:dyDescent="0.2">
      <c r="A49" s="154"/>
      <c r="B49" s="156"/>
      <c r="C49" s="381" t="s">
        <v>125</v>
      </c>
      <c r="D49" s="382"/>
      <c r="E49" s="157">
        <v>1444.92</v>
      </c>
      <c r="F49" s="420"/>
      <c r="G49" s="421"/>
      <c r="M49" s="155" t="s">
        <v>125</v>
      </c>
      <c r="O49" s="147"/>
    </row>
    <row r="50" spans="1:104" x14ac:dyDescent="0.2">
      <c r="A50" s="148">
        <v>23</v>
      </c>
      <c r="B50" s="149" t="s">
        <v>99</v>
      </c>
      <c r="C50" s="150" t="s">
        <v>100</v>
      </c>
      <c r="D50" s="151" t="s">
        <v>72</v>
      </c>
      <c r="E50" s="152">
        <v>963.28</v>
      </c>
      <c r="F50" s="418"/>
      <c r="G50" s="419"/>
      <c r="O50" s="147">
        <v>2</v>
      </c>
      <c r="AA50" s="125">
        <v>1</v>
      </c>
      <c r="AB50" s="125">
        <v>1</v>
      </c>
      <c r="AC50" s="125">
        <v>1</v>
      </c>
      <c r="AZ50" s="125">
        <v>1</v>
      </c>
      <c r="BA50" s="125">
        <f>IF(AZ50=1,G50,0)</f>
        <v>0</v>
      </c>
      <c r="BB50" s="125">
        <f>IF(AZ50=2,G50,0)</f>
        <v>0</v>
      </c>
      <c r="BC50" s="125">
        <f>IF(AZ50=3,G50,0)</f>
        <v>0</v>
      </c>
      <c r="BD50" s="125">
        <f>IF(AZ50=4,G50,0)</f>
        <v>0</v>
      </c>
      <c r="BE50" s="125">
        <f>IF(AZ50=5,G50,0)</f>
        <v>0</v>
      </c>
      <c r="CA50" s="153">
        <v>1</v>
      </c>
      <c r="CB50" s="153">
        <v>1</v>
      </c>
      <c r="CZ50" s="125">
        <v>0</v>
      </c>
    </row>
    <row r="51" spans="1:104" x14ac:dyDescent="0.2">
      <c r="A51" s="154"/>
      <c r="B51" s="156"/>
      <c r="C51" s="379" t="s">
        <v>126</v>
      </c>
      <c r="D51" s="380"/>
      <c r="E51" s="157">
        <v>963.28</v>
      </c>
      <c r="F51" s="420"/>
      <c r="G51" s="421"/>
      <c r="M51" s="155" t="s">
        <v>126</v>
      </c>
      <c r="O51" s="147"/>
    </row>
    <row r="52" spans="1:104" x14ac:dyDescent="0.2">
      <c r="A52" s="148">
        <v>24</v>
      </c>
      <c r="B52" s="149" t="s">
        <v>102</v>
      </c>
      <c r="C52" s="150" t="s">
        <v>103</v>
      </c>
      <c r="D52" s="151" t="s">
        <v>72</v>
      </c>
      <c r="E52" s="152">
        <v>2408.1999999999998</v>
      </c>
      <c r="F52" s="418"/>
      <c r="G52" s="419"/>
      <c r="O52" s="147">
        <v>2</v>
      </c>
      <c r="AA52" s="125">
        <v>1</v>
      </c>
      <c r="AB52" s="125">
        <v>1</v>
      </c>
      <c r="AC52" s="125">
        <v>1</v>
      </c>
      <c r="AZ52" s="125">
        <v>1</v>
      </c>
      <c r="BA52" s="125">
        <f>IF(AZ52=1,G52,0)</f>
        <v>0</v>
      </c>
      <c r="BB52" s="125">
        <f>IF(AZ52=2,G52,0)</f>
        <v>0</v>
      </c>
      <c r="BC52" s="125">
        <f>IF(AZ52=3,G52,0)</f>
        <v>0</v>
      </c>
      <c r="BD52" s="125">
        <f>IF(AZ52=4,G52,0)</f>
        <v>0</v>
      </c>
      <c r="BE52" s="125">
        <f>IF(AZ52=5,G52,0)</f>
        <v>0</v>
      </c>
      <c r="CA52" s="153">
        <v>1</v>
      </c>
      <c r="CB52" s="153">
        <v>1</v>
      </c>
      <c r="CZ52" s="125">
        <v>0</v>
      </c>
    </row>
    <row r="53" spans="1:104" x14ac:dyDescent="0.2">
      <c r="A53" s="148">
        <v>25</v>
      </c>
      <c r="B53" s="149" t="s">
        <v>127</v>
      </c>
      <c r="C53" s="150" t="s">
        <v>128</v>
      </c>
      <c r="D53" s="151" t="s">
        <v>106</v>
      </c>
      <c r="E53" s="152">
        <v>72.245999999999995</v>
      </c>
      <c r="F53" s="418"/>
      <c r="G53" s="419"/>
      <c r="O53" s="147">
        <v>2</v>
      </c>
      <c r="AA53" s="125">
        <v>3</v>
      </c>
      <c r="AB53" s="125">
        <v>1</v>
      </c>
      <c r="AC53" s="125">
        <v>5724714</v>
      </c>
      <c r="AZ53" s="125">
        <v>1</v>
      </c>
      <c r="BA53" s="125">
        <f>IF(AZ53=1,G53,0)</f>
        <v>0</v>
      </c>
      <c r="BB53" s="125">
        <f>IF(AZ53=2,G53,0)</f>
        <v>0</v>
      </c>
      <c r="BC53" s="125">
        <f>IF(AZ53=3,G53,0)</f>
        <v>0</v>
      </c>
      <c r="BD53" s="125">
        <f>IF(AZ53=4,G53,0)</f>
        <v>0</v>
      </c>
      <c r="BE53" s="125">
        <f>IF(AZ53=5,G53,0)</f>
        <v>0</v>
      </c>
      <c r="CA53" s="153">
        <v>3</v>
      </c>
      <c r="CB53" s="153">
        <v>1</v>
      </c>
      <c r="CZ53" s="125">
        <v>1E-3</v>
      </c>
    </row>
    <row r="54" spans="1:104" x14ac:dyDescent="0.2">
      <c r="A54" s="154"/>
      <c r="B54" s="156"/>
      <c r="C54" s="379" t="s">
        <v>473</v>
      </c>
      <c r="D54" s="380"/>
      <c r="E54" s="157">
        <v>72.245999999999995</v>
      </c>
      <c r="F54" s="420"/>
      <c r="G54" s="421"/>
      <c r="M54" s="155" t="s">
        <v>129</v>
      </c>
      <c r="O54" s="147"/>
    </row>
    <row r="55" spans="1:104" x14ac:dyDescent="0.2">
      <c r="A55" s="158"/>
      <c r="B55" s="159" t="s">
        <v>70</v>
      </c>
      <c r="C55" s="160" t="str">
        <f>CONCATENATE(B44," ",C44)</f>
        <v>16 Provizorní zatravnění</v>
      </c>
      <c r="D55" s="161"/>
      <c r="E55" s="162"/>
      <c r="F55" s="422"/>
      <c r="G55" s="423"/>
      <c r="O55" s="147">
        <v>4</v>
      </c>
      <c r="BA55" s="163">
        <f>SUM(BA44:BA54)</f>
        <v>0</v>
      </c>
      <c r="BB55" s="163">
        <f>SUM(BB44:BB54)</f>
        <v>0</v>
      </c>
      <c r="BC55" s="163">
        <f>SUM(BC44:BC54)</f>
        <v>0</v>
      </c>
      <c r="BD55" s="163">
        <f>SUM(BD44:BD54)</f>
        <v>0</v>
      </c>
      <c r="BE55" s="163">
        <f>SUM(BE44:BE54)</f>
        <v>0</v>
      </c>
    </row>
    <row r="56" spans="1:104" x14ac:dyDescent="0.2">
      <c r="A56" s="140" t="s">
        <v>67</v>
      </c>
      <c r="B56" s="141" t="s">
        <v>130</v>
      </c>
      <c r="C56" s="142" t="s">
        <v>131</v>
      </c>
      <c r="D56" s="143"/>
      <c r="E56" s="144"/>
      <c r="F56" s="424"/>
      <c r="G56" s="425"/>
      <c r="H56" s="146"/>
      <c r="I56" s="146"/>
      <c r="O56" s="147">
        <v>1</v>
      </c>
    </row>
    <row r="57" spans="1:104" x14ac:dyDescent="0.2">
      <c r="A57" s="148">
        <v>26</v>
      </c>
      <c r="B57" s="149" t="s">
        <v>132</v>
      </c>
      <c r="C57" s="150" t="s">
        <v>133</v>
      </c>
      <c r="D57" s="151" t="s">
        <v>72</v>
      </c>
      <c r="E57" s="152">
        <v>332.25</v>
      </c>
      <c r="F57" s="418"/>
      <c r="G57" s="419"/>
      <c r="O57" s="147">
        <v>2</v>
      </c>
      <c r="AA57" s="125">
        <v>1</v>
      </c>
      <c r="AB57" s="125">
        <v>0</v>
      </c>
      <c r="AC57" s="125">
        <v>0</v>
      </c>
      <c r="AZ57" s="125">
        <v>1</v>
      </c>
      <c r="BA57" s="125">
        <f>IF(AZ57=1,G57,0)</f>
        <v>0</v>
      </c>
      <c r="BB57" s="125">
        <f>IF(AZ57=2,G57,0)</f>
        <v>0</v>
      </c>
      <c r="BC57" s="125">
        <f>IF(AZ57=3,G57,0)</f>
        <v>0</v>
      </c>
      <c r="BD57" s="125">
        <f>IF(AZ57=4,G57,0)</f>
        <v>0</v>
      </c>
      <c r="BE57" s="125">
        <f>IF(AZ57=5,G57,0)</f>
        <v>0</v>
      </c>
      <c r="CA57" s="153">
        <v>1</v>
      </c>
      <c r="CB57" s="153">
        <v>0</v>
      </c>
      <c r="CZ57" s="125">
        <v>0</v>
      </c>
    </row>
    <row r="58" spans="1:104" x14ac:dyDescent="0.2">
      <c r="A58" s="148">
        <v>27</v>
      </c>
      <c r="B58" s="149" t="s">
        <v>134</v>
      </c>
      <c r="C58" s="150" t="s">
        <v>135</v>
      </c>
      <c r="D58" s="151" t="s">
        <v>72</v>
      </c>
      <c r="E58" s="152">
        <v>332.25</v>
      </c>
      <c r="F58" s="418"/>
      <c r="G58" s="419"/>
      <c r="O58" s="147">
        <v>2</v>
      </c>
      <c r="AA58" s="125">
        <v>1</v>
      </c>
      <c r="AB58" s="125">
        <v>1</v>
      </c>
      <c r="AC58" s="125">
        <v>1</v>
      </c>
      <c r="AZ58" s="125">
        <v>1</v>
      </c>
      <c r="BA58" s="125">
        <f>IF(AZ58=1,G58,0)</f>
        <v>0</v>
      </c>
      <c r="BB58" s="125">
        <f>IF(AZ58=2,G58,0)</f>
        <v>0</v>
      </c>
      <c r="BC58" s="125">
        <f>IF(AZ58=3,G58,0)</f>
        <v>0</v>
      </c>
      <c r="BD58" s="125">
        <f>IF(AZ58=4,G58,0)</f>
        <v>0</v>
      </c>
      <c r="BE58" s="125">
        <f>IF(AZ58=5,G58,0)</f>
        <v>0</v>
      </c>
      <c r="CA58" s="153">
        <v>1</v>
      </c>
      <c r="CB58" s="153">
        <v>1</v>
      </c>
      <c r="CZ58" s="125">
        <v>0.2024</v>
      </c>
    </row>
    <row r="59" spans="1:104" x14ac:dyDescent="0.2">
      <c r="A59" s="148">
        <v>28</v>
      </c>
      <c r="B59" s="149" t="s">
        <v>136</v>
      </c>
      <c r="C59" s="150" t="s">
        <v>137</v>
      </c>
      <c r="D59" s="151" t="s">
        <v>72</v>
      </c>
      <c r="E59" s="152">
        <v>332.25</v>
      </c>
      <c r="F59" s="418"/>
      <c r="G59" s="419"/>
      <c r="O59" s="147">
        <v>2</v>
      </c>
      <c r="AA59" s="125">
        <v>1</v>
      </c>
      <c r="AB59" s="125">
        <v>0</v>
      </c>
      <c r="AC59" s="125">
        <v>0</v>
      </c>
      <c r="AZ59" s="125">
        <v>1</v>
      </c>
      <c r="BA59" s="125">
        <f>IF(AZ59=1,G59,0)</f>
        <v>0</v>
      </c>
      <c r="BB59" s="125">
        <f>IF(AZ59=2,G59,0)</f>
        <v>0</v>
      </c>
      <c r="BC59" s="125">
        <f>IF(AZ59=3,G59,0)</f>
        <v>0</v>
      </c>
      <c r="BD59" s="125">
        <f>IF(AZ59=4,G59,0)</f>
        <v>0</v>
      </c>
      <c r="BE59" s="125">
        <f>IF(AZ59=5,G59,0)</f>
        <v>0</v>
      </c>
      <c r="CA59" s="153">
        <v>1</v>
      </c>
      <c r="CB59" s="153">
        <v>0</v>
      </c>
      <c r="CZ59" s="125">
        <v>6.0999999999999999E-2</v>
      </c>
    </row>
    <row r="60" spans="1:104" x14ac:dyDescent="0.2">
      <c r="A60" s="148">
        <v>29</v>
      </c>
      <c r="B60" s="149" t="s">
        <v>138</v>
      </c>
      <c r="C60" s="150" t="s">
        <v>139</v>
      </c>
      <c r="D60" s="151" t="s">
        <v>72</v>
      </c>
      <c r="E60" s="152">
        <v>332.25</v>
      </c>
      <c r="F60" s="418"/>
      <c r="G60" s="419"/>
      <c r="O60" s="147">
        <v>2</v>
      </c>
      <c r="AA60" s="125">
        <v>1</v>
      </c>
      <c r="AB60" s="125">
        <v>1</v>
      </c>
      <c r="AC60" s="125">
        <v>1</v>
      </c>
      <c r="AZ60" s="125">
        <v>1</v>
      </c>
      <c r="BA60" s="125">
        <f>IF(AZ60=1,G60,0)</f>
        <v>0</v>
      </c>
      <c r="BB60" s="125">
        <f>IF(AZ60=2,G60,0)</f>
        <v>0</v>
      </c>
      <c r="BC60" s="125">
        <f>IF(AZ60=3,G60,0)</f>
        <v>0</v>
      </c>
      <c r="BD60" s="125">
        <f>IF(AZ60=4,G60,0)</f>
        <v>0</v>
      </c>
      <c r="BE60" s="125">
        <f>IF(AZ60=5,G60,0)</f>
        <v>0</v>
      </c>
      <c r="CA60" s="153">
        <v>1</v>
      </c>
      <c r="CB60" s="153">
        <v>1</v>
      </c>
      <c r="CZ60" s="125">
        <v>1E-4</v>
      </c>
    </row>
    <row r="61" spans="1:104" ht="22.5" x14ac:dyDescent="0.2">
      <c r="A61" s="148">
        <v>30</v>
      </c>
      <c r="B61" s="149" t="s">
        <v>140</v>
      </c>
      <c r="C61" s="150" t="s">
        <v>141</v>
      </c>
      <c r="D61" s="151" t="s">
        <v>142</v>
      </c>
      <c r="E61" s="152">
        <v>1329</v>
      </c>
      <c r="F61" s="418"/>
      <c r="G61" s="419"/>
      <c r="O61" s="147">
        <v>2</v>
      </c>
      <c r="AA61" s="125">
        <v>1</v>
      </c>
      <c r="AB61" s="125">
        <v>1</v>
      </c>
      <c r="AC61" s="125">
        <v>1</v>
      </c>
      <c r="AZ61" s="125">
        <v>1</v>
      </c>
      <c r="BA61" s="125">
        <f>IF(AZ61=1,G61,0)</f>
        <v>0</v>
      </c>
      <c r="BB61" s="125">
        <f>IF(AZ61=2,G61,0)</f>
        <v>0</v>
      </c>
      <c r="BC61" s="125">
        <f>IF(AZ61=3,G61,0)</f>
        <v>0</v>
      </c>
      <c r="BD61" s="125">
        <f>IF(AZ61=4,G61,0)</f>
        <v>0</v>
      </c>
      <c r="BE61" s="125">
        <f>IF(AZ61=5,G61,0)</f>
        <v>0</v>
      </c>
      <c r="CA61" s="153">
        <v>1</v>
      </c>
      <c r="CB61" s="153">
        <v>1</v>
      </c>
      <c r="CZ61" s="125">
        <v>0</v>
      </c>
    </row>
    <row r="62" spans="1:104" x14ac:dyDescent="0.2">
      <c r="A62" s="154"/>
      <c r="B62" s="156"/>
      <c r="C62" s="379" t="s">
        <v>143</v>
      </c>
      <c r="D62" s="380"/>
      <c r="E62" s="157">
        <v>1329</v>
      </c>
      <c r="F62" s="420"/>
      <c r="G62" s="421"/>
      <c r="M62" s="155" t="s">
        <v>143</v>
      </c>
      <c r="O62" s="147"/>
    </row>
    <row r="63" spans="1:104" x14ac:dyDescent="0.2">
      <c r="A63" s="158"/>
      <c r="B63" s="159" t="s">
        <v>70</v>
      </c>
      <c r="C63" s="160" t="str">
        <f>CONCATENATE(B56," ",C56)</f>
        <v>46 Zpevněné plochy</v>
      </c>
      <c r="D63" s="161"/>
      <c r="E63" s="162"/>
      <c r="F63" s="422"/>
      <c r="G63" s="423"/>
      <c r="O63" s="147">
        <v>4</v>
      </c>
      <c r="BA63" s="163">
        <f>SUM(BA56:BA62)</f>
        <v>0</v>
      </c>
      <c r="BB63" s="163">
        <f>SUM(BB56:BB62)</f>
        <v>0</v>
      </c>
      <c r="BC63" s="163">
        <f>SUM(BC56:BC62)</f>
        <v>0</v>
      </c>
      <c r="BD63" s="163">
        <f>SUM(BD56:BD62)</f>
        <v>0</v>
      </c>
      <c r="BE63" s="163">
        <f>SUM(BE56:BE62)</f>
        <v>0</v>
      </c>
    </row>
    <row r="64" spans="1:104" x14ac:dyDescent="0.2">
      <c r="A64" s="140" t="s">
        <v>67</v>
      </c>
      <c r="B64" s="141" t="s">
        <v>144</v>
      </c>
      <c r="C64" s="142" t="s">
        <v>145</v>
      </c>
      <c r="D64" s="143"/>
      <c r="E64" s="144"/>
      <c r="F64" s="424"/>
      <c r="G64" s="425"/>
      <c r="H64" s="146"/>
      <c r="I64" s="146"/>
      <c r="O64" s="147">
        <v>1</v>
      </c>
    </row>
    <row r="65" spans="1:104" ht="22.5" x14ac:dyDescent="0.2">
      <c r="A65" s="148">
        <v>31</v>
      </c>
      <c r="B65" s="149" t="s">
        <v>146</v>
      </c>
      <c r="C65" s="150" t="s">
        <v>147</v>
      </c>
      <c r="D65" s="151" t="s">
        <v>72</v>
      </c>
      <c r="E65" s="152">
        <v>450</v>
      </c>
      <c r="F65" s="418"/>
      <c r="G65" s="419"/>
      <c r="O65" s="147">
        <v>2</v>
      </c>
      <c r="AA65" s="125">
        <v>1</v>
      </c>
      <c r="AB65" s="125">
        <v>1</v>
      </c>
      <c r="AC65" s="125">
        <v>1</v>
      </c>
      <c r="AZ65" s="125">
        <v>1</v>
      </c>
      <c r="BA65" s="125">
        <f>IF(AZ65=1,G65,0)</f>
        <v>0</v>
      </c>
      <c r="BB65" s="125">
        <f>IF(AZ65=2,G65,0)</f>
        <v>0</v>
      </c>
      <c r="BC65" s="125">
        <f>IF(AZ65=3,G65,0)</f>
        <v>0</v>
      </c>
      <c r="BD65" s="125">
        <f>IF(AZ65=4,G65,0)</f>
        <v>0</v>
      </c>
      <c r="BE65" s="125">
        <f>IF(AZ65=5,G65,0)</f>
        <v>0</v>
      </c>
      <c r="CA65" s="153">
        <v>1</v>
      </c>
      <c r="CB65" s="153">
        <v>1</v>
      </c>
      <c r="CZ65" s="125">
        <v>0</v>
      </c>
    </row>
    <row r="66" spans="1:104" x14ac:dyDescent="0.2">
      <c r="A66" s="158"/>
      <c r="B66" s="159" t="s">
        <v>70</v>
      </c>
      <c r="C66" s="160" t="str">
        <f>CONCATENATE(B64," ",C64)</f>
        <v>96 Bourání konstrukcí</v>
      </c>
      <c r="D66" s="161"/>
      <c r="E66" s="162"/>
      <c r="F66" s="422"/>
      <c r="G66" s="423"/>
      <c r="O66" s="147">
        <v>4</v>
      </c>
      <c r="BA66" s="163">
        <f>SUM(BA64:BA65)</f>
        <v>0</v>
      </c>
      <c r="BB66" s="163">
        <f>SUM(BB64:BB65)</f>
        <v>0</v>
      </c>
      <c r="BC66" s="163">
        <f>SUM(BC64:BC65)</f>
        <v>0</v>
      </c>
      <c r="BD66" s="163">
        <f>SUM(BD64:BD65)</f>
        <v>0</v>
      </c>
      <c r="BE66" s="163">
        <f>SUM(BE64:BE65)</f>
        <v>0</v>
      </c>
    </row>
    <row r="67" spans="1:104" x14ac:dyDescent="0.2">
      <c r="A67" s="140" t="s">
        <v>67</v>
      </c>
      <c r="B67" s="141" t="s">
        <v>148</v>
      </c>
      <c r="C67" s="142" t="s">
        <v>149</v>
      </c>
      <c r="D67" s="143"/>
      <c r="E67" s="144"/>
      <c r="F67" s="424"/>
      <c r="G67" s="425"/>
      <c r="H67" s="146"/>
      <c r="I67" s="146"/>
      <c r="O67" s="147">
        <v>1</v>
      </c>
    </row>
    <row r="68" spans="1:104" x14ac:dyDescent="0.2">
      <c r="A68" s="148">
        <v>32</v>
      </c>
      <c r="B68" s="149" t="s">
        <v>150</v>
      </c>
      <c r="C68" s="150" t="s">
        <v>151</v>
      </c>
      <c r="D68" s="151" t="s">
        <v>152</v>
      </c>
      <c r="E68" s="152">
        <v>2.5</v>
      </c>
      <c r="F68" s="418"/>
      <c r="G68" s="419"/>
      <c r="O68" s="147">
        <v>2</v>
      </c>
      <c r="AA68" s="125">
        <v>12</v>
      </c>
      <c r="AB68" s="125">
        <v>0</v>
      </c>
      <c r="AC68" s="125">
        <v>23</v>
      </c>
      <c r="AZ68" s="125">
        <v>1</v>
      </c>
      <c r="BA68" s="125">
        <f>IF(AZ68=1,G68,0)</f>
        <v>0</v>
      </c>
      <c r="BB68" s="125">
        <f>IF(AZ68=2,G68,0)</f>
        <v>0</v>
      </c>
      <c r="BC68" s="125">
        <f>IF(AZ68=3,G68,0)</f>
        <v>0</v>
      </c>
      <c r="BD68" s="125">
        <f>IF(AZ68=4,G68,0)</f>
        <v>0</v>
      </c>
      <c r="BE68" s="125">
        <f>IF(AZ68=5,G68,0)</f>
        <v>0</v>
      </c>
      <c r="CA68" s="153">
        <v>12</v>
      </c>
      <c r="CB68" s="153">
        <v>0</v>
      </c>
      <c r="CZ68" s="125">
        <v>0</v>
      </c>
    </row>
    <row r="69" spans="1:104" x14ac:dyDescent="0.2">
      <c r="A69" s="148">
        <v>33</v>
      </c>
      <c r="B69" s="149" t="s">
        <v>153</v>
      </c>
      <c r="C69" s="150" t="s">
        <v>154</v>
      </c>
      <c r="D69" s="151" t="s">
        <v>152</v>
      </c>
      <c r="E69" s="152">
        <v>87.643655999999993</v>
      </c>
      <c r="F69" s="418"/>
      <c r="G69" s="419"/>
      <c r="O69" s="147">
        <v>2</v>
      </c>
      <c r="AA69" s="125">
        <v>7</v>
      </c>
      <c r="AB69" s="125">
        <v>1</v>
      </c>
      <c r="AC69" s="125">
        <v>2</v>
      </c>
      <c r="AZ69" s="125">
        <v>1</v>
      </c>
      <c r="BA69" s="125">
        <f>IF(AZ69=1,G69,0)</f>
        <v>0</v>
      </c>
      <c r="BB69" s="125">
        <f>IF(AZ69=2,G69,0)</f>
        <v>0</v>
      </c>
      <c r="BC69" s="125">
        <f>IF(AZ69=3,G69,0)</f>
        <v>0</v>
      </c>
      <c r="BD69" s="125">
        <f>IF(AZ69=4,G69,0)</f>
        <v>0</v>
      </c>
      <c r="BE69" s="125">
        <f>IF(AZ69=5,G69,0)</f>
        <v>0</v>
      </c>
      <c r="CA69" s="153">
        <v>7</v>
      </c>
      <c r="CB69" s="153">
        <v>1</v>
      </c>
      <c r="CZ69" s="125">
        <v>0</v>
      </c>
    </row>
    <row r="70" spans="1:104" x14ac:dyDescent="0.2">
      <c r="A70" s="158"/>
      <c r="B70" s="159" t="s">
        <v>70</v>
      </c>
      <c r="C70" s="160" t="str">
        <f>CONCATENATE(B67," ",C67)</f>
        <v>99 Staveništní přesun hmot</v>
      </c>
      <c r="D70" s="161"/>
      <c r="E70" s="162"/>
      <c r="F70" s="422"/>
      <c r="G70" s="423"/>
      <c r="O70" s="147">
        <v>4</v>
      </c>
      <c r="BA70" s="163">
        <f>SUM(BA67:BA69)</f>
        <v>0</v>
      </c>
      <c r="BB70" s="163">
        <f>SUM(BB67:BB69)</f>
        <v>0</v>
      </c>
      <c r="BC70" s="163">
        <f>SUM(BC67:BC69)</f>
        <v>0</v>
      </c>
      <c r="BD70" s="163">
        <f>SUM(BD67:BD69)</f>
        <v>0</v>
      </c>
      <c r="BE70" s="163">
        <f>SUM(BE67:BE69)</f>
        <v>0</v>
      </c>
    </row>
    <row r="71" spans="1:104" x14ac:dyDescent="0.2">
      <c r="A71" s="140" t="s">
        <v>67</v>
      </c>
      <c r="B71" s="141" t="s">
        <v>155</v>
      </c>
      <c r="C71" s="142" t="s">
        <v>156</v>
      </c>
      <c r="D71" s="143"/>
      <c r="E71" s="144"/>
      <c r="F71" s="424"/>
      <c r="G71" s="425"/>
      <c r="H71" s="146"/>
      <c r="I71" s="146"/>
      <c r="O71" s="147">
        <v>1</v>
      </c>
    </row>
    <row r="72" spans="1:104" x14ac:dyDescent="0.2">
      <c r="A72" s="148">
        <v>34</v>
      </c>
      <c r="B72" s="149" t="s">
        <v>157</v>
      </c>
      <c r="C72" s="150" t="s">
        <v>158</v>
      </c>
      <c r="D72" s="151" t="s">
        <v>159</v>
      </c>
      <c r="E72" s="152">
        <v>1</v>
      </c>
      <c r="F72" s="418"/>
      <c r="G72" s="419"/>
      <c r="O72" s="147">
        <v>2</v>
      </c>
      <c r="AA72" s="125">
        <v>10</v>
      </c>
      <c r="AB72" s="125">
        <v>7</v>
      </c>
      <c r="AC72" s="125">
        <v>8</v>
      </c>
      <c r="AZ72" s="125">
        <v>5</v>
      </c>
      <c r="BA72" s="125">
        <f>IF(AZ72=1,G72,0)</f>
        <v>0</v>
      </c>
      <c r="BB72" s="125">
        <f>IF(AZ72=2,G72,0)</f>
        <v>0</v>
      </c>
      <c r="BC72" s="125">
        <f>IF(AZ72=3,G72,0)</f>
        <v>0</v>
      </c>
      <c r="BD72" s="125">
        <f>IF(AZ72=4,G72,0)</f>
        <v>0</v>
      </c>
      <c r="BE72" s="125">
        <f>IF(AZ72=5,G72,0)</f>
        <v>0</v>
      </c>
      <c r="CA72" s="153">
        <v>10</v>
      </c>
      <c r="CB72" s="153">
        <v>7</v>
      </c>
      <c r="CZ72" s="125">
        <v>0</v>
      </c>
    </row>
    <row r="73" spans="1:104" x14ac:dyDescent="0.2">
      <c r="A73" s="148">
        <v>35</v>
      </c>
      <c r="B73" s="149" t="s">
        <v>160</v>
      </c>
      <c r="C73" s="150" t="s">
        <v>161</v>
      </c>
      <c r="D73" s="151" t="s">
        <v>159</v>
      </c>
      <c r="E73" s="152">
        <v>1</v>
      </c>
      <c r="F73" s="418"/>
      <c r="G73" s="419"/>
      <c r="O73" s="147">
        <v>2</v>
      </c>
      <c r="AA73" s="125">
        <v>10</v>
      </c>
      <c r="AB73" s="125">
        <v>7</v>
      </c>
      <c r="AC73" s="125">
        <v>8</v>
      </c>
      <c r="AZ73" s="125">
        <v>5</v>
      </c>
      <c r="BA73" s="125">
        <f>IF(AZ73=1,G73,0)</f>
        <v>0</v>
      </c>
      <c r="BB73" s="125">
        <f>IF(AZ73=2,G73,0)</f>
        <v>0</v>
      </c>
      <c r="BC73" s="125">
        <f>IF(AZ73=3,G73,0)</f>
        <v>0</v>
      </c>
      <c r="BD73" s="125">
        <f>IF(AZ73=4,G73,0)</f>
        <v>0</v>
      </c>
      <c r="BE73" s="125">
        <f>IF(AZ73=5,G73,0)</f>
        <v>0</v>
      </c>
      <c r="CA73" s="153">
        <v>10</v>
      </c>
      <c r="CB73" s="153">
        <v>7</v>
      </c>
      <c r="CZ73" s="125">
        <v>0</v>
      </c>
    </row>
    <row r="74" spans="1:104" x14ac:dyDescent="0.2">
      <c r="A74" s="148">
        <v>36</v>
      </c>
      <c r="B74" s="149" t="s">
        <v>162</v>
      </c>
      <c r="C74" s="150" t="s">
        <v>163</v>
      </c>
      <c r="D74" s="151" t="s">
        <v>159</v>
      </c>
      <c r="E74" s="152">
        <v>1</v>
      </c>
      <c r="F74" s="418"/>
      <c r="G74" s="419"/>
      <c r="O74" s="147">
        <v>2</v>
      </c>
      <c r="AA74" s="125">
        <v>10</v>
      </c>
      <c r="AB74" s="125">
        <v>7</v>
      </c>
      <c r="AC74" s="125">
        <v>8</v>
      </c>
      <c r="AZ74" s="125">
        <v>5</v>
      </c>
      <c r="BA74" s="125">
        <f>IF(AZ74=1,G74,0)</f>
        <v>0</v>
      </c>
      <c r="BB74" s="125">
        <f>IF(AZ74=2,G74,0)</f>
        <v>0</v>
      </c>
      <c r="BC74" s="125">
        <f>IF(AZ74=3,G74,0)</f>
        <v>0</v>
      </c>
      <c r="BD74" s="125">
        <f>IF(AZ74=4,G74,0)</f>
        <v>0</v>
      </c>
      <c r="BE74" s="125">
        <f>IF(AZ74=5,G74,0)</f>
        <v>0</v>
      </c>
      <c r="CA74" s="153">
        <v>10</v>
      </c>
      <c r="CB74" s="153">
        <v>7</v>
      </c>
      <c r="CZ74" s="125">
        <v>0</v>
      </c>
    </row>
    <row r="75" spans="1:104" x14ac:dyDescent="0.2">
      <c r="A75" s="148">
        <v>37</v>
      </c>
      <c r="B75" s="149" t="s">
        <v>164</v>
      </c>
      <c r="C75" s="150" t="s">
        <v>165</v>
      </c>
      <c r="D75" s="151" t="s">
        <v>159</v>
      </c>
      <c r="E75" s="152">
        <v>1</v>
      </c>
      <c r="F75" s="418"/>
      <c r="G75" s="419"/>
      <c r="O75" s="147">
        <v>2</v>
      </c>
      <c r="AA75" s="125">
        <v>10</v>
      </c>
      <c r="AB75" s="125">
        <v>7</v>
      </c>
      <c r="AC75" s="125">
        <v>8</v>
      </c>
      <c r="AZ75" s="125">
        <v>5</v>
      </c>
      <c r="BA75" s="125">
        <f>IF(AZ75=1,G75,0)</f>
        <v>0</v>
      </c>
      <c r="BB75" s="125">
        <f>IF(AZ75=2,G75,0)</f>
        <v>0</v>
      </c>
      <c r="BC75" s="125">
        <f>IF(AZ75=3,G75,0)</f>
        <v>0</v>
      </c>
      <c r="BD75" s="125">
        <f>IF(AZ75=4,G75,0)</f>
        <v>0</v>
      </c>
      <c r="BE75" s="125">
        <f>IF(AZ75=5,G75,0)</f>
        <v>0</v>
      </c>
      <c r="CA75" s="153">
        <v>10</v>
      </c>
      <c r="CB75" s="153">
        <v>7</v>
      </c>
      <c r="CZ75" s="125">
        <v>0</v>
      </c>
    </row>
    <row r="76" spans="1:104" x14ac:dyDescent="0.2">
      <c r="A76" s="158"/>
      <c r="B76" s="159" t="s">
        <v>70</v>
      </c>
      <c r="C76" s="160" t="str">
        <f>CONCATENATE(B71," ",C71)</f>
        <v>796 Vedlejší náklady</v>
      </c>
      <c r="D76" s="161"/>
      <c r="E76" s="162"/>
      <c r="F76" s="422"/>
      <c r="G76" s="423"/>
      <c r="O76" s="147">
        <v>4</v>
      </c>
      <c r="BA76" s="163">
        <f>SUM(BA71:BA75)</f>
        <v>0</v>
      </c>
      <c r="BB76" s="163">
        <f>SUM(BB71:BB75)</f>
        <v>0</v>
      </c>
      <c r="BC76" s="163">
        <f>SUM(BC71:BC75)</f>
        <v>0</v>
      </c>
      <c r="BD76" s="163">
        <f>SUM(BD71:BD75)</f>
        <v>0</v>
      </c>
      <c r="BE76" s="163">
        <f>SUM(BE71:BE75)</f>
        <v>0</v>
      </c>
    </row>
    <row r="77" spans="1:104" x14ac:dyDescent="0.2">
      <c r="A77" s="140" t="s">
        <v>67</v>
      </c>
      <c r="B77" s="141" t="s">
        <v>166</v>
      </c>
      <c r="C77" s="142" t="s">
        <v>167</v>
      </c>
      <c r="D77" s="143"/>
      <c r="E77" s="144"/>
      <c r="F77" s="424"/>
      <c r="G77" s="425"/>
      <c r="H77" s="146"/>
      <c r="I77" s="146"/>
      <c r="O77" s="147">
        <v>1</v>
      </c>
    </row>
    <row r="78" spans="1:104" x14ac:dyDescent="0.2">
      <c r="A78" s="148">
        <v>38</v>
      </c>
      <c r="B78" s="149" t="s">
        <v>168</v>
      </c>
      <c r="C78" s="150" t="s">
        <v>169</v>
      </c>
      <c r="D78" s="151" t="s">
        <v>159</v>
      </c>
      <c r="E78" s="152">
        <v>1</v>
      </c>
      <c r="F78" s="418"/>
      <c r="G78" s="419"/>
      <c r="O78" s="147">
        <v>2</v>
      </c>
      <c r="AA78" s="125">
        <v>10</v>
      </c>
      <c r="AB78" s="125">
        <v>7</v>
      </c>
      <c r="AC78" s="125">
        <v>8</v>
      </c>
      <c r="AZ78" s="125">
        <v>5</v>
      </c>
      <c r="BA78" s="125">
        <f>IF(AZ78=1,G78,0)</f>
        <v>0</v>
      </c>
      <c r="BB78" s="125">
        <f>IF(AZ78=2,G78,0)</f>
        <v>0</v>
      </c>
      <c r="BC78" s="125">
        <f>IF(AZ78=3,G78,0)</f>
        <v>0</v>
      </c>
      <c r="BD78" s="125">
        <f>IF(AZ78=4,G78,0)</f>
        <v>0</v>
      </c>
      <c r="BE78" s="125">
        <f>IF(AZ78=5,G78,0)</f>
        <v>0</v>
      </c>
      <c r="CA78" s="153">
        <v>10</v>
      </c>
      <c r="CB78" s="153">
        <v>7</v>
      </c>
      <c r="CZ78" s="125">
        <v>0</v>
      </c>
    </row>
    <row r="79" spans="1:104" x14ac:dyDescent="0.2">
      <c r="A79" s="148">
        <v>39</v>
      </c>
      <c r="B79" s="149" t="s">
        <v>170</v>
      </c>
      <c r="C79" s="150" t="s">
        <v>171</v>
      </c>
      <c r="D79" s="151" t="s">
        <v>159</v>
      </c>
      <c r="E79" s="152">
        <v>1</v>
      </c>
      <c r="F79" s="418"/>
      <c r="G79" s="419"/>
      <c r="O79" s="147">
        <v>2</v>
      </c>
      <c r="AA79" s="125">
        <v>10</v>
      </c>
      <c r="AB79" s="125">
        <v>7</v>
      </c>
      <c r="AC79" s="125">
        <v>8</v>
      </c>
      <c r="AZ79" s="125">
        <v>5</v>
      </c>
      <c r="BA79" s="125">
        <f>IF(AZ79=1,G79,0)</f>
        <v>0</v>
      </c>
      <c r="BB79" s="125">
        <f>IF(AZ79=2,G79,0)</f>
        <v>0</v>
      </c>
      <c r="BC79" s="125">
        <f>IF(AZ79=3,G79,0)</f>
        <v>0</v>
      </c>
      <c r="BD79" s="125">
        <f>IF(AZ79=4,G79,0)</f>
        <v>0</v>
      </c>
      <c r="BE79" s="125">
        <f>IF(AZ79=5,G79,0)</f>
        <v>0</v>
      </c>
      <c r="CA79" s="153">
        <v>10</v>
      </c>
      <c r="CB79" s="153">
        <v>7</v>
      </c>
      <c r="CZ79" s="125">
        <v>0</v>
      </c>
    </row>
    <row r="80" spans="1:104" x14ac:dyDescent="0.2">
      <c r="A80" s="158"/>
      <c r="B80" s="159" t="s">
        <v>70</v>
      </c>
      <c r="C80" s="160" t="str">
        <f>CONCATENATE(B77," ",C77)</f>
        <v>799 Ostatní náklady</v>
      </c>
      <c r="D80" s="161"/>
      <c r="E80" s="162"/>
      <c r="F80" s="422"/>
      <c r="G80" s="423"/>
      <c r="O80" s="147">
        <v>4</v>
      </c>
      <c r="BA80" s="163">
        <f>SUM(BA77:BA79)</f>
        <v>0</v>
      </c>
      <c r="BB80" s="163">
        <f>SUM(BB77:BB79)</f>
        <v>0</v>
      </c>
      <c r="BC80" s="163">
        <f>SUM(BC77:BC79)</f>
        <v>0</v>
      </c>
      <c r="BD80" s="163">
        <f>SUM(BD77:BD79)</f>
        <v>0</v>
      </c>
      <c r="BE80" s="163">
        <f>SUM(BE77:BE79)</f>
        <v>0</v>
      </c>
    </row>
    <row r="81" spans="5:5" x14ac:dyDescent="0.2">
      <c r="E81" s="125"/>
    </row>
    <row r="82" spans="5:5" x14ac:dyDescent="0.2">
      <c r="E82" s="125"/>
    </row>
    <row r="83" spans="5:5" x14ac:dyDescent="0.2">
      <c r="E83" s="125"/>
    </row>
    <row r="84" spans="5:5" x14ac:dyDescent="0.2">
      <c r="E84" s="125"/>
    </row>
    <row r="85" spans="5:5" x14ac:dyDescent="0.2">
      <c r="E85" s="125"/>
    </row>
    <row r="86" spans="5:5" x14ac:dyDescent="0.2">
      <c r="E86" s="125"/>
    </row>
    <row r="87" spans="5:5" x14ac:dyDescent="0.2">
      <c r="E87" s="125"/>
    </row>
    <row r="88" spans="5:5" x14ac:dyDescent="0.2">
      <c r="E88" s="125"/>
    </row>
    <row r="89" spans="5:5" x14ac:dyDescent="0.2">
      <c r="E89" s="125"/>
    </row>
    <row r="90" spans="5:5" x14ac:dyDescent="0.2">
      <c r="E90" s="125"/>
    </row>
    <row r="91" spans="5:5" x14ac:dyDescent="0.2">
      <c r="E91" s="125"/>
    </row>
    <row r="92" spans="5:5" x14ac:dyDescent="0.2">
      <c r="E92" s="125"/>
    </row>
    <row r="93" spans="5:5" x14ac:dyDescent="0.2">
      <c r="E93" s="125"/>
    </row>
    <row r="94" spans="5:5" x14ac:dyDescent="0.2">
      <c r="E94" s="125"/>
    </row>
    <row r="95" spans="5:5" x14ac:dyDescent="0.2">
      <c r="E95" s="125"/>
    </row>
    <row r="96" spans="5:5" x14ac:dyDescent="0.2">
      <c r="E96" s="125"/>
    </row>
    <row r="97" spans="1:7" x14ac:dyDescent="0.2">
      <c r="E97" s="125"/>
    </row>
    <row r="98" spans="1:7" x14ac:dyDescent="0.2">
      <c r="E98" s="125"/>
    </row>
    <row r="99" spans="1:7" x14ac:dyDescent="0.2">
      <c r="E99" s="125"/>
    </row>
    <row r="100" spans="1:7" x14ac:dyDescent="0.2">
      <c r="E100" s="125"/>
    </row>
    <row r="101" spans="1:7" x14ac:dyDescent="0.2">
      <c r="E101" s="125"/>
    </row>
    <row r="102" spans="1:7" x14ac:dyDescent="0.2">
      <c r="E102" s="125"/>
    </row>
    <row r="103" spans="1:7" x14ac:dyDescent="0.2">
      <c r="E103" s="125"/>
    </row>
    <row r="104" spans="1:7" x14ac:dyDescent="0.2">
      <c r="A104" s="164"/>
      <c r="B104" s="164"/>
      <c r="C104" s="164"/>
      <c r="D104" s="164"/>
      <c r="E104" s="164"/>
      <c r="F104" s="164"/>
      <c r="G104" s="164"/>
    </row>
    <row r="105" spans="1:7" x14ac:dyDescent="0.2">
      <c r="A105" s="164"/>
      <c r="B105" s="164"/>
      <c r="C105" s="164"/>
      <c r="D105" s="164"/>
      <c r="E105" s="164"/>
      <c r="F105" s="164"/>
      <c r="G105" s="164"/>
    </row>
    <row r="106" spans="1:7" x14ac:dyDescent="0.2">
      <c r="A106" s="164"/>
      <c r="B106" s="164"/>
      <c r="C106" s="164"/>
      <c r="D106" s="164"/>
      <c r="E106" s="164"/>
      <c r="F106" s="164"/>
      <c r="G106" s="164"/>
    </row>
    <row r="107" spans="1:7" x14ac:dyDescent="0.2">
      <c r="A107" s="164"/>
      <c r="B107" s="164"/>
      <c r="C107" s="164"/>
      <c r="D107" s="164"/>
      <c r="E107" s="164"/>
      <c r="F107" s="164"/>
      <c r="G107" s="164"/>
    </row>
    <row r="108" spans="1:7" x14ac:dyDescent="0.2">
      <c r="E108" s="125"/>
    </row>
    <row r="109" spans="1:7" x14ac:dyDescent="0.2">
      <c r="E109" s="125"/>
    </row>
    <row r="110" spans="1:7" x14ac:dyDescent="0.2">
      <c r="E110" s="125"/>
    </row>
    <row r="111" spans="1:7" x14ac:dyDescent="0.2">
      <c r="E111" s="125"/>
    </row>
    <row r="112" spans="1:7" x14ac:dyDescent="0.2">
      <c r="E112" s="125"/>
    </row>
    <row r="113" spans="5:5" x14ac:dyDescent="0.2">
      <c r="E113" s="125"/>
    </row>
    <row r="114" spans="5:5" x14ac:dyDescent="0.2">
      <c r="E114" s="125"/>
    </row>
    <row r="115" spans="5:5" x14ac:dyDescent="0.2">
      <c r="E115" s="125"/>
    </row>
    <row r="116" spans="5:5" x14ac:dyDescent="0.2">
      <c r="E116" s="125"/>
    </row>
    <row r="117" spans="5:5" x14ac:dyDescent="0.2">
      <c r="E117" s="125"/>
    </row>
    <row r="118" spans="5:5" x14ac:dyDescent="0.2">
      <c r="E118" s="125"/>
    </row>
    <row r="119" spans="5:5" x14ac:dyDescent="0.2">
      <c r="E119" s="125"/>
    </row>
    <row r="120" spans="5:5" x14ac:dyDescent="0.2">
      <c r="E120" s="125"/>
    </row>
    <row r="121" spans="5:5" x14ac:dyDescent="0.2">
      <c r="E121" s="125"/>
    </row>
    <row r="122" spans="5:5" x14ac:dyDescent="0.2">
      <c r="E122" s="125"/>
    </row>
    <row r="123" spans="5:5" x14ac:dyDescent="0.2">
      <c r="E123" s="125"/>
    </row>
    <row r="124" spans="5:5" x14ac:dyDescent="0.2">
      <c r="E124" s="125"/>
    </row>
    <row r="125" spans="5:5" x14ac:dyDescent="0.2">
      <c r="E125" s="125"/>
    </row>
    <row r="126" spans="5:5" x14ac:dyDescent="0.2">
      <c r="E126" s="125"/>
    </row>
    <row r="127" spans="5:5" x14ac:dyDescent="0.2">
      <c r="E127" s="125"/>
    </row>
    <row r="128" spans="5:5" x14ac:dyDescent="0.2">
      <c r="E128" s="125"/>
    </row>
    <row r="129" spans="1:7" x14ac:dyDescent="0.2">
      <c r="E129" s="125"/>
    </row>
    <row r="130" spans="1:7" x14ac:dyDescent="0.2">
      <c r="E130" s="125"/>
    </row>
    <row r="131" spans="1:7" x14ac:dyDescent="0.2">
      <c r="E131" s="125"/>
    </row>
    <row r="132" spans="1:7" x14ac:dyDescent="0.2">
      <c r="E132" s="125"/>
    </row>
    <row r="133" spans="1:7" x14ac:dyDescent="0.2">
      <c r="E133" s="125"/>
    </row>
    <row r="134" spans="1:7" x14ac:dyDescent="0.2">
      <c r="E134" s="125"/>
    </row>
    <row r="135" spans="1:7" x14ac:dyDescent="0.2">
      <c r="E135" s="125"/>
    </row>
    <row r="136" spans="1:7" x14ac:dyDescent="0.2">
      <c r="E136" s="125"/>
    </row>
    <row r="137" spans="1:7" x14ac:dyDescent="0.2">
      <c r="E137" s="125"/>
    </row>
    <row r="138" spans="1:7" x14ac:dyDescent="0.2">
      <c r="E138" s="125"/>
    </row>
    <row r="139" spans="1:7" x14ac:dyDescent="0.2">
      <c r="A139" s="165"/>
      <c r="B139" s="165"/>
    </row>
    <row r="140" spans="1:7" x14ac:dyDescent="0.2">
      <c r="A140" s="164"/>
      <c r="B140" s="164"/>
      <c r="C140" s="167"/>
      <c r="D140" s="167"/>
      <c r="E140" s="168"/>
      <c r="F140" s="167"/>
      <c r="G140" s="169"/>
    </row>
    <row r="141" spans="1:7" x14ac:dyDescent="0.2">
      <c r="A141" s="170"/>
      <c r="B141" s="170"/>
      <c r="C141" s="164"/>
      <c r="D141" s="164"/>
      <c r="E141" s="171"/>
      <c r="F141" s="164"/>
      <c r="G141" s="164"/>
    </row>
    <row r="142" spans="1:7" x14ac:dyDescent="0.2">
      <c r="A142" s="164"/>
      <c r="B142" s="164"/>
      <c r="C142" s="164"/>
      <c r="D142" s="164"/>
      <c r="E142" s="171"/>
      <c r="F142" s="164"/>
      <c r="G142" s="164"/>
    </row>
    <row r="143" spans="1:7" x14ac:dyDescent="0.2">
      <c r="A143" s="164"/>
      <c r="B143" s="164"/>
      <c r="C143" s="164"/>
      <c r="D143" s="164"/>
      <c r="E143" s="171"/>
      <c r="F143" s="164"/>
      <c r="G143" s="164"/>
    </row>
    <row r="144" spans="1:7" x14ac:dyDescent="0.2">
      <c r="A144" s="164"/>
      <c r="B144" s="164"/>
      <c r="C144" s="164"/>
      <c r="D144" s="164"/>
      <c r="E144" s="171"/>
      <c r="F144" s="164"/>
      <c r="G144" s="164"/>
    </row>
    <row r="145" spans="1:7" x14ac:dyDescent="0.2">
      <c r="A145" s="164"/>
      <c r="B145" s="164"/>
      <c r="C145" s="164"/>
      <c r="D145" s="164"/>
      <c r="E145" s="171"/>
      <c r="F145" s="164"/>
      <c r="G145" s="164"/>
    </row>
    <row r="146" spans="1:7" x14ac:dyDescent="0.2">
      <c r="A146" s="164"/>
      <c r="B146" s="164"/>
      <c r="C146" s="164"/>
      <c r="D146" s="164"/>
      <c r="E146" s="171"/>
      <c r="F146" s="164"/>
      <c r="G146" s="164"/>
    </row>
    <row r="147" spans="1:7" x14ac:dyDescent="0.2">
      <c r="A147" s="164"/>
      <c r="B147" s="164"/>
      <c r="C147" s="164"/>
      <c r="D147" s="164"/>
      <c r="E147" s="171"/>
      <c r="F147" s="164"/>
      <c r="G147" s="164"/>
    </row>
    <row r="148" spans="1:7" x14ac:dyDescent="0.2">
      <c r="A148" s="164"/>
      <c r="B148" s="164"/>
      <c r="C148" s="164"/>
      <c r="D148" s="164"/>
      <c r="E148" s="171"/>
      <c r="F148" s="164"/>
      <c r="G148" s="164"/>
    </row>
    <row r="149" spans="1:7" x14ac:dyDescent="0.2">
      <c r="A149" s="164"/>
      <c r="B149" s="164"/>
      <c r="C149" s="164"/>
      <c r="D149" s="164"/>
      <c r="E149" s="171"/>
      <c r="F149" s="164"/>
      <c r="G149" s="164"/>
    </row>
    <row r="150" spans="1:7" x14ac:dyDescent="0.2">
      <c r="A150" s="164"/>
      <c r="B150" s="164"/>
      <c r="C150" s="164"/>
      <c r="D150" s="164"/>
      <c r="E150" s="171"/>
      <c r="F150" s="164"/>
      <c r="G150" s="164"/>
    </row>
    <row r="151" spans="1:7" x14ac:dyDescent="0.2">
      <c r="A151" s="164"/>
      <c r="B151" s="164"/>
      <c r="C151" s="164"/>
      <c r="D151" s="164"/>
      <c r="E151" s="171"/>
      <c r="F151" s="164"/>
      <c r="G151" s="164"/>
    </row>
    <row r="152" spans="1:7" x14ac:dyDescent="0.2">
      <c r="A152" s="164"/>
      <c r="B152" s="164"/>
      <c r="C152" s="164"/>
      <c r="D152" s="164"/>
      <c r="E152" s="171"/>
      <c r="F152" s="164"/>
      <c r="G152" s="164"/>
    </row>
    <row r="153" spans="1:7" x14ac:dyDescent="0.2">
      <c r="A153" s="164"/>
      <c r="B153" s="164"/>
      <c r="C153" s="164"/>
      <c r="D153" s="164"/>
      <c r="E153" s="171"/>
      <c r="F153" s="164"/>
      <c r="G153" s="164"/>
    </row>
  </sheetData>
  <sheetProtection algorithmName="SHA-512" hashValue="uZyyA4SGn6nUD2yDLGrfrYIf/QXSfYjaeBFZW9NVFpcRum8m1wwz4p99X9nE07Ixtx9fLpx2H49k84ARU/oFmQ==" saltValue="kRna5zNTmkwvtQdeczdEvw==" spinCount="100000" sheet="1" objects="1" scenarios="1"/>
  <mergeCells count="22">
    <mergeCell ref="C11:D11"/>
    <mergeCell ref="C13:D13"/>
    <mergeCell ref="C15:D15"/>
    <mergeCell ref="A1:G1"/>
    <mergeCell ref="A3:B3"/>
    <mergeCell ref="A4:B4"/>
    <mergeCell ref="E4:G4"/>
    <mergeCell ref="C9:D9"/>
    <mergeCell ref="C4:D4"/>
    <mergeCell ref="C34:D34"/>
    <mergeCell ref="C37:D37"/>
    <mergeCell ref="C39:D39"/>
    <mergeCell ref="C42:D42"/>
    <mergeCell ref="C22:D22"/>
    <mergeCell ref="C25:D25"/>
    <mergeCell ref="C27:D27"/>
    <mergeCell ref="C30:D30"/>
    <mergeCell ref="C62:D62"/>
    <mergeCell ref="C46:D46"/>
    <mergeCell ref="C49:D49"/>
    <mergeCell ref="C51:D51"/>
    <mergeCell ref="C54:D54"/>
  </mergeCells>
  <printOptions gridLinesSet="0"/>
  <pageMargins left="0.59055118110236227" right="0.39370078740157483" top="0.59055118110236227" bottom="0.98425196850393704" header="0.19685039370078741" footer="0.51181102362204722"/>
  <pageSetup paperSize="9" scale="90" fitToHeight="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showGridLines="0" workbookViewId="0">
      <pane ySplit="3" topLeftCell="A19" activePane="bottomLeft" state="frozenSplit"/>
      <selection sqref="A1:L1"/>
      <selection pane="bottomLeft" activeCell="I15" sqref="I15"/>
    </sheetView>
  </sheetViews>
  <sheetFormatPr defaultColWidth="9" defaultRowHeight="12" customHeight="1" x14ac:dyDescent="0.2"/>
  <cols>
    <col min="1" max="1" width="2.5703125" style="179" customWidth="1"/>
    <col min="2" max="2" width="2.140625" style="179" customWidth="1"/>
    <col min="3" max="3" width="3.28515625" style="179" customWidth="1"/>
    <col min="4" max="4" width="9.42578125" style="179" customWidth="1"/>
    <col min="5" max="5" width="13.85546875" style="179" customWidth="1"/>
    <col min="6" max="6" width="0.42578125" style="179" customWidth="1"/>
    <col min="7" max="7" width="2.7109375" style="179" customWidth="1"/>
    <col min="8" max="8" width="2.5703125" style="179" customWidth="1"/>
    <col min="9" max="9" width="10.5703125" style="179" customWidth="1"/>
    <col min="10" max="10" width="13.85546875" style="179" customWidth="1"/>
    <col min="11" max="11" width="0.5703125" style="179" customWidth="1"/>
    <col min="12" max="13" width="2.5703125" style="179" customWidth="1"/>
    <col min="14" max="14" width="4.85546875" style="179" customWidth="1"/>
    <col min="15" max="15" width="5.5703125" style="179" customWidth="1"/>
    <col min="16" max="16" width="10.28515625" style="179" customWidth="1"/>
    <col min="17" max="17" width="6.42578125" style="179" customWidth="1"/>
    <col min="18" max="18" width="15.28515625" style="179" customWidth="1"/>
    <col min="19" max="19" width="0.42578125" style="179" customWidth="1"/>
    <col min="20" max="256" width="9" style="291"/>
    <col min="257" max="257" width="2.5703125" style="291" customWidth="1"/>
    <col min="258" max="258" width="2.140625" style="291" customWidth="1"/>
    <col min="259" max="259" width="3.28515625" style="291" customWidth="1"/>
    <col min="260" max="260" width="9.42578125" style="291" customWidth="1"/>
    <col min="261" max="261" width="13.85546875" style="291" customWidth="1"/>
    <col min="262" max="262" width="0.42578125" style="291" customWidth="1"/>
    <col min="263" max="263" width="2.7109375" style="291" customWidth="1"/>
    <col min="264" max="264" width="2.5703125" style="291" customWidth="1"/>
    <col min="265" max="265" width="10.5703125" style="291" customWidth="1"/>
    <col min="266" max="266" width="13.85546875" style="291" customWidth="1"/>
    <col min="267" max="267" width="0.5703125" style="291" customWidth="1"/>
    <col min="268" max="269" width="2.5703125" style="291" customWidth="1"/>
    <col min="270" max="270" width="4.85546875" style="291" customWidth="1"/>
    <col min="271" max="271" width="5.5703125" style="291" customWidth="1"/>
    <col min="272" max="272" width="10.28515625" style="291" customWidth="1"/>
    <col min="273" max="273" width="6.42578125" style="291" customWidth="1"/>
    <col min="274" max="274" width="15.28515625" style="291" customWidth="1"/>
    <col min="275" max="275" width="0.42578125" style="291" customWidth="1"/>
    <col min="276" max="512" width="9" style="291"/>
    <col min="513" max="513" width="2.5703125" style="291" customWidth="1"/>
    <col min="514" max="514" width="2.140625" style="291" customWidth="1"/>
    <col min="515" max="515" width="3.28515625" style="291" customWidth="1"/>
    <col min="516" max="516" width="9.42578125" style="291" customWidth="1"/>
    <col min="517" max="517" width="13.85546875" style="291" customWidth="1"/>
    <col min="518" max="518" width="0.42578125" style="291" customWidth="1"/>
    <col min="519" max="519" width="2.7109375" style="291" customWidth="1"/>
    <col min="520" max="520" width="2.5703125" style="291" customWidth="1"/>
    <col min="521" max="521" width="10.5703125" style="291" customWidth="1"/>
    <col min="522" max="522" width="13.85546875" style="291" customWidth="1"/>
    <col min="523" max="523" width="0.5703125" style="291" customWidth="1"/>
    <col min="524" max="525" width="2.5703125" style="291" customWidth="1"/>
    <col min="526" max="526" width="4.85546875" style="291" customWidth="1"/>
    <col min="527" max="527" width="5.5703125" style="291" customWidth="1"/>
    <col min="528" max="528" width="10.28515625" style="291" customWidth="1"/>
    <col min="529" max="529" width="6.42578125" style="291" customWidth="1"/>
    <col min="530" max="530" width="15.28515625" style="291" customWidth="1"/>
    <col min="531" max="531" width="0.42578125" style="291" customWidth="1"/>
    <col min="532" max="768" width="9" style="291"/>
    <col min="769" max="769" width="2.5703125" style="291" customWidth="1"/>
    <col min="770" max="770" width="2.140625" style="291" customWidth="1"/>
    <col min="771" max="771" width="3.28515625" style="291" customWidth="1"/>
    <col min="772" max="772" width="9.42578125" style="291" customWidth="1"/>
    <col min="773" max="773" width="13.85546875" style="291" customWidth="1"/>
    <col min="774" max="774" width="0.42578125" style="291" customWidth="1"/>
    <col min="775" max="775" width="2.7109375" style="291" customWidth="1"/>
    <col min="776" max="776" width="2.5703125" style="291" customWidth="1"/>
    <col min="777" max="777" width="10.5703125" style="291" customWidth="1"/>
    <col min="778" max="778" width="13.85546875" style="291" customWidth="1"/>
    <col min="779" max="779" width="0.5703125" style="291" customWidth="1"/>
    <col min="780" max="781" width="2.5703125" style="291" customWidth="1"/>
    <col min="782" max="782" width="4.85546875" style="291" customWidth="1"/>
    <col min="783" max="783" width="5.5703125" style="291" customWidth="1"/>
    <col min="784" max="784" width="10.28515625" style="291" customWidth="1"/>
    <col min="785" max="785" width="6.42578125" style="291" customWidth="1"/>
    <col min="786" max="786" width="15.28515625" style="291" customWidth="1"/>
    <col min="787" max="787" width="0.42578125" style="291" customWidth="1"/>
    <col min="788" max="1024" width="9" style="291"/>
    <col min="1025" max="1025" width="2.5703125" style="291" customWidth="1"/>
    <col min="1026" max="1026" width="2.140625" style="291" customWidth="1"/>
    <col min="1027" max="1027" width="3.28515625" style="291" customWidth="1"/>
    <col min="1028" max="1028" width="9.42578125" style="291" customWidth="1"/>
    <col min="1029" max="1029" width="13.85546875" style="291" customWidth="1"/>
    <col min="1030" max="1030" width="0.42578125" style="291" customWidth="1"/>
    <col min="1031" max="1031" width="2.7109375" style="291" customWidth="1"/>
    <col min="1032" max="1032" width="2.5703125" style="291" customWidth="1"/>
    <col min="1033" max="1033" width="10.5703125" style="291" customWidth="1"/>
    <col min="1034" max="1034" width="13.85546875" style="291" customWidth="1"/>
    <col min="1035" max="1035" width="0.5703125" style="291" customWidth="1"/>
    <col min="1036" max="1037" width="2.5703125" style="291" customWidth="1"/>
    <col min="1038" max="1038" width="4.85546875" style="291" customWidth="1"/>
    <col min="1039" max="1039" width="5.5703125" style="291" customWidth="1"/>
    <col min="1040" max="1040" width="10.28515625" style="291" customWidth="1"/>
    <col min="1041" max="1041" width="6.42578125" style="291" customWidth="1"/>
    <col min="1042" max="1042" width="15.28515625" style="291" customWidth="1"/>
    <col min="1043" max="1043" width="0.42578125" style="291" customWidth="1"/>
    <col min="1044" max="1280" width="9" style="291"/>
    <col min="1281" max="1281" width="2.5703125" style="291" customWidth="1"/>
    <col min="1282" max="1282" width="2.140625" style="291" customWidth="1"/>
    <col min="1283" max="1283" width="3.28515625" style="291" customWidth="1"/>
    <col min="1284" max="1284" width="9.42578125" style="291" customWidth="1"/>
    <col min="1285" max="1285" width="13.85546875" style="291" customWidth="1"/>
    <col min="1286" max="1286" width="0.42578125" style="291" customWidth="1"/>
    <col min="1287" max="1287" width="2.7109375" style="291" customWidth="1"/>
    <col min="1288" max="1288" width="2.5703125" style="291" customWidth="1"/>
    <col min="1289" max="1289" width="10.5703125" style="291" customWidth="1"/>
    <col min="1290" max="1290" width="13.85546875" style="291" customWidth="1"/>
    <col min="1291" max="1291" width="0.5703125" style="291" customWidth="1"/>
    <col min="1292" max="1293" width="2.5703125" style="291" customWidth="1"/>
    <col min="1294" max="1294" width="4.85546875" style="291" customWidth="1"/>
    <col min="1295" max="1295" width="5.5703125" style="291" customWidth="1"/>
    <col min="1296" max="1296" width="10.28515625" style="291" customWidth="1"/>
    <col min="1297" max="1297" width="6.42578125" style="291" customWidth="1"/>
    <col min="1298" max="1298" width="15.28515625" style="291" customWidth="1"/>
    <col min="1299" max="1299" width="0.42578125" style="291" customWidth="1"/>
    <col min="1300" max="1536" width="9" style="291"/>
    <col min="1537" max="1537" width="2.5703125" style="291" customWidth="1"/>
    <col min="1538" max="1538" width="2.140625" style="291" customWidth="1"/>
    <col min="1539" max="1539" width="3.28515625" style="291" customWidth="1"/>
    <col min="1540" max="1540" width="9.42578125" style="291" customWidth="1"/>
    <col min="1541" max="1541" width="13.85546875" style="291" customWidth="1"/>
    <col min="1542" max="1542" width="0.42578125" style="291" customWidth="1"/>
    <col min="1543" max="1543" width="2.7109375" style="291" customWidth="1"/>
    <col min="1544" max="1544" width="2.5703125" style="291" customWidth="1"/>
    <col min="1545" max="1545" width="10.5703125" style="291" customWidth="1"/>
    <col min="1546" max="1546" width="13.85546875" style="291" customWidth="1"/>
    <col min="1547" max="1547" width="0.5703125" style="291" customWidth="1"/>
    <col min="1548" max="1549" width="2.5703125" style="291" customWidth="1"/>
    <col min="1550" max="1550" width="4.85546875" style="291" customWidth="1"/>
    <col min="1551" max="1551" width="5.5703125" style="291" customWidth="1"/>
    <col min="1552" max="1552" width="10.28515625" style="291" customWidth="1"/>
    <col min="1553" max="1553" width="6.42578125" style="291" customWidth="1"/>
    <col min="1554" max="1554" width="15.28515625" style="291" customWidth="1"/>
    <col min="1555" max="1555" width="0.42578125" style="291" customWidth="1"/>
    <col min="1556" max="1792" width="9" style="291"/>
    <col min="1793" max="1793" width="2.5703125" style="291" customWidth="1"/>
    <col min="1794" max="1794" width="2.140625" style="291" customWidth="1"/>
    <col min="1795" max="1795" width="3.28515625" style="291" customWidth="1"/>
    <col min="1796" max="1796" width="9.42578125" style="291" customWidth="1"/>
    <col min="1797" max="1797" width="13.85546875" style="291" customWidth="1"/>
    <col min="1798" max="1798" width="0.42578125" style="291" customWidth="1"/>
    <col min="1799" max="1799" width="2.7109375" style="291" customWidth="1"/>
    <col min="1800" max="1800" width="2.5703125" style="291" customWidth="1"/>
    <col min="1801" max="1801" width="10.5703125" style="291" customWidth="1"/>
    <col min="1802" max="1802" width="13.85546875" style="291" customWidth="1"/>
    <col min="1803" max="1803" width="0.5703125" style="291" customWidth="1"/>
    <col min="1804" max="1805" width="2.5703125" style="291" customWidth="1"/>
    <col min="1806" max="1806" width="4.85546875" style="291" customWidth="1"/>
    <col min="1807" max="1807" width="5.5703125" style="291" customWidth="1"/>
    <col min="1808" max="1808" width="10.28515625" style="291" customWidth="1"/>
    <col min="1809" max="1809" width="6.42578125" style="291" customWidth="1"/>
    <col min="1810" max="1810" width="15.28515625" style="291" customWidth="1"/>
    <col min="1811" max="1811" width="0.42578125" style="291" customWidth="1"/>
    <col min="1812" max="2048" width="9" style="291"/>
    <col min="2049" max="2049" width="2.5703125" style="291" customWidth="1"/>
    <col min="2050" max="2050" width="2.140625" style="291" customWidth="1"/>
    <col min="2051" max="2051" width="3.28515625" style="291" customWidth="1"/>
    <col min="2052" max="2052" width="9.42578125" style="291" customWidth="1"/>
    <col min="2053" max="2053" width="13.85546875" style="291" customWidth="1"/>
    <col min="2054" max="2054" width="0.42578125" style="291" customWidth="1"/>
    <col min="2055" max="2055" width="2.7109375" style="291" customWidth="1"/>
    <col min="2056" max="2056" width="2.5703125" style="291" customWidth="1"/>
    <col min="2057" max="2057" width="10.5703125" style="291" customWidth="1"/>
    <col min="2058" max="2058" width="13.85546875" style="291" customWidth="1"/>
    <col min="2059" max="2059" width="0.5703125" style="291" customWidth="1"/>
    <col min="2060" max="2061" width="2.5703125" style="291" customWidth="1"/>
    <col min="2062" max="2062" width="4.85546875" style="291" customWidth="1"/>
    <col min="2063" max="2063" width="5.5703125" style="291" customWidth="1"/>
    <col min="2064" max="2064" width="10.28515625" style="291" customWidth="1"/>
    <col min="2065" max="2065" width="6.42578125" style="291" customWidth="1"/>
    <col min="2066" max="2066" width="15.28515625" style="291" customWidth="1"/>
    <col min="2067" max="2067" width="0.42578125" style="291" customWidth="1"/>
    <col min="2068" max="2304" width="9" style="291"/>
    <col min="2305" max="2305" width="2.5703125" style="291" customWidth="1"/>
    <col min="2306" max="2306" width="2.140625" style="291" customWidth="1"/>
    <col min="2307" max="2307" width="3.28515625" style="291" customWidth="1"/>
    <col min="2308" max="2308" width="9.42578125" style="291" customWidth="1"/>
    <col min="2309" max="2309" width="13.85546875" style="291" customWidth="1"/>
    <col min="2310" max="2310" width="0.42578125" style="291" customWidth="1"/>
    <col min="2311" max="2311" width="2.7109375" style="291" customWidth="1"/>
    <col min="2312" max="2312" width="2.5703125" style="291" customWidth="1"/>
    <col min="2313" max="2313" width="10.5703125" style="291" customWidth="1"/>
    <col min="2314" max="2314" width="13.85546875" style="291" customWidth="1"/>
    <col min="2315" max="2315" width="0.5703125" style="291" customWidth="1"/>
    <col min="2316" max="2317" width="2.5703125" style="291" customWidth="1"/>
    <col min="2318" max="2318" width="4.85546875" style="291" customWidth="1"/>
    <col min="2319" max="2319" width="5.5703125" style="291" customWidth="1"/>
    <col min="2320" max="2320" width="10.28515625" style="291" customWidth="1"/>
    <col min="2321" max="2321" width="6.42578125" style="291" customWidth="1"/>
    <col min="2322" max="2322" width="15.28515625" style="291" customWidth="1"/>
    <col min="2323" max="2323" width="0.42578125" style="291" customWidth="1"/>
    <col min="2324" max="2560" width="9" style="291"/>
    <col min="2561" max="2561" width="2.5703125" style="291" customWidth="1"/>
    <col min="2562" max="2562" width="2.140625" style="291" customWidth="1"/>
    <col min="2563" max="2563" width="3.28515625" style="291" customWidth="1"/>
    <col min="2564" max="2564" width="9.42578125" style="291" customWidth="1"/>
    <col min="2565" max="2565" width="13.85546875" style="291" customWidth="1"/>
    <col min="2566" max="2566" width="0.42578125" style="291" customWidth="1"/>
    <col min="2567" max="2567" width="2.7109375" style="291" customWidth="1"/>
    <col min="2568" max="2568" width="2.5703125" style="291" customWidth="1"/>
    <col min="2569" max="2569" width="10.5703125" style="291" customWidth="1"/>
    <col min="2570" max="2570" width="13.85546875" style="291" customWidth="1"/>
    <col min="2571" max="2571" width="0.5703125" style="291" customWidth="1"/>
    <col min="2572" max="2573" width="2.5703125" style="291" customWidth="1"/>
    <col min="2574" max="2574" width="4.85546875" style="291" customWidth="1"/>
    <col min="2575" max="2575" width="5.5703125" style="291" customWidth="1"/>
    <col min="2576" max="2576" width="10.28515625" style="291" customWidth="1"/>
    <col min="2577" max="2577" width="6.42578125" style="291" customWidth="1"/>
    <col min="2578" max="2578" width="15.28515625" style="291" customWidth="1"/>
    <col min="2579" max="2579" width="0.42578125" style="291" customWidth="1"/>
    <col min="2580" max="2816" width="9" style="291"/>
    <col min="2817" max="2817" width="2.5703125" style="291" customWidth="1"/>
    <col min="2818" max="2818" width="2.140625" style="291" customWidth="1"/>
    <col min="2819" max="2819" width="3.28515625" style="291" customWidth="1"/>
    <col min="2820" max="2820" width="9.42578125" style="291" customWidth="1"/>
    <col min="2821" max="2821" width="13.85546875" style="291" customWidth="1"/>
    <col min="2822" max="2822" width="0.42578125" style="291" customWidth="1"/>
    <col min="2823" max="2823" width="2.7109375" style="291" customWidth="1"/>
    <col min="2824" max="2824" width="2.5703125" style="291" customWidth="1"/>
    <col min="2825" max="2825" width="10.5703125" style="291" customWidth="1"/>
    <col min="2826" max="2826" width="13.85546875" style="291" customWidth="1"/>
    <col min="2827" max="2827" width="0.5703125" style="291" customWidth="1"/>
    <col min="2828" max="2829" width="2.5703125" style="291" customWidth="1"/>
    <col min="2830" max="2830" width="4.85546875" style="291" customWidth="1"/>
    <col min="2831" max="2831" width="5.5703125" style="291" customWidth="1"/>
    <col min="2832" max="2832" width="10.28515625" style="291" customWidth="1"/>
    <col min="2833" max="2833" width="6.42578125" style="291" customWidth="1"/>
    <col min="2834" max="2834" width="15.28515625" style="291" customWidth="1"/>
    <col min="2835" max="2835" width="0.42578125" style="291" customWidth="1"/>
    <col min="2836" max="3072" width="9" style="291"/>
    <col min="3073" max="3073" width="2.5703125" style="291" customWidth="1"/>
    <col min="3074" max="3074" width="2.140625" style="291" customWidth="1"/>
    <col min="3075" max="3075" width="3.28515625" style="291" customWidth="1"/>
    <col min="3076" max="3076" width="9.42578125" style="291" customWidth="1"/>
    <col min="3077" max="3077" width="13.85546875" style="291" customWidth="1"/>
    <col min="3078" max="3078" width="0.42578125" style="291" customWidth="1"/>
    <col min="3079" max="3079" width="2.7109375" style="291" customWidth="1"/>
    <col min="3080" max="3080" width="2.5703125" style="291" customWidth="1"/>
    <col min="3081" max="3081" width="10.5703125" style="291" customWidth="1"/>
    <col min="3082" max="3082" width="13.85546875" style="291" customWidth="1"/>
    <col min="3083" max="3083" width="0.5703125" style="291" customWidth="1"/>
    <col min="3084" max="3085" width="2.5703125" style="291" customWidth="1"/>
    <col min="3086" max="3086" width="4.85546875" style="291" customWidth="1"/>
    <col min="3087" max="3087" width="5.5703125" style="291" customWidth="1"/>
    <col min="3088" max="3088" width="10.28515625" style="291" customWidth="1"/>
    <col min="3089" max="3089" width="6.42578125" style="291" customWidth="1"/>
    <col min="3090" max="3090" width="15.28515625" style="291" customWidth="1"/>
    <col min="3091" max="3091" width="0.42578125" style="291" customWidth="1"/>
    <col min="3092" max="3328" width="9" style="291"/>
    <col min="3329" max="3329" width="2.5703125" style="291" customWidth="1"/>
    <col min="3330" max="3330" width="2.140625" style="291" customWidth="1"/>
    <col min="3331" max="3331" width="3.28515625" style="291" customWidth="1"/>
    <col min="3332" max="3332" width="9.42578125" style="291" customWidth="1"/>
    <col min="3333" max="3333" width="13.85546875" style="291" customWidth="1"/>
    <col min="3334" max="3334" width="0.42578125" style="291" customWidth="1"/>
    <col min="3335" max="3335" width="2.7109375" style="291" customWidth="1"/>
    <col min="3336" max="3336" width="2.5703125" style="291" customWidth="1"/>
    <col min="3337" max="3337" width="10.5703125" style="291" customWidth="1"/>
    <col min="3338" max="3338" width="13.85546875" style="291" customWidth="1"/>
    <col min="3339" max="3339" width="0.5703125" style="291" customWidth="1"/>
    <col min="3340" max="3341" width="2.5703125" style="291" customWidth="1"/>
    <col min="3342" max="3342" width="4.85546875" style="291" customWidth="1"/>
    <col min="3343" max="3343" width="5.5703125" style="291" customWidth="1"/>
    <col min="3344" max="3344" width="10.28515625" style="291" customWidth="1"/>
    <col min="3345" max="3345" width="6.42578125" style="291" customWidth="1"/>
    <col min="3346" max="3346" width="15.28515625" style="291" customWidth="1"/>
    <col min="3347" max="3347" width="0.42578125" style="291" customWidth="1"/>
    <col min="3348" max="3584" width="9" style="291"/>
    <col min="3585" max="3585" width="2.5703125" style="291" customWidth="1"/>
    <col min="3586" max="3586" width="2.140625" style="291" customWidth="1"/>
    <col min="3587" max="3587" width="3.28515625" style="291" customWidth="1"/>
    <col min="3588" max="3588" width="9.42578125" style="291" customWidth="1"/>
    <col min="3589" max="3589" width="13.85546875" style="291" customWidth="1"/>
    <col min="3590" max="3590" width="0.42578125" style="291" customWidth="1"/>
    <col min="3591" max="3591" width="2.7109375" style="291" customWidth="1"/>
    <col min="3592" max="3592" width="2.5703125" style="291" customWidth="1"/>
    <col min="3593" max="3593" width="10.5703125" style="291" customWidth="1"/>
    <col min="3594" max="3594" width="13.85546875" style="291" customWidth="1"/>
    <col min="3595" max="3595" width="0.5703125" style="291" customWidth="1"/>
    <col min="3596" max="3597" width="2.5703125" style="291" customWidth="1"/>
    <col min="3598" max="3598" width="4.85546875" style="291" customWidth="1"/>
    <col min="3599" max="3599" width="5.5703125" style="291" customWidth="1"/>
    <col min="3600" max="3600" width="10.28515625" style="291" customWidth="1"/>
    <col min="3601" max="3601" width="6.42578125" style="291" customWidth="1"/>
    <col min="3602" max="3602" width="15.28515625" style="291" customWidth="1"/>
    <col min="3603" max="3603" width="0.42578125" style="291" customWidth="1"/>
    <col min="3604" max="3840" width="9" style="291"/>
    <col min="3841" max="3841" width="2.5703125" style="291" customWidth="1"/>
    <col min="3842" max="3842" width="2.140625" style="291" customWidth="1"/>
    <col min="3843" max="3843" width="3.28515625" style="291" customWidth="1"/>
    <col min="3844" max="3844" width="9.42578125" style="291" customWidth="1"/>
    <col min="3845" max="3845" width="13.85546875" style="291" customWidth="1"/>
    <col min="3846" max="3846" width="0.42578125" style="291" customWidth="1"/>
    <col min="3847" max="3847" width="2.7109375" style="291" customWidth="1"/>
    <col min="3848" max="3848" width="2.5703125" style="291" customWidth="1"/>
    <col min="3849" max="3849" width="10.5703125" style="291" customWidth="1"/>
    <col min="3850" max="3850" width="13.85546875" style="291" customWidth="1"/>
    <col min="3851" max="3851" width="0.5703125" style="291" customWidth="1"/>
    <col min="3852" max="3853" width="2.5703125" style="291" customWidth="1"/>
    <col min="3854" max="3854" width="4.85546875" style="291" customWidth="1"/>
    <col min="3855" max="3855" width="5.5703125" style="291" customWidth="1"/>
    <col min="3856" max="3856" width="10.28515625" style="291" customWidth="1"/>
    <col min="3857" max="3857" width="6.42578125" style="291" customWidth="1"/>
    <col min="3858" max="3858" width="15.28515625" style="291" customWidth="1"/>
    <col min="3859" max="3859" width="0.42578125" style="291" customWidth="1"/>
    <col min="3860" max="4096" width="9" style="291"/>
    <col min="4097" max="4097" width="2.5703125" style="291" customWidth="1"/>
    <col min="4098" max="4098" width="2.140625" style="291" customWidth="1"/>
    <col min="4099" max="4099" width="3.28515625" style="291" customWidth="1"/>
    <col min="4100" max="4100" width="9.42578125" style="291" customWidth="1"/>
    <col min="4101" max="4101" width="13.85546875" style="291" customWidth="1"/>
    <col min="4102" max="4102" width="0.42578125" style="291" customWidth="1"/>
    <col min="4103" max="4103" width="2.7109375" style="291" customWidth="1"/>
    <col min="4104" max="4104" width="2.5703125" style="291" customWidth="1"/>
    <col min="4105" max="4105" width="10.5703125" style="291" customWidth="1"/>
    <col min="4106" max="4106" width="13.85546875" style="291" customWidth="1"/>
    <col min="4107" max="4107" width="0.5703125" style="291" customWidth="1"/>
    <col min="4108" max="4109" width="2.5703125" style="291" customWidth="1"/>
    <col min="4110" max="4110" width="4.85546875" style="291" customWidth="1"/>
    <col min="4111" max="4111" width="5.5703125" style="291" customWidth="1"/>
    <col min="4112" max="4112" width="10.28515625" style="291" customWidth="1"/>
    <col min="4113" max="4113" width="6.42578125" style="291" customWidth="1"/>
    <col min="4114" max="4114" width="15.28515625" style="291" customWidth="1"/>
    <col min="4115" max="4115" width="0.42578125" style="291" customWidth="1"/>
    <col min="4116" max="4352" width="9" style="291"/>
    <col min="4353" max="4353" width="2.5703125" style="291" customWidth="1"/>
    <col min="4354" max="4354" width="2.140625" style="291" customWidth="1"/>
    <col min="4355" max="4355" width="3.28515625" style="291" customWidth="1"/>
    <col min="4356" max="4356" width="9.42578125" style="291" customWidth="1"/>
    <col min="4357" max="4357" width="13.85546875" style="291" customWidth="1"/>
    <col min="4358" max="4358" width="0.42578125" style="291" customWidth="1"/>
    <col min="4359" max="4359" width="2.7109375" style="291" customWidth="1"/>
    <col min="4360" max="4360" width="2.5703125" style="291" customWidth="1"/>
    <col min="4361" max="4361" width="10.5703125" style="291" customWidth="1"/>
    <col min="4362" max="4362" width="13.85546875" style="291" customWidth="1"/>
    <col min="4363" max="4363" width="0.5703125" style="291" customWidth="1"/>
    <col min="4364" max="4365" width="2.5703125" style="291" customWidth="1"/>
    <col min="4366" max="4366" width="4.85546875" style="291" customWidth="1"/>
    <col min="4367" max="4367" width="5.5703125" style="291" customWidth="1"/>
    <col min="4368" max="4368" width="10.28515625" style="291" customWidth="1"/>
    <col min="4369" max="4369" width="6.42578125" style="291" customWidth="1"/>
    <col min="4370" max="4370" width="15.28515625" style="291" customWidth="1"/>
    <col min="4371" max="4371" width="0.42578125" style="291" customWidth="1"/>
    <col min="4372" max="4608" width="9" style="291"/>
    <col min="4609" max="4609" width="2.5703125" style="291" customWidth="1"/>
    <col min="4610" max="4610" width="2.140625" style="291" customWidth="1"/>
    <col min="4611" max="4611" width="3.28515625" style="291" customWidth="1"/>
    <col min="4612" max="4612" width="9.42578125" style="291" customWidth="1"/>
    <col min="4613" max="4613" width="13.85546875" style="291" customWidth="1"/>
    <col min="4614" max="4614" width="0.42578125" style="291" customWidth="1"/>
    <col min="4615" max="4615" width="2.7109375" style="291" customWidth="1"/>
    <col min="4616" max="4616" width="2.5703125" style="291" customWidth="1"/>
    <col min="4617" max="4617" width="10.5703125" style="291" customWidth="1"/>
    <col min="4618" max="4618" width="13.85546875" style="291" customWidth="1"/>
    <col min="4619" max="4619" width="0.5703125" style="291" customWidth="1"/>
    <col min="4620" max="4621" width="2.5703125" style="291" customWidth="1"/>
    <col min="4622" max="4622" width="4.85546875" style="291" customWidth="1"/>
    <col min="4623" max="4623" width="5.5703125" style="291" customWidth="1"/>
    <col min="4624" max="4624" width="10.28515625" style="291" customWidth="1"/>
    <col min="4625" max="4625" width="6.42578125" style="291" customWidth="1"/>
    <col min="4626" max="4626" width="15.28515625" style="291" customWidth="1"/>
    <col min="4627" max="4627" width="0.42578125" style="291" customWidth="1"/>
    <col min="4628" max="4864" width="9" style="291"/>
    <col min="4865" max="4865" width="2.5703125" style="291" customWidth="1"/>
    <col min="4866" max="4866" width="2.140625" style="291" customWidth="1"/>
    <col min="4867" max="4867" width="3.28515625" style="291" customWidth="1"/>
    <col min="4868" max="4868" width="9.42578125" style="291" customWidth="1"/>
    <col min="4869" max="4869" width="13.85546875" style="291" customWidth="1"/>
    <col min="4870" max="4870" width="0.42578125" style="291" customWidth="1"/>
    <col min="4871" max="4871" width="2.7109375" style="291" customWidth="1"/>
    <col min="4872" max="4872" width="2.5703125" style="291" customWidth="1"/>
    <col min="4873" max="4873" width="10.5703125" style="291" customWidth="1"/>
    <col min="4874" max="4874" width="13.85546875" style="291" customWidth="1"/>
    <col min="4875" max="4875" width="0.5703125" style="291" customWidth="1"/>
    <col min="4876" max="4877" width="2.5703125" style="291" customWidth="1"/>
    <col min="4878" max="4878" width="4.85546875" style="291" customWidth="1"/>
    <col min="4879" max="4879" width="5.5703125" style="291" customWidth="1"/>
    <col min="4880" max="4880" width="10.28515625" style="291" customWidth="1"/>
    <col min="4881" max="4881" width="6.42578125" style="291" customWidth="1"/>
    <col min="4882" max="4882" width="15.28515625" style="291" customWidth="1"/>
    <col min="4883" max="4883" width="0.42578125" style="291" customWidth="1"/>
    <col min="4884" max="5120" width="9" style="291"/>
    <col min="5121" max="5121" width="2.5703125" style="291" customWidth="1"/>
    <col min="5122" max="5122" width="2.140625" style="291" customWidth="1"/>
    <col min="5123" max="5123" width="3.28515625" style="291" customWidth="1"/>
    <col min="5124" max="5124" width="9.42578125" style="291" customWidth="1"/>
    <col min="5125" max="5125" width="13.85546875" style="291" customWidth="1"/>
    <col min="5126" max="5126" width="0.42578125" style="291" customWidth="1"/>
    <col min="5127" max="5127" width="2.7109375" style="291" customWidth="1"/>
    <col min="5128" max="5128" width="2.5703125" style="291" customWidth="1"/>
    <col min="5129" max="5129" width="10.5703125" style="291" customWidth="1"/>
    <col min="5130" max="5130" width="13.85546875" style="291" customWidth="1"/>
    <col min="5131" max="5131" width="0.5703125" style="291" customWidth="1"/>
    <col min="5132" max="5133" width="2.5703125" style="291" customWidth="1"/>
    <col min="5134" max="5134" width="4.85546875" style="291" customWidth="1"/>
    <col min="5135" max="5135" width="5.5703125" style="291" customWidth="1"/>
    <col min="5136" max="5136" width="10.28515625" style="291" customWidth="1"/>
    <col min="5137" max="5137" width="6.42578125" style="291" customWidth="1"/>
    <col min="5138" max="5138" width="15.28515625" style="291" customWidth="1"/>
    <col min="5139" max="5139" width="0.42578125" style="291" customWidth="1"/>
    <col min="5140" max="5376" width="9" style="291"/>
    <col min="5377" max="5377" width="2.5703125" style="291" customWidth="1"/>
    <col min="5378" max="5378" width="2.140625" style="291" customWidth="1"/>
    <col min="5379" max="5379" width="3.28515625" style="291" customWidth="1"/>
    <col min="5380" max="5380" width="9.42578125" style="291" customWidth="1"/>
    <col min="5381" max="5381" width="13.85546875" style="291" customWidth="1"/>
    <col min="5382" max="5382" width="0.42578125" style="291" customWidth="1"/>
    <col min="5383" max="5383" width="2.7109375" style="291" customWidth="1"/>
    <col min="5384" max="5384" width="2.5703125" style="291" customWidth="1"/>
    <col min="5385" max="5385" width="10.5703125" style="291" customWidth="1"/>
    <col min="5386" max="5386" width="13.85546875" style="291" customWidth="1"/>
    <col min="5387" max="5387" width="0.5703125" style="291" customWidth="1"/>
    <col min="5388" max="5389" width="2.5703125" style="291" customWidth="1"/>
    <col min="5390" max="5390" width="4.85546875" style="291" customWidth="1"/>
    <col min="5391" max="5391" width="5.5703125" style="291" customWidth="1"/>
    <col min="5392" max="5392" width="10.28515625" style="291" customWidth="1"/>
    <col min="5393" max="5393" width="6.42578125" style="291" customWidth="1"/>
    <col min="5394" max="5394" width="15.28515625" style="291" customWidth="1"/>
    <col min="5395" max="5395" width="0.42578125" style="291" customWidth="1"/>
    <col min="5396" max="5632" width="9" style="291"/>
    <col min="5633" max="5633" width="2.5703125" style="291" customWidth="1"/>
    <col min="5634" max="5634" width="2.140625" style="291" customWidth="1"/>
    <col min="5635" max="5635" width="3.28515625" style="291" customWidth="1"/>
    <col min="5636" max="5636" width="9.42578125" style="291" customWidth="1"/>
    <col min="5637" max="5637" width="13.85546875" style="291" customWidth="1"/>
    <col min="5638" max="5638" width="0.42578125" style="291" customWidth="1"/>
    <col min="5639" max="5639" width="2.7109375" style="291" customWidth="1"/>
    <col min="5640" max="5640" width="2.5703125" style="291" customWidth="1"/>
    <col min="5641" max="5641" width="10.5703125" style="291" customWidth="1"/>
    <col min="5642" max="5642" width="13.85546875" style="291" customWidth="1"/>
    <col min="5643" max="5643" width="0.5703125" style="291" customWidth="1"/>
    <col min="5644" max="5645" width="2.5703125" style="291" customWidth="1"/>
    <col min="5646" max="5646" width="4.85546875" style="291" customWidth="1"/>
    <col min="5647" max="5647" width="5.5703125" style="291" customWidth="1"/>
    <col min="5648" max="5648" width="10.28515625" style="291" customWidth="1"/>
    <col min="5649" max="5649" width="6.42578125" style="291" customWidth="1"/>
    <col min="5650" max="5650" width="15.28515625" style="291" customWidth="1"/>
    <col min="5651" max="5651" width="0.42578125" style="291" customWidth="1"/>
    <col min="5652" max="5888" width="9" style="291"/>
    <col min="5889" max="5889" width="2.5703125" style="291" customWidth="1"/>
    <col min="5890" max="5890" width="2.140625" style="291" customWidth="1"/>
    <col min="5891" max="5891" width="3.28515625" style="291" customWidth="1"/>
    <col min="5892" max="5892" width="9.42578125" style="291" customWidth="1"/>
    <col min="5893" max="5893" width="13.85546875" style="291" customWidth="1"/>
    <col min="5894" max="5894" width="0.42578125" style="291" customWidth="1"/>
    <col min="5895" max="5895" width="2.7109375" style="291" customWidth="1"/>
    <col min="5896" max="5896" width="2.5703125" style="291" customWidth="1"/>
    <col min="5897" max="5897" width="10.5703125" style="291" customWidth="1"/>
    <col min="5898" max="5898" width="13.85546875" style="291" customWidth="1"/>
    <col min="5899" max="5899" width="0.5703125" style="291" customWidth="1"/>
    <col min="5900" max="5901" width="2.5703125" style="291" customWidth="1"/>
    <col min="5902" max="5902" width="4.85546875" style="291" customWidth="1"/>
    <col min="5903" max="5903" width="5.5703125" style="291" customWidth="1"/>
    <col min="5904" max="5904" width="10.28515625" style="291" customWidth="1"/>
    <col min="5905" max="5905" width="6.42578125" style="291" customWidth="1"/>
    <col min="5906" max="5906" width="15.28515625" style="291" customWidth="1"/>
    <col min="5907" max="5907" width="0.42578125" style="291" customWidth="1"/>
    <col min="5908" max="6144" width="9" style="291"/>
    <col min="6145" max="6145" width="2.5703125" style="291" customWidth="1"/>
    <col min="6146" max="6146" width="2.140625" style="291" customWidth="1"/>
    <col min="6147" max="6147" width="3.28515625" style="291" customWidth="1"/>
    <col min="6148" max="6148" width="9.42578125" style="291" customWidth="1"/>
    <col min="6149" max="6149" width="13.85546875" style="291" customWidth="1"/>
    <col min="6150" max="6150" width="0.42578125" style="291" customWidth="1"/>
    <col min="6151" max="6151" width="2.7109375" style="291" customWidth="1"/>
    <col min="6152" max="6152" width="2.5703125" style="291" customWidth="1"/>
    <col min="6153" max="6153" width="10.5703125" style="291" customWidth="1"/>
    <col min="6154" max="6154" width="13.85546875" style="291" customWidth="1"/>
    <col min="6155" max="6155" width="0.5703125" style="291" customWidth="1"/>
    <col min="6156" max="6157" width="2.5703125" style="291" customWidth="1"/>
    <col min="6158" max="6158" width="4.85546875" style="291" customWidth="1"/>
    <col min="6159" max="6159" width="5.5703125" style="291" customWidth="1"/>
    <col min="6160" max="6160" width="10.28515625" style="291" customWidth="1"/>
    <col min="6161" max="6161" width="6.42578125" style="291" customWidth="1"/>
    <col min="6162" max="6162" width="15.28515625" style="291" customWidth="1"/>
    <col min="6163" max="6163" width="0.42578125" style="291" customWidth="1"/>
    <col min="6164" max="6400" width="9" style="291"/>
    <col min="6401" max="6401" width="2.5703125" style="291" customWidth="1"/>
    <col min="6402" max="6402" width="2.140625" style="291" customWidth="1"/>
    <col min="6403" max="6403" width="3.28515625" style="291" customWidth="1"/>
    <col min="6404" max="6404" width="9.42578125" style="291" customWidth="1"/>
    <col min="6405" max="6405" width="13.85546875" style="291" customWidth="1"/>
    <col min="6406" max="6406" width="0.42578125" style="291" customWidth="1"/>
    <col min="6407" max="6407" width="2.7109375" style="291" customWidth="1"/>
    <col min="6408" max="6408" width="2.5703125" style="291" customWidth="1"/>
    <col min="6409" max="6409" width="10.5703125" style="291" customWidth="1"/>
    <col min="6410" max="6410" width="13.85546875" style="291" customWidth="1"/>
    <col min="6411" max="6411" width="0.5703125" style="291" customWidth="1"/>
    <col min="6412" max="6413" width="2.5703125" style="291" customWidth="1"/>
    <col min="6414" max="6414" width="4.85546875" style="291" customWidth="1"/>
    <col min="6415" max="6415" width="5.5703125" style="291" customWidth="1"/>
    <col min="6416" max="6416" width="10.28515625" style="291" customWidth="1"/>
    <col min="6417" max="6417" width="6.42578125" style="291" customWidth="1"/>
    <col min="6418" max="6418" width="15.28515625" style="291" customWidth="1"/>
    <col min="6419" max="6419" width="0.42578125" style="291" customWidth="1"/>
    <col min="6420" max="6656" width="9" style="291"/>
    <col min="6657" max="6657" width="2.5703125" style="291" customWidth="1"/>
    <col min="6658" max="6658" width="2.140625" style="291" customWidth="1"/>
    <col min="6659" max="6659" width="3.28515625" style="291" customWidth="1"/>
    <col min="6660" max="6660" width="9.42578125" style="291" customWidth="1"/>
    <col min="6661" max="6661" width="13.85546875" style="291" customWidth="1"/>
    <col min="6662" max="6662" width="0.42578125" style="291" customWidth="1"/>
    <col min="6663" max="6663" width="2.7109375" style="291" customWidth="1"/>
    <col min="6664" max="6664" width="2.5703125" style="291" customWidth="1"/>
    <col min="6665" max="6665" width="10.5703125" style="291" customWidth="1"/>
    <col min="6666" max="6666" width="13.85546875" style="291" customWidth="1"/>
    <col min="6667" max="6667" width="0.5703125" style="291" customWidth="1"/>
    <col min="6668" max="6669" width="2.5703125" style="291" customWidth="1"/>
    <col min="6670" max="6670" width="4.85546875" style="291" customWidth="1"/>
    <col min="6671" max="6671" width="5.5703125" style="291" customWidth="1"/>
    <col min="6672" max="6672" width="10.28515625" style="291" customWidth="1"/>
    <col min="6673" max="6673" width="6.42578125" style="291" customWidth="1"/>
    <col min="6674" max="6674" width="15.28515625" style="291" customWidth="1"/>
    <col min="6675" max="6675" width="0.42578125" style="291" customWidth="1"/>
    <col min="6676" max="6912" width="9" style="291"/>
    <col min="6913" max="6913" width="2.5703125" style="291" customWidth="1"/>
    <col min="6914" max="6914" width="2.140625" style="291" customWidth="1"/>
    <col min="6915" max="6915" width="3.28515625" style="291" customWidth="1"/>
    <col min="6916" max="6916" width="9.42578125" style="291" customWidth="1"/>
    <col min="6917" max="6917" width="13.85546875" style="291" customWidth="1"/>
    <col min="6918" max="6918" width="0.42578125" style="291" customWidth="1"/>
    <col min="6919" max="6919" width="2.7109375" style="291" customWidth="1"/>
    <col min="6920" max="6920" width="2.5703125" style="291" customWidth="1"/>
    <col min="6921" max="6921" width="10.5703125" style="291" customWidth="1"/>
    <col min="6922" max="6922" width="13.85546875" style="291" customWidth="1"/>
    <col min="6923" max="6923" width="0.5703125" style="291" customWidth="1"/>
    <col min="6924" max="6925" width="2.5703125" style="291" customWidth="1"/>
    <col min="6926" max="6926" width="4.85546875" style="291" customWidth="1"/>
    <col min="6927" max="6927" width="5.5703125" style="291" customWidth="1"/>
    <col min="6928" max="6928" width="10.28515625" style="291" customWidth="1"/>
    <col min="6929" max="6929" width="6.42578125" style="291" customWidth="1"/>
    <col min="6930" max="6930" width="15.28515625" style="291" customWidth="1"/>
    <col min="6931" max="6931" width="0.42578125" style="291" customWidth="1"/>
    <col min="6932" max="7168" width="9" style="291"/>
    <col min="7169" max="7169" width="2.5703125" style="291" customWidth="1"/>
    <col min="7170" max="7170" width="2.140625" style="291" customWidth="1"/>
    <col min="7171" max="7171" width="3.28515625" style="291" customWidth="1"/>
    <col min="7172" max="7172" width="9.42578125" style="291" customWidth="1"/>
    <col min="7173" max="7173" width="13.85546875" style="291" customWidth="1"/>
    <col min="7174" max="7174" width="0.42578125" style="291" customWidth="1"/>
    <col min="7175" max="7175" width="2.7109375" style="291" customWidth="1"/>
    <col min="7176" max="7176" width="2.5703125" style="291" customWidth="1"/>
    <col min="7177" max="7177" width="10.5703125" style="291" customWidth="1"/>
    <col min="7178" max="7178" width="13.85546875" style="291" customWidth="1"/>
    <col min="7179" max="7179" width="0.5703125" style="291" customWidth="1"/>
    <col min="7180" max="7181" width="2.5703125" style="291" customWidth="1"/>
    <col min="7182" max="7182" width="4.85546875" style="291" customWidth="1"/>
    <col min="7183" max="7183" width="5.5703125" style="291" customWidth="1"/>
    <col min="7184" max="7184" width="10.28515625" style="291" customWidth="1"/>
    <col min="7185" max="7185" width="6.42578125" style="291" customWidth="1"/>
    <col min="7186" max="7186" width="15.28515625" style="291" customWidth="1"/>
    <col min="7187" max="7187" width="0.42578125" style="291" customWidth="1"/>
    <col min="7188" max="7424" width="9" style="291"/>
    <col min="7425" max="7425" width="2.5703125" style="291" customWidth="1"/>
    <col min="7426" max="7426" width="2.140625" style="291" customWidth="1"/>
    <col min="7427" max="7427" width="3.28515625" style="291" customWidth="1"/>
    <col min="7428" max="7428" width="9.42578125" style="291" customWidth="1"/>
    <col min="7429" max="7429" width="13.85546875" style="291" customWidth="1"/>
    <col min="7430" max="7430" width="0.42578125" style="291" customWidth="1"/>
    <col min="7431" max="7431" width="2.7109375" style="291" customWidth="1"/>
    <col min="7432" max="7432" width="2.5703125" style="291" customWidth="1"/>
    <col min="7433" max="7433" width="10.5703125" style="291" customWidth="1"/>
    <col min="7434" max="7434" width="13.85546875" style="291" customWidth="1"/>
    <col min="7435" max="7435" width="0.5703125" style="291" customWidth="1"/>
    <col min="7436" max="7437" width="2.5703125" style="291" customWidth="1"/>
    <col min="7438" max="7438" width="4.85546875" style="291" customWidth="1"/>
    <col min="7439" max="7439" width="5.5703125" style="291" customWidth="1"/>
    <col min="7440" max="7440" width="10.28515625" style="291" customWidth="1"/>
    <col min="7441" max="7441" width="6.42578125" style="291" customWidth="1"/>
    <col min="7442" max="7442" width="15.28515625" style="291" customWidth="1"/>
    <col min="7443" max="7443" width="0.42578125" style="291" customWidth="1"/>
    <col min="7444" max="7680" width="9" style="291"/>
    <col min="7681" max="7681" width="2.5703125" style="291" customWidth="1"/>
    <col min="7682" max="7682" width="2.140625" style="291" customWidth="1"/>
    <col min="7683" max="7683" width="3.28515625" style="291" customWidth="1"/>
    <col min="7684" max="7684" width="9.42578125" style="291" customWidth="1"/>
    <col min="7685" max="7685" width="13.85546875" style="291" customWidth="1"/>
    <col min="7686" max="7686" width="0.42578125" style="291" customWidth="1"/>
    <col min="7687" max="7687" width="2.7109375" style="291" customWidth="1"/>
    <col min="7688" max="7688" width="2.5703125" style="291" customWidth="1"/>
    <col min="7689" max="7689" width="10.5703125" style="291" customWidth="1"/>
    <col min="7690" max="7690" width="13.85546875" style="291" customWidth="1"/>
    <col min="7691" max="7691" width="0.5703125" style="291" customWidth="1"/>
    <col min="7692" max="7693" width="2.5703125" style="291" customWidth="1"/>
    <col min="7694" max="7694" width="4.85546875" style="291" customWidth="1"/>
    <col min="7695" max="7695" width="5.5703125" style="291" customWidth="1"/>
    <col min="7696" max="7696" width="10.28515625" style="291" customWidth="1"/>
    <col min="7697" max="7697" width="6.42578125" style="291" customWidth="1"/>
    <col min="7698" max="7698" width="15.28515625" style="291" customWidth="1"/>
    <col min="7699" max="7699" width="0.42578125" style="291" customWidth="1"/>
    <col min="7700" max="7936" width="9" style="291"/>
    <col min="7937" max="7937" width="2.5703125" style="291" customWidth="1"/>
    <col min="7938" max="7938" width="2.140625" style="291" customWidth="1"/>
    <col min="7939" max="7939" width="3.28515625" style="291" customWidth="1"/>
    <col min="7940" max="7940" width="9.42578125" style="291" customWidth="1"/>
    <col min="7941" max="7941" width="13.85546875" style="291" customWidth="1"/>
    <col min="7942" max="7942" width="0.42578125" style="291" customWidth="1"/>
    <col min="7943" max="7943" width="2.7109375" style="291" customWidth="1"/>
    <col min="7944" max="7944" width="2.5703125" style="291" customWidth="1"/>
    <col min="7945" max="7945" width="10.5703125" style="291" customWidth="1"/>
    <col min="7946" max="7946" width="13.85546875" style="291" customWidth="1"/>
    <col min="7947" max="7947" width="0.5703125" style="291" customWidth="1"/>
    <col min="7948" max="7949" width="2.5703125" style="291" customWidth="1"/>
    <col min="7950" max="7950" width="4.85546875" style="291" customWidth="1"/>
    <col min="7951" max="7951" width="5.5703125" style="291" customWidth="1"/>
    <col min="7952" max="7952" width="10.28515625" style="291" customWidth="1"/>
    <col min="7953" max="7953" width="6.42578125" style="291" customWidth="1"/>
    <col min="7954" max="7954" width="15.28515625" style="291" customWidth="1"/>
    <col min="7955" max="7955" width="0.42578125" style="291" customWidth="1"/>
    <col min="7956" max="8192" width="9" style="291"/>
    <col min="8193" max="8193" width="2.5703125" style="291" customWidth="1"/>
    <col min="8194" max="8194" width="2.140625" style="291" customWidth="1"/>
    <col min="8195" max="8195" width="3.28515625" style="291" customWidth="1"/>
    <col min="8196" max="8196" width="9.42578125" style="291" customWidth="1"/>
    <col min="8197" max="8197" width="13.85546875" style="291" customWidth="1"/>
    <col min="8198" max="8198" width="0.42578125" style="291" customWidth="1"/>
    <col min="8199" max="8199" width="2.7109375" style="291" customWidth="1"/>
    <col min="8200" max="8200" width="2.5703125" style="291" customWidth="1"/>
    <col min="8201" max="8201" width="10.5703125" style="291" customWidth="1"/>
    <col min="8202" max="8202" width="13.85546875" style="291" customWidth="1"/>
    <col min="8203" max="8203" width="0.5703125" style="291" customWidth="1"/>
    <col min="8204" max="8205" width="2.5703125" style="291" customWidth="1"/>
    <col min="8206" max="8206" width="4.85546875" style="291" customWidth="1"/>
    <col min="8207" max="8207" width="5.5703125" style="291" customWidth="1"/>
    <col min="8208" max="8208" width="10.28515625" style="291" customWidth="1"/>
    <col min="8209" max="8209" width="6.42578125" style="291" customWidth="1"/>
    <col min="8210" max="8210" width="15.28515625" style="291" customWidth="1"/>
    <col min="8211" max="8211" width="0.42578125" style="291" customWidth="1"/>
    <col min="8212" max="8448" width="9" style="291"/>
    <col min="8449" max="8449" width="2.5703125" style="291" customWidth="1"/>
    <col min="8450" max="8450" width="2.140625" style="291" customWidth="1"/>
    <col min="8451" max="8451" width="3.28515625" style="291" customWidth="1"/>
    <col min="8452" max="8452" width="9.42578125" style="291" customWidth="1"/>
    <col min="8453" max="8453" width="13.85546875" style="291" customWidth="1"/>
    <col min="8454" max="8454" width="0.42578125" style="291" customWidth="1"/>
    <col min="8455" max="8455" width="2.7109375" style="291" customWidth="1"/>
    <col min="8456" max="8456" width="2.5703125" style="291" customWidth="1"/>
    <col min="8457" max="8457" width="10.5703125" style="291" customWidth="1"/>
    <col min="8458" max="8458" width="13.85546875" style="291" customWidth="1"/>
    <col min="8459" max="8459" width="0.5703125" style="291" customWidth="1"/>
    <col min="8460" max="8461" width="2.5703125" style="291" customWidth="1"/>
    <col min="8462" max="8462" width="4.85546875" style="291" customWidth="1"/>
    <col min="8463" max="8463" width="5.5703125" style="291" customWidth="1"/>
    <col min="8464" max="8464" width="10.28515625" style="291" customWidth="1"/>
    <col min="8465" max="8465" width="6.42578125" style="291" customWidth="1"/>
    <col min="8466" max="8466" width="15.28515625" style="291" customWidth="1"/>
    <col min="8467" max="8467" width="0.42578125" style="291" customWidth="1"/>
    <col min="8468" max="8704" width="9" style="291"/>
    <col min="8705" max="8705" width="2.5703125" style="291" customWidth="1"/>
    <col min="8706" max="8706" width="2.140625" style="291" customWidth="1"/>
    <col min="8707" max="8707" width="3.28515625" style="291" customWidth="1"/>
    <col min="8708" max="8708" width="9.42578125" style="291" customWidth="1"/>
    <col min="8709" max="8709" width="13.85546875" style="291" customWidth="1"/>
    <col min="8710" max="8710" width="0.42578125" style="291" customWidth="1"/>
    <col min="8711" max="8711" width="2.7109375" style="291" customWidth="1"/>
    <col min="8712" max="8712" width="2.5703125" style="291" customWidth="1"/>
    <col min="8713" max="8713" width="10.5703125" style="291" customWidth="1"/>
    <col min="8714" max="8714" width="13.85546875" style="291" customWidth="1"/>
    <col min="8715" max="8715" width="0.5703125" style="291" customWidth="1"/>
    <col min="8716" max="8717" width="2.5703125" style="291" customWidth="1"/>
    <col min="8718" max="8718" width="4.85546875" style="291" customWidth="1"/>
    <col min="8719" max="8719" width="5.5703125" style="291" customWidth="1"/>
    <col min="8720" max="8720" width="10.28515625" style="291" customWidth="1"/>
    <col min="8721" max="8721" width="6.42578125" style="291" customWidth="1"/>
    <col min="8722" max="8722" width="15.28515625" style="291" customWidth="1"/>
    <col min="8723" max="8723" width="0.42578125" style="291" customWidth="1"/>
    <col min="8724" max="8960" width="9" style="291"/>
    <col min="8961" max="8961" width="2.5703125" style="291" customWidth="1"/>
    <col min="8962" max="8962" width="2.140625" style="291" customWidth="1"/>
    <col min="8963" max="8963" width="3.28515625" style="291" customWidth="1"/>
    <col min="8964" max="8964" width="9.42578125" style="291" customWidth="1"/>
    <col min="8965" max="8965" width="13.85546875" style="291" customWidth="1"/>
    <col min="8966" max="8966" width="0.42578125" style="291" customWidth="1"/>
    <col min="8967" max="8967" width="2.7109375" style="291" customWidth="1"/>
    <col min="8968" max="8968" width="2.5703125" style="291" customWidth="1"/>
    <col min="8969" max="8969" width="10.5703125" style="291" customWidth="1"/>
    <col min="8970" max="8970" width="13.85546875" style="291" customWidth="1"/>
    <col min="8971" max="8971" width="0.5703125" style="291" customWidth="1"/>
    <col min="8972" max="8973" width="2.5703125" style="291" customWidth="1"/>
    <col min="8974" max="8974" width="4.85546875" style="291" customWidth="1"/>
    <col min="8975" max="8975" width="5.5703125" style="291" customWidth="1"/>
    <col min="8976" max="8976" width="10.28515625" style="291" customWidth="1"/>
    <col min="8977" max="8977" width="6.42578125" style="291" customWidth="1"/>
    <col min="8978" max="8978" width="15.28515625" style="291" customWidth="1"/>
    <col min="8979" max="8979" width="0.42578125" style="291" customWidth="1"/>
    <col min="8980" max="9216" width="9" style="291"/>
    <col min="9217" max="9217" width="2.5703125" style="291" customWidth="1"/>
    <col min="9218" max="9218" width="2.140625" style="291" customWidth="1"/>
    <col min="9219" max="9219" width="3.28515625" style="291" customWidth="1"/>
    <col min="9220" max="9220" width="9.42578125" style="291" customWidth="1"/>
    <col min="9221" max="9221" width="13.85546875" style="291" customWidth="1"/>
    <col min="9222" max="9222" width="0.42578125" style="291" customWidth="1"/>
    <col min="9223" max="9223" width="2.7109375" style="291" customWidth="1"/>
    <col min="9224" max="9224" width="2.5703125" style="291" customWidth="1"/>
    <col min="9225" max="9225" width="10.5703125" style="291" customWidth="1"/>
    <col min="9226" max="9226" width="13.85546875" style="291" customWidth="1"/>
    <col min="9227" max="9227" width="0.5703125" style="291" customWidth="1"/>
    <col min="9228" max="9229" width="2.5703125" style="291" customWidth="1"/>
    <col min="9230" max="9230" width="4.85546875" style="291" customWidth="1"/>
    <col min="9231" max="9231" width="5.5703125" style="291" customWidth="1"/>
    <col min="9232" max="9232" width="10.28515625" style="291" customWidth="1"/>
    <col min="9233" max="9233" width="6.42578125" style="291" customWidth="1"/>
    <col min="9234" max="9234" width="15.28515625" style="291" customWidth="1"/>
    <col min="9235" max="9235" width="0.42578125" style="291" customWidth="1"/>
    <col min="9236" max="9472" width="9" style="291"/>
    <col min="9473" max="9473" width="2.5703125" style="291" customWidth="1"/>
    <col min="9474" max="9474" width="2.140625" style="291" customWidth="1"/>
    <col min="9475" max="9475" width="3.28515625" style="291" customWidth="1"/>
    <col min="9476" max="9476" width="9.42578125" style="291" customWidth="1"/>
    <col min="9477" max="9477" width="13.85546875" style="291" customWidth="1"/>
    <col min="9478" max="9478" width="0.42578125" style="291" customWidth="1"/>
    <col min="9479" max="9479" width="2.7109375" style="291" customWidth="1"/>
    <col min="9480" max="9480" width="2.5703125" style="291" customWidth="1"/>
    <col min="9481" max="9481" width="10.5703125" style="291" customWidth="1"/>
    <col min="9482" max="9482" width="13.85546875" style="291" customWidth="1"/>
    <col min="9483" max="9483" width="0.5703125" style="291" customWidth="1"/>
    <col min="9484" max="9485" width="2.5703125" style="291" customWidth="1"/>
    <col min="9486" max="9486" width="4.85546875" style="291" customWidth="1"/>
    <col min="9487" max="9487" width="5.5703125" style="291" customWidth="1"/>
    <col min="9488" max="9488" width="10.28515625" style="291" customWidth="1"/>
    <col min="9489" max="9489" width="6.42578125" style="291" customWidth="1"/>
    <col min="9490" max="9490" width="15.28515625" style="291" customWidth="1"/>
    <col min="9491" max="9491" width="0.42578125" style="291" customWidth="1"/>
    <col min="9492" max="9728" width="9" style="291"/>
    <col min="9729" max="9729" width="2.5703125" style="291" customWidth="1"/>
    <col min="9730" max="9730" width="2.140625" style="291" customWidth="1"/>
    <col min="9731" max="9731" width="3.28515625" style="291" customWidth="1"/>
    <col min="9732" max="9732" width="9.42578125" style="291" customWidth="1"/>
    <col min="9733" max="9733" width="13.85546875" style="291" customWidth="1"/>
    <col min="9734" max="9734" width="0.42578125" style="291" customWidth="1"/>
    <col min="9735" max="9735" width="2.7109375" style="291" customWidth="1"/>
    <col min="9736" max="9736" width="2.5703125" style="291" customWidth="1"/>
    <col min="9737" max="9737" width="10.5703125" style="291" customWidth="1"/>
    <col min="9738" max="9738" width="13.85546875" style="291" customWidth="1"/>
    <col min="9739" max="9739" width="0.5703125" style="291" customWidth="1"/>
    <col min="9740" max="9741" width="2.5703125" style="291" customWidth="1"/>
    <col min="9742" max="9742" width="4.85546875" style="291" customWidth="1"/>
    <col min="9743" max="9743" width="5.5703125" style="291" customWidth="1"/>
    <col min="9744" max="9744" width="10.28515625" style="291" customWidth="1"/>
    <col min="9745" max="9745" width="6.42578125" style="291" customWidth="1"/>
    <col min="9746" max="9746" width="15.28515625" style="291" customWidth="1"/>
    <col min="9747" max="9747" width="0.42578125" style="291" customWidth="1"/>
    <col min="9748" max="9984" width="9" style="291"/>
    <col min="9985" max="9985" width="2.5703125" style="291" customWidth="1"/>
    <col min="9986" max="9986" width="2.140625" style="291" customWidth="1"/>
    <col min="9987" max="9987" width="3.28515625" style="291" customWidth="1"/>
    <col min="9988" max="9988" width="9.42578125" style="291" customWidth="1"/>
    <col min="9989" max="9989" width="13.85546875" style="291" customWidth="1"/>
    <col min="9990" max="9990" width="0.42578125" style="291" customWidth="1"/>
    <col min="9991" max="9991" width="2.7109375" style="291" customWidth="1"/>
    <col min="9992" max="9992" width="2.5703125" style="291" customWidth="1"/>
    <col min="9993" max="9993" width="10.5703125" style="291" customWidth="1"/>
    <col min="9994" max="9994" width="13.85546875" style="291" customWidth="1"/>
    <col min="9995" max="9995" width="0.5703125" style="291" customWidth="1"/>
    <col min="9996" max="9997" width="2.5703125" style="291" customWidth="1"/>
    <col min="9998" max="9998" width="4.85546875" style="291" customWidth="1"/>
    <col min="9999" max="9999" width="5.5703125" style="291" customWidth="1"/>
    <col min="10000" max="10000" width="10.28515625" style="291" customWidth="1"/>
    <col min="10001" max="10001" width="6.42578125" style="291" customWidth="1"/>
    <col min="10002" max="10002" width="15.28515625" style="291" customWidth="1"/>
    <col min="10003" max="10003" width="0.42578125" style="291" customWidth="1"/>
    <col min="10004" max="10240" width="9" style="291"/>
    <col min="10241" max="10241" width="2.5703125" style="291" customWidth="1"/>
    <col min="10242" max="10242" width="2.140625" style="291" customWidth="1"/>
    <col min="10243" max="10243" width="3.28515625" style="291" customWidth="1"/>
    <col min="10244" max="10244" width="9.42578125" style="291" customWidth="1"/>
    <col min="10245" max="10245" width="13.85546875" style="291" customWidth="1"/>
    <col min="10246" max="10246" width="0.42578125" style="291" customWidth="1"/>
    <col min="10247" max="10247" width="2.7109375" style="291" customWidth="1"/>
    <col min="10248" max="10248" width="2.5703125" style="291" customWidth="1"/>
    <col min="10249" max="10249" width="10.5703125" style="291" customWidth="1"/>
    <col min="10250" max="10250" width="13.85546875" style="291" customWidth="1"/>
    <col min="10251" max="10251" width="0.5703125" style="291" customWidth="1"/>
    <col min="10252" max="10253" width="2.5703125" style="291" customWidth="1"/>
    <col min="10254" max="10254" width="4.85546875" style="291" customWidth="1"/>
    <col min="10255" max="10255" width="5.5703125" style="291" customWidth="1"/>
    <col min="10256" max="10256" width="10.28515625" style="291" customWidth="1"/>
    <col min="10257" max="10257" width="6.42578125" style="291" customWidth="1"/>
    <col min="10258" max="10258" width="15.28515625" style="291" customWidth="1"/>
    <col min="10259" max="10259" width="0.42578125" style="291" customWidth="1"/>
    <col min="10260" max="10496" width="9" style="291"/>
    <col min="10497" max="10497" width="2.5703125" style="291" customWidth="1"/>
    <col min="10498" max="10498" width="2.140625" style="291" customWidth="1"/>
    <col min="10499" max="10499" width="3.28515625" style="291" customWidth="1"/>
    <col min="10500" max="10500" width="9.42578125" style="291" customWidth="1"/>
    <col min="10501" max="10501" width="13.85546875" style="291" customWidth="1"/>
    <col min="10502" max="10502" width="0.42578125" style="291" customWidth="1"/>
    <col min="10503" max="10503" width="2.7109375" style="291" customWidth="1"/>
    <col min="10504" max="10504" width="2.5703125" style="291" customWidth="1"/>
    <col min="10505" max="10505" width="10.5703125" style="291" customWidth="1"/>
    <col min="10506" max="10506" width="13.85546875" style="291" customWidth="1"/>
    <col min="10507" max="10507" width="0.5703125" style="291" customWidth="1"/>
    <col min="10508" max="10509" width="2.5703125" style="291" customWidth="1"/>
    <col min="10510" max="10510" width="4.85546875" style="291" customWidth="1"/>
    <col min="10511" max="10511" width="5.5703125" style="291" customWidth="1"/>
    <col min="10512" max="10512" width="10.28515625" style="291" customWidth="1"/>
    <col min="10513" max="10513" width="6.42578125" style="291" customWidth="1"/>
    <col min="10514" max="10514" width="15.28515625" style="291" customWidth="1"/>
    <col min="10515" max="10515" width="0.42578125" style="291" customWidth="1"/>
    <col min="10516" max="10752" width="9" style="291"/>
    <col min="10753" max="10753" width="2.5703125" style="291" customWidth="1"/>
    <col min="10754" max="10754" width="2.140625" style="291" customWidth="1"/>
    <col min="10755" max="10755" width="3.28515625" style="291" customWidth="1"/>
    <col min="10756" max="10756" width="9.42578125" style="291" customWidth="1"/>
    <col min="10757" max="10757" width="13.85546875" style="291" customWidth="1"/>
    <col min="10758" max="10758" width="0.42578125" style="291" customWidth="1"/>
    <col min="10759" max="10759" width="2.7109375" style="291" customWidth="1"/>
    <col min="10760" max="10760" width="2.5703125" style="291" customWidth="1"/>
    <col min="10761" max="10761" width="10.5703125" style="291" customWidth="1"/>
    <col min="10762" max="10762" width="13.85546875" style="291" customWidth="1"/>
    <col min="10763" max="10763" width="0.5703125" style="291" customWidth="1"/>
    <col min="10764" max="10765" width="2.5703125" style="291" customWidth="1"/>
    <col min="10766" max="10766" width="4.85546875" style="291" customWidth="1"/>
    <col min="10767" max="10767" width="5.5703125" style="291" customWidth="1"/>
    <col min="10768" max="10768" width="10.28515625" style="291" customWidth="1"/>
    <col min="10769" max="10769" width="6.42578125" style="291" customWidth="1"/>
    <col min="10770" max="10770" width="15.28515625" style="291" customWidth="1"/>
    <col min="10771" max="10771" width="0.42578125" style="291" customWidth="1"/>
    <col min="10772" max="11008" width="9" style="291"/>
    <col min="11009" max="11009" width="2.5703125" style="291" customWidth="1"/>
    <col min="11010" max="11010" width="2.140625" style="291" customWidth="1"/>
    <col min="11011" max="11011" width="3.28515625" style="291" customWidth="1"/>
    <col min="11012" max="11012" width="9.42578125" style="291" customWidth="1"/>
    <col min="11013" max="11013" width="13.85546875" style="291" customWidth="1"/>
    <col min="11014" max="11014" width="0.42578125" style="291" customWidth="1"/>
    <col min="11015" max="11015" width="2.7109375" style="291" customWidth="1"/>
    <col min="11016" max="11016" width="2.5703125" style="291" customWidth="1"/>
    <col min="11017" max="11017" width="10.5703125" style="291" customWidth="1"/>
    <col min="11018" max="11018" width="13.85546875" style="291" customWidth="1"/>
    <col min="11019" max="11019" width="0.5703125" style="291" customWidth="1"/>
    <col min="11020" max="11021" width="2.5703125" style="291" customWidth="1"/>
    <col min="11022" max="11022" width="4.85546875" style="291" customWidth="1"/>
    <col min="11023" max="11023" width="5.5703125" style="291" customWidth="1"/>
    <col min="11024" max="11024" width="10.28515625" style="291" customWidth="1"/>
    <col min="11025" max="11025" width="6.42578125" style="291" customWidth="1"/>
    <col min="11026" max="11026" width="15.28515625" style="291" customWidth="1"/>
    <col min="11027" max="11027" width="0.42578125" style="291" customWidth="1"/>
    <col min="11028" max="11264" width="9" style="291"/>
    <col min="11265" max="11265" width="2.5703125" style="291" customWidth="1"/>
    <col min="11266" max="11266" width="2.140625" style="291" customWidth="1"/>
    <col min="11267" max="11267" width="3.28515625" style="291" customWidth="1"/>
    <col min="11268" max="11268" width="9.42578125" style="291" customWidth="1"/>
    <col min="11269" max="11269" width="13.85546875" style="291" customWidth="1"/>
    <col min="11270" max="11270" width="0.42578125" style="291" customWidth="1"/>
    <col min="11271" max="11271" width="2.7109375" style="291" customWidth="1"/>
    <col min="11272" max="11272" width="2.5703125" style="291" customWidth="1"/>
    <col min="11273" max="11273" width="10.5703125" style="291" customWidth="1"/>
    <col min="11274" max="11274" width="13.85546875" style="291" customWidth="1"/>
    <col min="11275" max="11275" width="0.5703125" style="291" customWidth="1"/>
    <col min="11276" max="11277" width="2.5703125" style="291" customWidth="1"/>
    <col min="11278" max="11278" width="4.85546875" style="291" customWidth="1"/>
    <col min="11279" max="11279" width="5.5703125" style="291" customWidth="1"/>
    <col min="11280" max="11280" width="10.28515625" style="291" customWidth="1"/>
    <col min="11281" max="11281" width="6.42578125" style="291" customWidth="1"/>
    <col min="11282" max="11282" width="15.28515625" style="291" customWidth="1"/>
    <col min="11283" max="11283" width="0.42578125" style="291" customWidth="1"/>
    <col min="11284" max="11520" width="9" style="291"/>
    <col min="11521" max="11521" width="2.5703125" style="291" customWidth="1"/>
    <col min="11522" max="11522" width="2.140625" style="291" customWidth="1"/>
    <col min="11523" max="11523" width="3.28515625" style="291" customWidth="1"/>
    <col min="11524" max="11524" width="9.42578125" style="291" customWidth="1"/>
    <col min="11525" max="11525" width="13.85546875" style="291" customWidth="1"/>
    <col min="11526" max="11526" width="0.42578125" style="291" customWidth="1"/>
    <col min="11527" max="11527" width="2.7109375" style="291" customWidth="1"/>
    <col min="11528" max="11528" width="2.5703125" style="291" customWidth="1"/>
    <col min="11529" max="11529" width="10.5703125" style="291" customWidth="1"/>
    <col min="11530" max="11530" width="13.85546875" style="291" customWidth="1"/>
    <col min="11531" max="11531" width="0.5703125" style="291" customWidth="1"/>
    <col min="11532" max="11533" width="2.5703125" style="291" customWidth="1"/>
    <col min="11534" max="11534" width="4.85546875" style="291" customWidth="1"/>
    <col min="11535" max="11535" width="5.5703125" style="291" customWidth="1"/>
    <col min="11536" max="11536" width="10.28515625" style="291" customWidth="1"/>
    <col min="11537" max="11537" width="6.42578125" style="291" customWidth="1"/>
    <col min="11538" max="11538" width="15.28515625" style="291" customWidth="1"/>
    <col min="11539" max="11539" width="0.42578125" style="291" customWidth="1"/>
    <col min="11540" max="11776" width="9" style="291"/>
    <col min="11777" max="11777" width="2.5703125" style="291" customWidth="1"/>
    <col min="11778" max="11778" width="2.140625" style="291" customWidth="1"/>
    <col min="11779" max="11779" width="3.28515625" style="291" customWidth="1"/>
    <col min="11780" max="11780" width="9.42578125" style="291" customWidth="1"/>
    <col min="11781" max="11781" width="13.85546875" style="291" customWidth="1"/>
    <col min="11782" max="11782" width="0.42578125" style="291" customWidth="1"/>
    <col min="11783" max="11783" width="2.7109375" style="291" customWidth="1"/>
    <col min="11784" max="11784" width="2.5703125" style="291" customWidth="1"/>
    <col min="11785" max="11785" width="10.5703125" style="291" customWidth="1"/>
    <col min="11786" max="11786" width="13.85546875" style="291" customWidth="1"/>
    <col min="11787" max="11787" width="0.5703125" style="291" customWidth="1"/>
    <col min="11788" max="11789" width="2.5703125" style="291" customWidth="1"/>
    <col min="11790" max="11790" width="4.85546875" style="291" customWidth="1"/>
    <col min="11791" max="11791" width="5.5703125" style="291" customWidth="1"/>
    <col min="11792" max="11792" width="10.28515625" style="291" customWidth="1"/>
    <col min="11793" max="11793" width="6.42578125" style="291" customWidth="1"/>
    <col min="11794" max="11794" width="15.28515625" style="291" customWidth="1"/>
    <col min="11795" max="11795" width="0.42578125" style="291" customWidth="1"/>
    <col min="11796" max="12032" width="9" style="291"/>
    <col min="12033" max="12033" width="2.5703125" style="291" customWidth="1"/>
    <col min="12034" max="12034" width="2.140625" style="291" customWidth="1"/>
    <col min="12035" max="12035" width="3.28515625" style="291" customWidth="1"/>
    <col min="12036" max="12036" width="9.42578125" style="291" customWidth="1"/>
    <col min="12037" max="12037" width="13.85546875" style="291" customWidth="1"/>
    <col min="12038" max="12038" width="0.42578125" style="291" customWidth="1"/>
    <col min="12039" max="12039" width="2.7109375" style="291" customWidth="1"/>
    <col min="12040" max="12040" width="2.5703125" style="291" customWidth="1"/>
    <col min="12041" max="12041" width="10.5703125" style="291" customWidth="1"/>
    <col min="12042" max="12042" width="13.85546875" style="291" customWidth="1"/>
    <col min="12043" max="12043" width="0.5703125" style="291" customWidth="1"/>
    <col min="12044" max="12045" width="2.5703125" style="291" customWidth="1"/>
    <col min="12046" max="12046" width="4.85546875" style="291" customWidth="1"/>
    <col min="12047" max="12047" width="5.5703125" style="291" customWidth="1"/>
    <col min="12048" max="12048" width="10.28515625" style="291" customWidth="1"/>
    <col min="12049" max="12049" width="6.42578125" style="291" customWidth="1"/>
    <col min="12050" max="12050" width="15.28515625" style="291" customWidth="1"/>
    <col min="12051" max="12051" width="0.42578125" style="291" customWidth="1"/>
    <col min="12052" max="12288" width="9" style="291"/>
    <col min="12289" max="12289" width="2.5703125" style="291" customWidth="1"/>
    <col min="12290" max="12290" width="2.140625" style="291" customWidth="1"/>
    <col min="12291" max="12291" width="3.28515625" style="291" customWidth="1"/>
    <col min="12292" max="12292" width="9.42578125" style="291" customWidth="1"/>
    <col min="12293" max="12293" width="13.85546875" style="291" customWidth="1"/>
    <col min="12294" max="12294" width="0.42578125" style="291" customWidth="1"/>
    <col min="12295" max="12295" width="2.7109375" style="291" customWidth="1"/>
    <col min="12296" max="12296" width="2.5703125" style="291" customWidth="1"/>
    <col min="12297" max="12297" width="10.5703125" style="291" customWidth="1"/>
    <col min="12298" max="12298" width="13.85546875" style="291" customWidth="1"/>
    <col min="12299" max="12299" width="0.5703125" style="291" customWidth="1"/>
    <col min="12300" max="12301" width="2.5703125" style="291" customWidth="1"/>
    <col min="12302" max="12302" width="4.85546875" style="291" customWidth="1"/>
    <col min="12303" max="12303" width="5.5703125" style="291" customWidth="1"/>
    <col min="12304" max="12304" width="10.28515625" style="291" customWidth="1"/>
    <col min="12305" max="12305" width="6.42578125" style="291" customWidth="1"/>
    <col min="12306" max="12306" width="15.28515625" style="291" customWidth="1"/>
    <col min="12307" max="12307" width="0.42578125" style="291" customWidth="1"/>
    <col min="12308" max="12544" width="9" style="291"/>
    <col min="12545" max="12545" width="2.5703125" style="291" customWidth="1"/>
    <col min="12546" max="12546" width="2.140625" style="291" customWidth="1"/>
    <col min="12547" max="12547" width="3.28515625" style="291" customWidth="1"/>
    <col min="12548" max="12548" width="9.42578125" style="291" customWidth="1"/>
    <col min="12549" max="12549" width="13.85546875" style="291" customWidth="1"/>
    <col min="12550" max="12550" width="0.42578125" style="291" customWidth="1"/>
    <col min="12551" max="12551" width="2.7109375" style="291" customWidth="1"/>
    <col min="12552" max="12552" width="2.5703125" style="291" customWidth="1"/>
    <col min="12553" max="12553" width="10.5703125" style="291" customWidth="1"/>
    <col min="12554" max="12554" width="13.85546875" style="291" customWidth="1"/>
    <col min="12555" max="12555" width="0.5703125" style="291" customWidth="1"/>
    <col min="12556" max="12557" width="2.5703125" style="291" customWidth="1"/>
    <col min="12558" max="12558" width="4.85546875" style="291" customWidth="1"/>
    <col min="12559" max="12559" width="5.5703125" style="291" customWidth="1"/>
    <col min="12560" max="12560" width="10.28515625" style="291" customWidth="1"/>
    <col min="12561" max="12561" width="6.42578125" style="291" customWidth="1"/>
    <col min="12562" max="12562" width="15.28515625" style="291" customWidth="1"/>
    <col min="12563" max="12563" width="0.42578125" style="291" customWidth="1"/>
    <col min="12564" max="12800" width="9" style="291"/>
    <col min="12801" max="12801" width="2.5703125" style="291" customWidth="1"/>
    <col min="12802" max="12802" width="2.140625" style="291" customWidth="1"/>
    <col min="12803" max="12803" width="3.28515625" style="291" customWidth="1"/>
    <col min="12804" max="12804" width="9.42578125" style="291" customWidth="1"/>
    <col min="12805" max="12805" width="13.85546875" style="291" customWidth="1"/>
    <col min="12806" max="12806" width="0.42578125" style="291" customWidth="1"/>
    <col min="12807" max="12807" width="2.7109375" style="291" customWidth="1"/>
    <col min="12808" max="12808" width="2.5703125" style="291" customWidth="1"/>
    <col min="12809" max="12809" width="10.5703125" style="291" customWidth="1"/>
    <col min="12810" max="12810" width="13.85546875" style="291" customWidth="1"/>
    <col min="12811" max="12811" width="0.5703125" style="291" customWidth="1"/>
    <col min="12812" max="12813" width="2.5703125" style="291" customWidth="1"/>
    <col min="12814" max="12814" width="4.85546875" style="291" customWidth="1"/>
    <col min="12815" max="12815" width="5.5703125" style="291" customWidth="1"/>
    <col min="12816" max="12816" width="10.28515625" style="291" customWidth="1"/>
    <col min="12817" max="12817" width="6.42578125" style="291" customWidth="1"/>
    <col min="12818" max="12818" width="15.28515625" style="291" customWidth="1"/>
    <col min="12819" max="12819" width="0.42578125" style="291" customWidth="1"/>
    <col min="12820" max="13056" width="9" style="291"/>
    <col min="13057" max="13057" width="2.5703125" style="291" customWidth="1"/>
    <col min="13058" max="13058" width="2.140625" style="291" customWidth="1"/>
    <col min="13059" max="13059" width="3.28515625" style="291" customWidth="1"/>
    <col min="13060" max="13060" width="9.42578125" style="291" customWidth="1"/>
    <col min="13061" max="13061" width="13.85546875" style="291" customWidth="1"/>
    <col min="13062" max="13062" width="0.42578125" style="291" customWidth="1"/>
    <col min="13063" max="13063" width="2.7109375" style="291" customWidth="1"/>
    <col min="13064" max="13064" width="2.5703125" style="291" customWidth="1"/>
    <col min="13065" max="13065" width="10.5703125" style="291" customWidth="1"/>
    <col min="13066" max="13066" width="13.85546875" style="291" customWidth="1"/>
    <col min="13067" max="13067" width="0.5703125" style="291" customWidth="1"/>
    <col min="13068" max="13069" width="2.5703125" style="291" customWidth="1"/>
    <col min="13070" max="13070" width="4.85546875" style="291" customWidth="1"/>
    <col min="13071" max="13071" width="5.5703125" style="291" customWidth="1"/>
    <col min="13072" max="13072" width="10.28515625" style="291" customWidth="1"/>
    <col min="13073" max="13073" width="6.42578125" style="291" customWidth="1"/>
    <col min="13074" max="13074" width="15.28515625" style="291" customWidth="1"/>
    <col min="13075" max="13075" width="0.42578125" style="291" customWidth="1"/>
    <col min="13076" max="13312" width="9" style="291"/>
    <col min="13313" max="13313" width="2.5703125" style="291" customWidth="1"/>
    <col min="13314" max="13314" width="2.140625" style="291" customWidth="1"/>
    <col min="13315" max="13315" width="3.28515625" style="291" customWidth="1"/>
    <col min="13316" max="13316" width="9.42578125" style="291" customWidth="1"/>
    <col min="13317" max="13317" width="13.85546875" style="291" customWidth="1"/>
    <col min="13318" max="13318" width="0.42578125" style="291" customWidth="1"/>
    <col min="13319" max="13319" width="2.7109375" style="291" customWidth="1"/>
    <col min="13320" max="13320" width="2.5703125" style="291" customWidth="1"/>
    <col min="13321" max="13321" width="10.5703125" style="291" customWidth="1"/>
    <col min="13322" max="13322" width="13.85546875" style="291" customWidth="1"/>
    <col min="13323" max="13323" width="0.5703125" style="291" customWidth="1"/>
    <col min="13324" max="13325" width="2.5703125" style="291" customWidth="1"/>
    <col min="13326" max="13326" width="4.85546875" style="291" customWidth="1"/>
    <col min="13327" max="13327" width="5.5703125" style="291" customWidth="1"/>
    <col min="13328" max="13328" width="10.28515625" style="291" customWidth="1"/>
    <col min="13329" max="13329" width="6.42578125" style="291" customWidth="1"/>
    <col min="13330" max="13330" width="15.28515625" style="291" customWidth="1"/>
    <col min="13331" max="13331" width="0.42578125" style="291" customWidth="1"/>
    <col min="13332" max="13568" width="9" style="291"/>
    <col min="13569" max="13569" width="2.5703125" style="291" customWidth="1"/>
    <col min="13570" max="13570" width="2.140625" style="291" customWidth="1"/>
    <col min="13571" max="13571" width="3.28515625" style="291" customWidth="1"/>
    <col min="13572" max="13572" width="9.42578125" style="291" customWidth="1"/>
    <col min="13573" max="13573" width="13.85546875" style="291" customWidth="1"/>
    <col min="13574" max="13574" width="0.42578125" style="291" customWidth="1"/>
    <col min="13575" max="13575" width="2.7109375" style="291" customWidth="1"/>
    <col min="13576" max="13576" width="2.5703125" style="291" customWidth="1"/>
    <col min="13577" max="13577" width="10.5703125" style="291" customWidth="1"/>
    <col min="13578" max="13578" width="13.85546875" style="291" customWidth="1"/>
    <col min="13579" max="13579" width="0.5703125" style="291" customWidth="1"/>
    <col min="13580" max="13581" width="2.5703125" style="291" customWidth="1"/>
    <col min="13582" max="13582" width="4.85546875" style="291" customWidth="1"/>
    <col min="13583" max="13583" width="5.5703125" style="291" customWidth="1"/>
    <col min="13584" max="13584" width="10.28515625" style="291" customWidth="1"/>
    <col min="13585" max="13585" width="6.42578125" style="291" customWidth="1"/>
    <col min="13586" max="13586" width="15.28515625" style="291" customWidth="1"/>
    <col min="13587" max="13587" width="0.42578125" style="291" customWidth="1"/>
    <col min="13588" max="13824" width="9" style="291"/>
    <col min="13825" max="13825" width="2.5703125" style="291" customWidth="1"/>
    <col min="13826" max="13826" width="2.140625" style="291" customWidth="1"/>
    <col min="13827" max="13827" width="3.28515625" style="291" customWidth="1"/>
    <col min="13828" max="13828" width="9.42578125" style="291" customWidth="1"/>
    <col min="13829" max="13829" width="13.85546875" style="291" customWidth="1"/>
    <col min="13830" max="13830" width="0.42578125" style="291" customWidth="1"/>
    <col min="13831" max="13831" width="2.7109375" style="291" customWidth="1"/>
    <col min="13832" max="13832" width="2.5703125" style="291" customWidth="1"/>
    <col min="13833" max="13833" width="10.5703125" style="291" customWidth="1"/>
    <col min="13834" max="13834" width="13.85546875" style="291" customWidth="1"/>
    <col min="13835" max="13835" width="0.5703125" style="291" customWidth="1"/>
    <col min="13836" max="13837" width="2.5703125" style="291" customWidth="1"/>
    <col min="13838" max="13838" width="4.85546875" style="291" customWidth="1"/>
    <col min="13839" max="13839" width="5.5703125" style="291" customWidth="1"/>
    <col min="13840" max="13840" width="10.28515625" style="291" customWidth="1"/>
    <col min="13841" max="13841" width="6.42578125" style="291" customWidth="1"/>
    <col min="13842" max="13842" width="15.28515625" style="291" customWidth="1"/>
    <col min="13843" max="13843" width="0.42578125" style="291" customWidth="1"/>
    <col min="13844" max="14080" width="9" style="291"/>
    <col min="14081" max="14081" width="2.5703125" style="291" customWidth="1"/>
    <col min="14082" max="14082" width="2.140625" style="291" customWidth="1"/>
    <col min="14083" max="14083" width="3.28515625" style="291" customWidth="1"/>
    <col min="14084" max="14084" width="9.42578125" style="291" customWidth="1"/>
    <col min="14085" max="14085" width="13.85546875" style="291" customWidth="1"/>
    <col min="14086" max="14086" width="0.42578125" style="291" customWidth="1"/>
    <col min="14087" max="14087" width="2.7109375" style="291" customWidth="1"/>
    <col min="14088" max="14088" width="2.5703125" style="291" customWidth="1"/>
    <col min="14089" max="14089" width="10.5703125" style="291" customWidth="1"/>
    <col min="14090" max="14090" width="13.85546875" style="291" customWidth="1"/>
    <col min="14091" max="14091" width="0.5703125" style="291" customWidth="1"/>
    <col min="14092" max="14093" width="2.5703125" style="291" customWidth="1"/>
    <col min="14094" max="14094" width="4.85546875" style="291" customWidth="1"/>
    <col min="14095" max="14095" width="5.5703125" style="291" customWidth="1"/>
    <col min="14096" max="14096" width="10.28515625" style="291" customWidth="1"/>
    <col min="14097" max="14097" width="6.42578125" style="291" customWidth="1"/>
    <col min="14098" max="14098" width="15.28515625" style="291" customWidth="1"/>
    <col min="14099" max="14099" width="0.42578125" style="291" customWidth="1"/>
    <col min="14100" max="14336" width="9" style="291"/>
    <col min="14337" max="14337" width="2.5703125" style="291" customWidth="1"/>
    <col min="14338" max="14338" width="2.140625" style="291" customWidth="1"/>
    <col min="14339" max="14339" width="3.28515625" style="291" customWidth="1"/>
    <col min="14340" max="14340" width="9.42578125" style="291" customWidth="1"/>
    <col min="14341" max="14341" width="13.85546875" style="291" customWidth="1"/>
    <col min="14342" max="14342" width="0.42578125" style="291" customWidth="1"/>
    <col min="14343" max="14343" width="2.7109375" style="291" customWidth="1"/>
    <col min="14344" max="14344" width="2.5703125" style="291" customWidth="1"/>
    <col min="14345" max="14345" width="10.5703125" style="291" customWidth="1"/>
    <col min="14346" max="14346" width="13.85546875" style="291" customWidth="1"/>
    <col min="14347" max="14347" width="0.5703125" style="291" customWidth="1"/>
    <col min="14348" max="14349" width="2.5703125" style="291" customWidth="1"/>
    <col min="14350" max="14350" width="4.85546875" style="291" customWidth="1"/>
    <col min="14351" max="14351" width="5.5703125" style="291" customWidth="1"/>
    <col min="14352" max="14352" width="10.28515625" style="291" customWidth="1"/>
    <col min="14353" max="14353" width="6.42578125" style="291" customWidth="1"/>
    <col min="14354" max="14354" width="15.28515625" style="291" customWidth="1"/>
    <col min="14355" max="14355" width="0.42578125" style="291" customWidth="1"/>
    <col min="14356" max="14592" width="9" style="291"/>
    <col min="14593" max="14593" width="2.5703125" style="291" customWidth="1"/>
    <col min="14594" max="14594" width="2.140625" style="291" customWidth="1"/>
    <col min="14595" max="14595" width="3.28515625" style="291" customWidth="1"/>
    <col min="14596" max="14596" width="9.42578125" style="291" customWidth="1"/>
    <col min="14597" max="14597" width="13.85546875" style="291" customWidth="1"/>
    <col min="14598" max="14598" width="0.42578125" style="291" customWidth="1"/>
    <col min="14599" max="14599" width="2.7109375" style="291" customWidth="1"/>
    <col min="14600" max="14600" width="2.5703125" style="291" customWidth="1"/>
    <col min="14601" max="14601" width="10.5703125" style="291" customWidth="1"/>
    <col min="14602" max="14602" width="13.85546875" style="291" customWidth="1"/>
    <col min="14603" max="14603" width="0.5703125" style="291" customWidth="1"/>
    <col min="14604" max="14605" width="2.5703125" style="291" customWidth="1"/>
    <col min="14606" max="14606" width="4.85546875" style="291" customWidth="1"/>
    <col min="14607" max="14607" width="5.5703125" style="291" customWidth="1"/>
    <col min="14608" max="14608" width="10.28515625" style="291" customWidth="1"/>
    <col min="14609" max="14609" width="6.42578125" style="291" customWidth="1"/>
    <col min="14610" max="14610" width="15.28515625" style="291" customWidth="1"/>
    <col min="14611" max="14611" width="0.42578125" style="291" customWidth="1"/>
    <col min="14612" max="14848" width="9" style="291"/>
    <col min="14849" max="14849" width="2.5703125" style="291" customWidth="1"/>
    <col min="14850" max="14850" width="2.140625" style="291" customWidth="1"/>
    <col min="14851" max="14851" width="3.28515625" style="291" customWidth="1"/>
    <col min="14852" max="14852" width="9.42578125" style="291" customWidth="1"/>
    <col min="14853" max="14853" width="13.85546875" style="291" customWidth="1"/>
    <col min="14854" max="14854" width="0.42578125" style="291" customWidth="1"/>
    <col min="14855" max="14855" width="2.7109375" style="291" customWidth="1"/>
    <col min="14856" max="14856" width="2.5703125" style="291" customWidth="1"/>
    <col min="14857" max="14857" width="10.5703125" style="291" customWidth="1"/>
    <col min="14858" max="14858" width="13.85546875" style="291" customWidth="1"/>
    <col min="14859" max="14859" width="0.5703125" style="291" customWidth="1"/>
    <col min="14860" max="14861" width="2.5703125" style="291" customWidth="1"/>
    <col min="14862" max="14862" width="4.85546875" style="291" customWidth="1"/>
    <col min="14863" max="14863" width="5.5703125" style="291" customWidth="1"/>
    <col min="14864" max="14864" width="10.28515625" style="291" customWidth="1"/>
    <col min="14865" max="14865" width="6.42578125" style="291" customWidth="1"/>
    <col min="14866" max="14866" width="15.28515625" style="291" customWidth="1"/>
    <col min="14867" max="14867" width="0.42578125" style="291" customWidth="1"/>
    <col min="14868" max="15104" width="9" style="291"/>
    <col min="15105" max="15105" width="2.5703125" style="291" customWidth="1"/>
    <col min="15106" max="15106" width="2.140625" style="291" customWidth="1"/>
    <col min="15107" max="15107" width="3.28515625" style="291" customWidth="1"/>
    <col min="15108" max="15108" width="9.42578125" style="291" customWidth="1"/>
    <col min="15109" max="15109" width="13.85546875" style="291" customWidth="1"/>
    <col min="15110" max="15110" width="0.42578125" style="291" customWidth="1"/>
    <col min="15111" max="15111" width="2.7109375" style="291" customWidth="1"/>
    <col min="15112" max="15112" width="2.5703125" style="291" customWidth="1"/>
    <col min="15113" max="15113" width="10.5703125" style="291" customWidth="1"/>
    <col min="15114" max="15114" width="13.85546875" style="291" customWidth="1"/>
    <col min="15115" max="15115" width="0.5703125" style="291" customWidth="1"/>
    <col min="15116" max="15117" width="2.5703125" style="291" customWidth="1"/>
    <col min="15118" max="15118" width="4.85546875" style="291" customWidth="1"/>
    <col min="15119" max="15119" width="5.5703125" style="291" customWidth="1"/>
    <col min="15120" max="15120" width="10.28515625" style="291" customWidth="1"/>
    <col min="15121" max="15121" width="6.42578125" style="291" customWidth="1"/>
    <col min="15122" max="15122" width="15.28515625" style="291" customWidth="1"/>
    <col min="15123" max="15123" width="0.42578125" style="291" customWidth="1"/>
    <col min="15124" max="15360" width="9" style="291"/>
    <col min="15361" max="15361" width="2.5703125" style="291" customWidth="1"/>
    <col min="15362" max="15362" width="2.140625" style="291" customWidth="1"/>
    <col min="15363" max="15363" width="3.28515625" style="291" customWidth="1"/>
    <col min="15364" max="15364" width="9.42578125" style="291" customWidth="1"/>
    <col min="15365" max="15365" width="13.85546875" style="291" customWidth="1"/>
    <col min="15366" max="15366" width="0.42578125" style="291" customWidth="1"/>
    <col min="15367" max="15367" width="2.7109375" style="291" customWidth="1"/>
    <col min="15368" max="15368" width="2.5703125" style="291" customWidth="1"/>
    <col min="15369" max="15369" width="10.5703125" style="291" customWidth="1"/>
    <col min="15370" max="15370" width="13.85546875" style="291" customWidth="1"/>
    <col min="15371" max="15371" width="0.5703125" style="291" customWidth="1"/>
    <col min="15372" max="15373" width="2.5703125" style="291" customWidth="1"/>
    <col min="15374" max="15374" width="4.85546875" style="291" customWidth="1"/>
    <col min="15375" max="15375" width="5.5703125" style="291" customWidth="1"/>
    <col min="15376" max="15376" width="10.28515625" style="291" customWidth="1"/>
    <col min="15377" max="15377" width="6.42578125" style="291" customWidth="1"/>
    <col min="15378" max="15378" width="15.28515625" style="291" customWidth="1"/>
    <col min="15379" max="15379" width="0.42578125" style="291" customWidth="1"/>
    <col min="15380" max="15616" width="9" style="291"/>
    <col min="15617" max="15617" width="2.5703125" style="291" customWidth="1"/>
    <col min="15618" max="15618" width="2.140625" style="291" customWidth="1"/>
    <col min="15619" max="15619" width="3.28515625" style="291" customWidth="1"/>
    <col min="15620" max="15620" width="9.42578125" style="291" customWidth="1"/>
    <col min="15621" max="15621" width="13.85546875" style="291" customWidth="1"/>
    <col min="15622" max="15622" width="0.42578125" style="291" customWidth="1"/>
    <col min="15623" max="15623" width="2.7109375" style="291" customWidth="1"/>
    <col min="15624" max="15624" width="2.5703125" style="291" customWidth="1"/>
    <col min="15625" max="15625" width="10.5703125" style="291" customWidth="1"/>
    <col min="15626" max="15626" width="13.85546875" style="291" customWidth="1"/>
    <col min="15627" max="15627" width="0.5703125" style="291" customWidth="1"/>
    <col min="15628" max="15629" width="2.5703125" style="291" customWidth="1"/>
    <col min="15630" max="15630" width="4.85546875" style="291" customWidth="1"/>
    <col min="15631" max="15631" width="5.5703125" style="291" customWidth="1"/>
    <col min="15632" max="15632" width="10.28515625" style="291" customWidth="1"/>
    <col min="15633" max="15633" width="6.42578125" style="291" customWidth="1"/>
    <col min="15634" max="15634" width="15.28515625" style="291" customWidth="1"/>
    <col min="15635" max="15635" width="0.42578125" style="291" customWidth="1"/>
    <col min="15636" max="15872" width="9" style="291"/>
    <col min="15873" max="15873" width="2.5703125" style="291" customWidth="1"/>
    <col min="15874" max="15874" width="2.140625" style="291" customWidth="1"/>
    <col min="15875" max="15875" width="3.28515625" style="291" customWidth="1"/>
    <col min="15876" max="15876" width="9.42578125" style="291" customWidth="1"/>
    <col min="15877" max="15877" width="13.85546875" style="291" customWidth="1"/>
    <col min="15878" max="15878" width="0.42578125" style="291" customWidth="1"/>
    <col min="15879" max="15879" width="2.7109375" style="291" customWidth="1"/>
    <col min="15880" max="15880" width="2.5703125" style="291" customWidth="1"/>
    <col min="15881" max="15881" width="10.5703125" style="291" customWidth="1"/>
    <col min="15882" max="15882" width="13.85546875" style="291" customWidth="1"/>
    <col min="15883" max="15883" width="0.5703125" style="291" customWidth="1"/>
    <col min="15884" max="15885" width="2.5703125" style="291" customWidth="1"/>
    <col min="15886" max="15886" width="4.85546875" style="291" customWidth="1"/>
    <col min="15887" max="15887" width="5.5703125" style="291" customWidth="1"/>
    <col min="15888" max="15888" width="10.28515625" style="291" customWidth="1"/>
    <col min="15889" max="15889" width="6.42578125" style="291" customWidth="1"/>
    <col min="15890" max="15890" width="15.28515625" style="291" customWidth="1"/>
    <col min="15891" max="15891" width="0.42578125" style="291" customWidth="1"/>
    <col min="15892" max="16128" width="9" style="291"/>
    <col min="16129" max="16129" width="2.5703125" style="291" customWidth="1"/>
    <col min="16130" max="16130" width="2.140625" style="291" customWidth="1"/>
    <col min="16131" max="16131" width="3.28515625" style="291" customWidth="1"/>
    <col min="16132" max="16132" width="9.42578125" style="291" customWidth="1"/>
    <col min="16133" max="16133" width="13.85546875" style="291" customWidth="1"/>
    <col min="16134" max="16134" width="0.42578125" style="291" customWidth="1"/>
    <col min="16135" max="16135" width="2.7109375" style="291" customWidth="1"/>
    <col min="16136" max="16136" width="2.5703125" style="291" customWidth="1"/>
    <col min="16137" max="16137" width="10.5703125" style="291" customWidth="1"/>
    <col min="16138" max="16138" width="13.85546875" style="291" customWidth="1"/>
    <col min="16139" max="16139" width="0.5703125" style="291" customWidth="1"/>
    <col min="16140" max="16141" width="2.5703125" style="291" customWidth="1"/>
    <col min="16142" max="16142" width="4.85546875" style="291" customWidth="1"/>
    <col min="16143" max="16143" width="5.5703125" style="291" customWidth="1"/>
    <col min="16144" max="16144" width="10.28515625" style="291" customWidth="1"/>
    <col min="16145" max="16145" width="6.42578125" style="291" customWidth="1"/>
    <col min="16146" max="16146" width="15.28515625" style="291" customWidth="1"/>
    <col min="16147" max="16147" width="0.42578125" style="291" customWidth="1"/>
    <col min="16148" max="16384" width="9" style="291"/>
  </cols>
  <sheetData>
    <row r="1" spans="1:19" s="179" customFormat="1" ht="14.25" customHeight="1" x14ac:dyDescent="0.2">
      <c r="A1" s="176"/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8"/>
    </row>
    <row r="2" spans="1:19" s="179" customFormat="1" ht="21" customHeight="1" x14ac:dyDescent="0.35">
      <c r="A2" s="180"/>
      <c r="B2" s="181"/>
      <c r="C2" s="181"/>
      <c r="D2" s="181"/>
      <c r="E2" s="181"/>
      <c r="F2" s="181"/>
      <c r="G2" s="182" t="s">
        <v>181</v>
      </c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3"/>
    </row>
    <row r="3" spans="1:19" s="179" customFormat="1" ht="14.25" customHeight="1" x14ac:dyDescent="0.2">
      <c r="A3" s="184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6"/>
    </row>
    <row r="4" spans="1:19" s="179" customFormat="1" ht="9" customHeight="1" thickBot="1" x14ac:dyDescent="0.25">
      <c r="A4" s="187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9"/>
    </row>
    <row r="5" spans="1:19" s="179" customFormat="1" ht="24.75" customHeight="1" x14ac:dyDescent="0.2">
      <c r="A5" s="190"/>
      <c r="B5" s="191" t="s">
        <v>8</v>
      </c>
      <c r="C5" s="191"/>
      <c r="D5" s="191"/>
      <c r="E5" s="390" t="s">
        <v>182</v>
      </c>
      <c r="F5" s="391"/>
      <c r="G5" s="391"/>
      <c r="H5" s="391"/>
      <c r="I5" s="391"/>
      <c r="J5" s="391"/>
      <c r="K5" s="391"/>
      <c r="L5" s="392"/>
      <c r="M5" s="191"/>
      <c r="N5" s="191"/>
      <c r="O5" s="393" t="s">
        <v>183</v>
      </c>
      <c r="P5" s="393"/>
      <c r="Q5" s="192"/>
      <c r="R5" s="193"/>
      <c r="S5" s="194"/>
    </row>
    <row r="6" spans="1:19" s="179" customFormat="1" ht="24.75" customHeight="1" x14ac:dyDescent="0.2">
      <c r="A6" s="190"/>
      <c r="B6" s="191" t="s">
        <v>3</v>
      </c>
      <c r="C6" s="191"/>
      <c r="D6" s="191"/>
      <c r="E6" s="394" t="s">
        <v>184</v>
      </c>
      <c r="F6" s="395"/>
      <c r="G6" s="395"/>
      <c r="H6" s="395"/>
      <c r="I6" s="395"/>
      <c r="J6" s="395"/>
      <c r="K6" s="395"/>
      <c r="L6" s="396"/>
      <c r="M6" s="191"/>
      <c r="N6" s="191"/>
      <c r="O6" s="393" t="s">
        <v>185</v>
      </c>
      <c r="P6" s="393"/>
      <c r="Q6" s="195"/>
      <c r="R6" s="194"/>
      <c r="S6" s="194"/>
    </row>
    <row r="7" spans="1:19" s="179" customFormat="1" ht="24.75" customHeight="1" thickBot="1" x14ac:dyDescent="0.25">
      <c r="A7" s="190"/>
      <c r="B7" s="191"/>
      <c r="C7" s="191"/>
      <c r="D7" s="191"/>
      <c r="E7" s="397" t="s">
        <v>186</v>
      </c>
      <c r="F7" s="398"/>
      <c r="G7" s="398"/>
      <c r="H7" s="398"/>
      <c r="I7" s="398"/>
      <c r="J7" s="398"/>
      <c r="K7" s="398"/>
      <c r="L7" s="399"/>
      <c r="M7" s="191"/>
      <c r="N7" s="191"/>
      <c r="O7" s="393" t="s">
        <v>187</v>
      </c>
      <c r="P7" s="393"/>
      <c r="Q7" s="196" t="s">
        <v>188</v>
      </c>
      <c r="R7" s="197"/>
      <c r="S7" s="194"/>
    </row>
    <row r="8" spans="1:19" s="179" customFormat="1" ht="24.75" customHeight="1" thickBot="1" x14ac:dyDescent="0.25">
      <c r="A8" s="190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393" t="s">
        <v>189</v>
      </c>
      <c r="P8" s="393"/>
      <c r="Q8" s="191" t="s">
        <v>190</v>
      </c>
      <c r="R8" s="191"/>
      <c r="S8" s="194"/>
    </row>
    <row r="9" spans="1:19" s="179" customFormat="1" ht="24.75" customHeight="1" thickBot="1" x14ac:dyDescent="0.25">
      <c r="A9" s="190"/>
      <c r="B9" s="191" t="s">
        <v>14</v>
      </c>
      <c r="C9" s="191"/>
      <c r="D9" s="191"/>
      <c r="E9" s="401" t="s">
        <v>186</v>
      </c>
      <c r="F9" s="402"/>
      <c r="G9" s="402"/>
      <c r="H9" s="402"/>
      <c r="I9" s="402"/>
      <c r="J9" s="402"/>
      <c r="K9" s="402"/>
      <c r="L9" s="403"/>
      <c r="M9" s="191"/>
      <c r="N9" s="191"/>
      <c r="O9" s="404"/>
      <c r="P9" s="405"/>
      <c r="Q9" s="198"/>
      <c r="R9" s="199"/>
      <c r="S9" s="194"/>
    </row>
    <row r="10" spans="1:19" s="179" customFormat="1" ht="24.75" customHeight="1" thickBot="1" x14ac:dyDescent="0.25">
      <c r="A10" s="190"/>
      <c r="B10" s="191" t="s">
        <v>11</v>
      </c>
      <c r="C10" s="191"/>
      <c r="D10" s="191"/>
      <c r="E10" s="406" t="s">
        <v>191</v>
      </c>
      <c r="F10" s="407"/>
      <c r="G10" s="407"/>
      <c r="H10" s="407"/>
      <c r="I10" s="407"/>
      <c r="J10" s="407"/>
      <c r="K10" s="407"/>
      <c r="L10" s="408"/>
      <c r="M10" s="191"/>
      <c r="N10" s="191"/>
      <c r="O10" s="404"/>
      <c r="P10" s="405"/>
      <c r="Q10" s="198"/>
      <c r="R10" s="199"/>
      <c r="S10" s="194"/>
    </row>
    <row r="11" spans="1:19" s="179" customFormat="1" ht="24.75" customHeight="1" thickBot="1" x14ac:dyDescent="0.25">
      <c r="A11" s="190"/>
      <c r="B11" s="191" t="s">
        <v>192</v>
      </c>
      <c r="C11" s="191"/>
      <c r="D11" s="191"/>
      <c r="E11" s="406" t="s">
        <v>186</v>
      </c>
      <c r="F11" s="407"/>
      <c r="G11" s="407"/>
      <c r="H11" s="407"/>
      <c r="I11" s="407"/>
      <c r="J11" s="407"/>
      <c r="K11" s="407"/>
      <c r="L11" s="408"/>
      <c r="M11" s="191"/>
      <c r="N11" s="191"/>
      <c r="O11" s="404"/>
      <c r="P11" s="405"/>
      <c r="Q11" s="198"/>
      <c r="R11" s="199"/>
      <c r="S11" s="194"/>
    </row>
    <row r="12" spans="1:19" s="179" customFormat="1" ht="24.75" customHeight="1" thickBot="1" x14ac:dyDescent="0.25">
      <c r="A12" s="190"/>
      <c r="B12" s="191" t="s">
        <v>193</v>
      </c>
      <c r="C12" s="191"/>
      <c r="D12" s="191"/>
      <c r="E12" s="411" t="s">
        <v>194</v>
      </c>
      <c r="F12" s="412"/>
      <c r="G12" s="412"/>
      <c r="H12" s="412"/>
      <c r="I12" s="412"/>
      <c r="J12" s="412"/>
      <c r="K12" s="412"/>
      <c r="L12" s="413"/>
      <c r="M12" s="191"/>
      <c r="N12" s="191"/>
      <c r="O12" s="414"/>
      <c r="P12" s="415"/>
      <c r="Q12" s="414"/>
      <c r="R12" s="415"/>
      <c r="S12" s="194"/>
    </row>
    <row r="13" spans="1:19" s="179" customFormat="1" ht="12.75" customHeight="1" thickBot="1" x14ac:dyDescent="0.25">
      <c r="A13" s="200"/>
      <c r="B13" s="201"/>
      <c r="C13" s="201"/>
      <c r="D13" s="201"/>
      <c r="E13" s="202"/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202"/>
      <c r="Q13" s="202"/>
      <c r="R13" s="201"/>
      <c r="S13" s="203"/>
    </row>
    <row r="14" spans="1:19" s="179" customFormat="1" ht="18.75" customHeight="1" thickBot="1" x14ac:dyDescent="0.25">
      <c r="A14" s="190"/>
      <c r="B14" s="191"/>
      <c r="C14" s="191"/>
      <c r="D14" s="191"/>
      <c r="E14" s="204" t="s">
        <v>195</v>
      </c>
      <c r="F14" s="191"/>
      <c r="G14" s="191"/>
      <c r="H14" s="191"/>
      <c r="I14" s="204" t="s">
        <v>196</v>
      </c>
      <c r="J14" s="191"/>
      <c r="K14" s="191"/>
      <c r="L14" s="191"/>
      <c r="M14" s="191"/>
      <c r="N14" s="191"/>
      <c r="O14" s="393" t="s">
        <v>197</v>
      </c>
      <c r="P14" s="393"/>
      <c r="Q14" s="192"/>
      <c r="R14" s="205"/>
      <c r="S14" s="194"/>
    </row>
    <row r="15" spans="1:19" s="179" customFormat="1" ht="18.75" customHeight="1" thickBot="1" x14ac:dyDescent="0.25">
      <c r="A15" s="190"/>
      <c r="B15" s="191"/>
      <c r="C15" s="191"/>
      <c r="D15" s="191"/>
      <c r="E15" s="206"/>
      <c r="F15" s="191"/>
      <c r="G15" s="204"/>
      <c r="H15" s="191"/>
      <c r="I15" s="207"/>
      <c r="J15" s="191"/>
      <c r="K15" s="191"/>
      <c r="L15" s="191"/>
      <c r="M15" s="191"/>
      <c r="N15" s="191"/>
      <c r="O15" s="393" t="s">
        <v>198</v>
      </c>
      <c r="P15" s="393"/>
      <c r="Q15" s="196"/>
      <c r="R15" s="208"/>
      <c r="S15" s="194"/>
    </row>
    <row r="16" spans="1:19" s="179" customFormat="1" ht="9" customHeight="1" x14ac:dyDescent="0.2">
      <c r="A16" s="209"/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191"/>
      <c r="P16" s="210"/>
      <c r="Q16" s="210"/>
      <c r="R16" s="210"/>
      <c r="S16" s="211"/>
    </row>
    <row r="17" spans="1:19" s="179" customFormat="1" ht="20.25" customHeight="1" x14ac:dyDescent="0.2">
      <c r="A17" s="212"/>
      <c r="B17" s="213"/>
      <c r="C17" s="213"/>
      <c r="D17" s="213"/>
      <c r="E17" s="214" t="s">
        <v>199</v>
      </c>
      <c r="F17" s="213"/>
      <c r="G17" s="213"/>
      <c r="H17" s="213"/>
      <c r="I17" s="213"/>
      <c r="J17" s="213"/>
      <c r="K17" s="213"/>
      <c r="L17" s="213"/>
      <c r="M17" s="213"/>
      <c r="N17" s="213"/>
      <c r="O17" s="188"/>
      <c r="P17" s="213"/>
      <c r="Q17" s="213"/>
      <c r="R17" s="213"/>
      <c r="S17" s="215"/>
    </row>
    <row r="18" spans="1:19" s="179" customFormat="1" ht="21.75" customHeight="1" x14ac:dyDescent="0.2">
      <c r="A18" s="216" t="s">
        <v>200</v>
      </c>
      <c r="B18" s="217"/>
      <c r="C18" s="217"/>
      <c r="D18" s="218"/>
      <c r="E18" s="219" t="s">
        <v>201</v>
      </c>
      <c r="F18" s="218"/>
      <c r="G18" s="219" t="s">
        <v>202</v>
      </c>
      <c r="H18" s="217"/>
      <c r="I18" s="218"/>
      <c r="J18" s="219" t="s">
        <v>203</v>
      </c>
      <c r="K18" s="217"/>
      <c r="L18" s="219" t="s">
        <v>204</v>
      </c>
      <c r="M18" s="217"/>
      <c r="N18" s="217"/>
      <c r="O18" s="217"/>
      <c r="P18" s="218"/>
      <c r="Q18" s="219" t="s">
        <v>205</v>
      </c>
      <c r="R18" s="217"/>
      <c r="S18" s="220"/>
    </row>
    <row r="19" spans="1:19" s="179" customFormat="1" ht="19.5" customHeight="1" x14ac:dyDescent="0.2">
      <c r="A19" s="221"/>
      <c r="B19" s="222"/>
      <c r="C19" s="222"/>
      <c r="D19" s="223">
        <v>0</v>
      </c>
      <c r="E19" s="224">
        <v>0</v>
      </c>
      <c r="F19" s="225"/>
      <c r="G19" s="226"/>
      <c r="H19" s="222"/>
      <c r="I19" s="223">
        <v>0</v>
      </c>
      <c r="J19" s="224">
        <v>0</v>
      </c>
      <c r="K19" s="227"/>
      <c r="L19" s="226"/>
      <c r="M19" s="222"/>
      <c r="N19" s="222"/>
      <c r="O19" s="228"/>
      <c r="P19" s="223">
        <v>0</v>
      </c>
      <c r="Q19" s="226"/>
      <c r="R19" s="229">
        <v>0</v>
      </c>
      <c r="S19" s="230"/>
    </row>
    <row r="20" spans="1:19" s="179" customFormat="1" ht="20.25" customHeight="1" x14ac:dyDescent="0.2">
      <c r="A20" s="212"/>
      <c r="B20" s="213"/>
      <c r="C20" s="213"/>
      <c r="D20" s="213"/>
      <c r="E20" s="214" t="s">
        <v>206</v>
      </c>
      <c r="F20" s="213"/>
      <c r="G20" s="213"/>
      <c r="H20" s="213"/>
      <c r="I20" s="213"/>
      <c r="J20" s="231" t="s">
        <v>207</v>
      </c>
      <c r="K20" s="213"/>
      <c r="L20" s="213"/>
      <c r="M20" s="213"/>
      <c r="N20" s="213"/>
      <c r="O20" s="210"/>
      <c r="P20" s="213"/>
      <c r="Q20" s="213"/>
      <c r="R20" s="213"/>
      <c r="S20" s="215"/>
    </row>
    <row r="21" spans="1:19" s="179" customFormat="1" ht="19.5" customHeight="1" x14ac:dyDescent="0.2">
      <c r="A21" s="232" t="s">
        <v>208</v>
      </c>
      <c r="B21" s="233"/>
      <c r="C21" s="234" t="s">
        <v>209</v>
      </c>
      <c r="D21" s="235"/>
      <c r="E21" s="235"/>
      <c r="F21" s="236"/>
      <c r="G21" s="232" t="s">
        <v>210</v>
      </c>
      <c r="H21" s="237"/>
      <c r="I21" s="234" t="s">
        <v>211</v>
      </c>
      <c r="J21" s="235"/>
      <c r="K21" s="235"/>
      <c r="L21" s="232" t="s">
        <v>212</v>
      </c>
      <c r="M21" s="237"/>
      <c r="N21" s="234" t="s">
        <v>213</v>
      </c>
      <c r="O21" s="238"/>
      <c r="P21" s="235"/>
      <c r="Q21" s="235"/>
      <c r="R21" s="235"/>
      <c r="S21" s="236"/>
    </row>
    <row r="22" spans="1:19" s="179" customFormat="1" ht="19.5" customHeight="1" x14ac:dyDescent="0.2">
      <c r="A22" s="239" t="s">
        <v>68</v>
      </c>
      <c r="B22" s="240" t="s">
        <v>52</v>
      </c>
      <c r="C22" s="241"/>
      <c r="D22" s="242" t="s">
        <v>214</v>
      </c>
      <c r="E22" s="243"/>
      <c r="F22" s="244"/>
      <c r="G22" s="239" t="s">
        <v>215</v>
      </c>
      <c r="H22" s="245" t="s">
        <v>216</v>
      </c>
      <c r="I22" s="246"/>
      <c r="J22" s="247">
        <v>0</v>
      </c>
      <c r="K22" s="248"/>
      <c r="L22" s="239" t="s">
        <v>90</v>
      </c>
      <c r="M22" s="249" t="s">
        <v>217</v>
      </c>
      <c r="N22" s="250"/>
      <c r="O22" s="250"/>
      <c r="P22" s="250"/>
      <c r="Q22" s="251"/>
      <c r="R22" s="243">
        <v>0</v>
      </c>
      <c r="S22" s="244"/>
    </row>
    <row r="23" spans="1:19" s="179" customFormat="1" ht="19.5" customHeight="1" x14ac:dyDescent="0.2">
      <c r="A23" s="239" t="s">
        <v>218</v>
      </c>
      <c r="B23" s="252"/>
      <c r="C23" s="253"/>
      <c r="D23" s="242" t="s">
        <v>55</v>
      </c>
      <c r="E23" s="243"/>
      <c r="F23" s="244"/>
      <c r="G23" s="239" t="s">
        <v>219</v>
      </c>
      <c r="H23" s="191" t="s">
        <v>220</v>
      </c>
      <c r="I23" s="246"/>
      <c r="J23" s="247">
        <v>0</v>
      </c>
      <c r="K23" s="248"/>
      <c r="L23" s="239" t="s">
        <v>108</v>
      </c>
      <c r="M23" s="249" t="s">
        <v>221</v>
      </c>
      <c r="N23" s="250"/>
      <c r="O23" s="191"/>
      <c r="P23" s="250"/>
      <c r="Q23" s="251"/>
      <c r="R23" s="243">
        <v>0</v>
      </c>
      <c r="S23" s="244"/>
    </row>
    <row r="24" spans="1:19" s="179" customFormat="1" ht="19.5" customHeight="1" x14ac:dyDescent="0.2">
      <c r="A24" s="239" t="s">
        <v>222</v>
      </c>
      <c r="B24" s="240" t="s">
        <v>53</v>
      </c>
      <c r="C24" s="241"/>
      <c r="D24" s="242" t="s">
        <v>214</v>
      </c>
      <c r="E24" s="243"/>
      <c r="F24" s="244"/>
      <c r="G24" s="239" t="s">
        <v>223</v>
      </c>
      <c r="H24" s="245" t="s">
        <v>224</v>
      </c>
      <c r="I24" s="246"/>
      <c r="J24" s="247">
        <v>0</v>
      </c>
      <c r="K24" s="248"/>
      <c r="L24" s="239" t="s">
        <v>119</v>
      </c>
      <c r="M24" s="249" t="s">
        <v>225</v>
      </c>
      <c r="N24" s="250"/>
      <c r="O24" s="250"/>
      <c r="P24" s="250"/>
      <c r="Q24" s="251"/>
      <c r="R24" s="243">
        <v>0</v>
      </c>
      <c r="S24" s="244"/>
    </row>
    <row r="25" spans="1:19" s="179" customFormat="1" ht="19.5" customHeight="1" x14ac:dyDescent="0.2">
      <c r="A25" s="239" t="s">
        <v>226</v>
      </c>
      <c r="B25" s="252"/>
      <c r="C25" s="253"/>
      <c r="D25" s="242" t="s">
        <v>55</v>
      </c>
      <c r="E25" s="243"/>
      <c r="F25" s="244"/>
      <c r="G25" s="239" t="s">
        <v>227</v>
      </c>
      <c r="H25" s="245"/>
      <c r="I25" s="246"/>
      <c r="J25" s="247">
        <v>0</v>
      </c>
      <c r="K25" s="248"/>
      <c r="L25" s="239" t="s">
        <v>228</v>
      </c>
      <c r="M25" s="249" t="s">
        <v>229</v>
      </c>
      <c r="N25" s="250"/>
      <c r="O25" s="191"/>
      <c r="P25" s="250"/>
      <c r="Q25" s="251"/>
      <c r="R25" s="243">
        <v>0</v>
      </c>
      <c r="S25" s="244"/>
    </row>
    <row r="26" spans="1:19" s="179" customFormat="1" ht="19.5" customHeight="1" x14ac:dyDescent="0.2">
      <c r="A26" s="239" t="s">
        <v>230</v>
      </c>
      <c r="B26" s="240" t="s">
        <v>231</v>
      </c>
      <c r="C26" s="241"/>
      <c r="D26" s="242" t="s">
        <v>214</v>
      </c>
      <c r="E26" s="254"/>
      <c r="F26" s="244"/>
      <c r="G26" s="255"/>
      <c r="H26" s="250"/>
      <c r="I26" s="246"/>
      <c r="J26" s="256"/>
      <c r="K26" s="248"/>
      <c r="L26" s="239" t="s">
        <v>232</v>
      </c>
      <c r="M26" s="249" t="s">
        <v>233</v>
      </c>
      <c r="N26" s="250"/>
      <c r="O26" s="250"/>
      <c r="P26" s="250"/>
      <c r="Q26" s="251"/>
      <c r="R26" s="243">
        <v>0</v>
      </c>
      <c r="S26" s="244"/>
    </row>
    <row r="27" spans="1:19" s="179" customFormat="1" ht="19.5" customHeight="1" x14ac:dyDescent="0.2">
      <c r="A27" s="239" t="s">
        <v>234</v>
      </c>
      <c r="B27" s="257"/>
      <c r="C27" s="258"/>
      <c r="D27" s="242" t="s">
        <v>55</v>
      </c>
      <c r="E27" s="243"/>
      <c r="F27" s="244"/>
      <c r="G27" s="255"/>
      <c r="H27" s="250"/>
      <c r="I27" s="246"/>
      <c r="J27" s="256"/>
      <c r="K27" s="248"/>
      <c r="L27" s="239" t="s">
        <v>235</v>
      </c>
      <c r="M27" s="245" t="s">
        <v>236</v>
      </c>
      <c r="N27" s="250"/>
      <c r="O27" s="259"/>
      <c r="P27" s="250"/>
      <c r="Q27" s="246"/>
      <c r="R27" s="243">
        <v>0</v>
      </c>
      <c r="S27" s="244"/>
    </row>
    <row r="28" spans="1:19" s="179" customFormat="1" ht="19.5" customHeight="1" x14ac:dyDescent="0.2">
      <c r="A28" s="239" t="s">
        <v>237</v>
      </c>
      <c r="B28" s="400"/>
      <c r="C28" s="400"/>
      <c r="D28" s="242" t="s">
        <v>238</v>
      </c>
      <c r="E28" s="260">
        <v>0</v>
      </c>
      <c r="F28" s="201"/>
      <c r="G28" s="261"/>
      <c r="H28" s="201"/>
      <c r="I28" s="262"/>
      <c r="J28" s="263"/>
      <c r="K28" s="263"/>
      <c r="L28" s="261"/>
      <c r="M28" s="264"/>
      <c r="N28" s="201"/>
      <c r="O28" s="201"/>
      <c r="P28" s="201"/>
      <c r="Q28" s="262"/>
      <c r="R28" s="265"/>
      <c r="S28" s="266"/>
    </row>
    <row r="29" spans="1:19" s="179" customFormat="1" ht="19.5" customHeight="1" x14ac:dyDescent="0.2">
      <c r="A29" s="239" t="s">
        <v>239</v>
      </c>
      <c r="B29" s="267" t="s">
        <v>240</v>
      </c>
      <c r="C29" s="250"/>
      <c r="D29" s="246"/>
      <c r="E29" s="268"/>
      <c r="F29" s="215"/>
      <c r="G29" s="239" t="s">
        <v>241</v>
      </c>
      <c r="H29" s="267" t="s">
        <v>242</v>
      </c>
      <c r="I29" s="246"/>
      <c r="J29" s="269"/>
      <c r="K29" s="270"/>
      <c r="L29" s="239" t="s">
        <v>243</v>
      </c>
      <c r="M29" s="267" t="s">
        <v>244</v>
      </c>
      <c r="N29" s="250"/>
      <c r="O29" s="250"/>
      <c r="P29" s="250"/>
      <c r="Q29" s="246"/>
      <c r="R29" s="268">
        <v>0</v>
      </c>
      <c r="S29" s="215"/>
    </row>
    <row r="30" spans="1:19" s="179" customFormat="1" ht="19.5" customHeight="1" x14ac:dyDescent="0.2">
      <c r="A30" s="271" t="s">
        <v>245</v>
      </c>
      <c r="B30" s="272" t="s">
        <v>29</v>
      </c>
      <c r="C30" s="273"/>
      <c r="D30" s="274"/>
      <c r="E30" s="275">
        <v>0</v>
      </c>
      <c r="F30" s="276"/>
      <c r="G30" s="271" t="s">
        <v>246</v>
      </c>
      <c r="H30" s="272" t="s">
        <v>247</v>
      </c>
      <c r="I30" s="274"/>
      <c r="J30" s="277">
        <v>0</v>
      </c>
      <c r="K30" s="278"/>
      <c r="L30" s="271" t="s">
        <v>248</v>
      </c>
      <c r="M30" s="272" t="s">
        <v>167</v>
      </c>
      <c r="N30" s="273"/>
      <c r="O30" s="210"/>
      <c r="P30" s="273"/>
      <c r="Q30" s="274"/>
      <c r="R30" s="275">
        <v>0</v>
      </c>
      <c r="S30" s="276"/>
    </row>
    <row r="31" spans="1:19" s="179" customFormat="1" ht="19.5" customHeight="1" x14ac:dyDescent="0.2">
      <c r="A31" s="279"/>
      <c r="B31" s="280"/>
      <c r="C31" s="281" t="s">
        <v>249</v>
      </c>
      <c r="D31" s="282"/>
      <c r="E31" s="282"/>
      <c r="F31" s="282"/>
      <c r="G31" s="282"/>
      <c r="H31" s="282"/>
      <c r="I31" s="282"/>
      <c r="J31" s="282"/>
      <c r="K31" s="282"/>
      <c r="L31" s="232" t="s">
        <v>250</v>
      </c>
      <c r="M31" s="283"/>
      <c r="N31" s="235" t="s">
        <v>251</v>
      </c>
      <c r="O31" s="284"/>
      <c r="P31" s="284"/>
      <c r="Q31" s="284"/>
      <c r="R31" s="285"/>
      <c r="S31" s="286"/>
    </row>
    <row r="32" spans="1:19" s="179" customFormat="1" ht="14.25" customHeight="1" x14ac:dyDescent="0.2">
      <c r="A32" s="200"/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61"/>
      <c r="M32" s="287" t="s">
        <v>43</v>
      </c>
      <c r="N32" s="288"/>
      <c r="O32" s="289" t="s">
        <v>57</v>
      </c>
      <c r="P32" s="288"/>
      <c r="Q32" s="289" t="s">
        <v>252</v>
      </c>
      <c r="R32" s="289" t="s">
        <v>253</v>
      </c>
      <c r="S32" s="266"/>
    </row>
    <row r="33" spans="1:19" s="179" customFormat="1" ht="12.75" customHeight="1" x14ac:dyDescent="0.2">
      <c r="A33" s="290"/>
      <c r="B33" s="291"/>
      <c r="C33" s="291"/>
      <c r="D33" s="291"/>
      <c r="E33" s="291"/>
      <c r="F33" s="291"/>
      <c r="G33" s="291"/>
      <c r="H33" s="291"/>
      <c r="I33" s="291"/>
      <c r="J33" s="291"/>
      <c r="K33" s="291"/>
      <c r="L33" s="292"/>
      <c r="M33" s="293" t="s">
        <v>254</v>
      </c>
      <c r="N33" s="294"/>
      <c r="O33" s="295">
        <v>15</v>
      </c>
      <c r="P33" s="409">
        <v>0</v>
      </c>
      <c r="Q33" s="409"/>
      <c r="R33" s="296">
        <v>0</v>
      </c>
      <c r="S33" s="297"/>
    </row>
    <row r="34" spans="1:19" s="179" customFormat="1" ht="12.75" customHeight="1" x14ac:dyDescent="0.2">
      <c r="A34" s="290"/>
      <c r="B34" s="291"/>
      <c r="C34" s="291"/>
      <c r="D34" s="291"/>
      <c r="E34" s="291"/>
      <c r="F34" s="291"/>
      <c r="G34" s="291"/>
      <c r="H34" s="291"/>
      <c r="I34" s="291"/>
      <c r="J34" s="291"/>
      <c r="K34" s="291"/>
      <c r="L34" s="292"/>
      <c r="M34" s="298" t="s">
        <v>255</v>
      </c>
      <c r="N34" s="299"/>
      <c r="O34" s="300">
        <v>21</v>
      </c>
      <c r="P34" s="410"/>
      <c r="Q34" s="410"/>
      <c r="R34" s="301"/>
      <c r="S34" s="302"/>
    </row>
    <row r="35" spans="1:19" s="179" customFormat="1" ht="19.5" customHeight="1" x14ac:dyDescent="0.2">
      <c r="A35" s="290"/>
      <c r="B35" s="291"/>
      <c r="C35" s="291"/>
      <c r="D35" s="291"/>
      <c r="E35" s="291"/>
      <c r="F35" s="291"/>
      <c r="G35" s="291"/>
      <c r="H35" s="291"/>
      <c r="I35" s="291"/>
      <c r="J35" s="291"/>
      <c r="K35" s="291"/>
      <c r="L35" s="303"/>
      <c r="M35" s="304" t="s">
        <v>256</v>
      </c>
      <c r="N35" s="305"/>
      <c r="O35" s="306"/>
      <c r="P35" s="305"/>
      <c r="Q35" s="307"/>
      <c r="R35" s="308"/>
      <c r="S35" s="309"/>
    </row>
    <row r="36" spans="1:19" s="179" customFormat="1" ht="19.5" customHeight="1" x14ac:dyDescent="0.2">
      <c r="A36" s="290"/>
      <c r="B36" s="291"/>
      <c r="C36" s="291"/>
      <c r="D36" s="291"/>
      <c r="E36" s="291"/>
      <c r="F36" s="291"/>
      <c r="G36" s="291"/>
      <c r="H36" s="291"/>
      <c r="I36" s="291"/>
      <c r="J36" s="291"/>
      <c r="K36" s="291"/>
      <c r="L36" s="310" t="s">
        <v>257</v>
      </c>
      <c r="M36" s="311"/>
      <c r="N36" s="312" t="s">
        <v>258</v>
      </c>
      <c r="O36" s="313"/>
      <c r="P36" s="311"/>
      <c r="Q36" s="311"/>
      <c r="R36" s="311"/>
      <c r="S36" s="314"/>
    </row>
    <row r="37" spans="1:19" s="179" customFormat="1" ht="14.25" customHeight="1" x14ac:dyDescent="0.2">
      <c r="A37" s="290"/>
      <c r="B37" s="291"/>
      <c r="C37" s="291"/>
      <c r="D37" s="291"/>
      <c r="E37" s="291"/>
      <c r="F37" s="291"/>
      <c r="G37" s="291"/>
      <c r="H37" s="291"/>
      <c r="I37" s="291"/>
      <c r="J37" s="291"/>
      <c r="K37" s="291"/>
      <c r="L37" s="315"/>
      <c r="M37" s="316" t="s">
        <v>259</v>
      </c>
      <c r="N37" s="317"/>
      <c r="O37" s="317"/>
      <c r="P37" s="317"/>
      <c r="Q37" s="317"/>
      <c r="R37" s="318">
        <v>0</v>
      </c>
      <c r="S37" s="319"/>
    </row>
    <row r="38" spans="1:19" s="179" customFormat="1" ht="14.25" customHeight="1" x14ac:dyDescent="0.2">
      <c r="A38" s="290"/>
      <c r="B38" s="291"/>
      <c r="C38" s="291"/>
      <c r="D38" s="291"/>
      <c r="E38" s="291"/>
      <c r="F38" s="291"/>
      <c r="G38" s="291"/>
      <c r="H38" s="291"/>
      <c r="I38" s="291"/>
      <c r="J38" s="291"/>
      <c r="K38" s="291"/>
      <c r="L38" s="315"/>
      <c r="M38" s="316" t="s">
        <v>260</v>
      </c>
      <c r="N38" s="317"/>
      <c r="O38" s="317"/>
      <c r="P38" s="317"/>
      <c r="Q38" s="317"/>
      <c r="R38" s="318">
        <v>0</v>
      </c>
      <c r="S38" s="319"/>
    </row>
    <row r="39" spans="1:19" s="179" customFormat="1" ht="14.25" customHeight="1" thickBot="1" x14ac:dyDescent="0.25">
      <c r="A39" s="320"/>
      <c r="B39" s="321"/>
      <c r="C39" s="321"/>
      <c r="D39" s="321"/>
      <c r="E39" s="321"/>
      <c r="F39" s="321"/>
      <c r="G39" s="321"/>
      <c r="H39" s="321"/>
      <c r="I39" s="321"/>
      <c r="J39" s="321"/>
      <c r="K39" s="321"/>
      <c r="L39" s="322"/>
      <c r="M39" s="323" t="s">
        <v>261</v>
      </c>
      <c r="N39" s="324"/>
      <c r="O39" s="324"/>
      <c r="P39" s="324"/>
      <c r="Q39" s="324"/>
      <c r="R39" s="325">
        <v>0</v>
      </c>
      <c r="S39" s="326"/>
    </row>
  </sheetData>
  <mergeCells count="21">
    <mergeCell ref="P33:Q33"/>
    <mergeCell ref="P34:Q34"/>
    <mergeCell ref="E12:L12"/>
    <mergeCell ref="O12:P12"/>
    <mergeCell ref="Q12:R12"/>
    <mergeCell ref="O14:P14"/>
    <mergeCell ref="O15:P15"/>
    <mergeCell ref="B28:C28"/>
    <mergeCell ref="O8:P8"/>
    <mergeCell ref="E9:L9"/>
    <mergeCell ref="O9:P9"/>
    <mergeCell ref="E10:L10"/>
    <mergeCell ref="O10:P10"/>
    <mergeCell ref="E11:L11"/>
    <mergeCell ref="O11:P11"/>
    <mergeCell ref="E5:L5"/>
    <mergeCell ref="O5:P5"/>
    <mergeCell ref="E6:L6"/>
    <mergeCell ref="O6:P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88" orientation="portrait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4"/>
  <sheetViews>
    <sheetView showGridLines="0" zoomScale="70" zoomScaleNormal="70" workbookViewId="0">
      <pane ySplit="12" topLeftCell="A13" activePane="bottomLeft" state="frozenSplit"/>
      <selection pane="bottomLeft" activeCell="G23" sqref="G23"/>
    </sheetView>
  </sheetViews>
  <sheetFormatPr defaultColWidth="9" defaultRowHeight="12" customHeight="1" x14ac:dyDescent="0.2"/>
  <cols>
    <col min="1" max="1" width="5.7109375" style="353" customWidth="1"/>
    <col min="2" max="2" width="6.5703125" style="354" customWidth="1"/>
    <col min="3" max="3" width="13.28515625" style="354" customWidth="1"/>
    <col min="4" max="4" width="42.85546875" style="354" customWidth="1"/>
    <col min="5" max="5" width="4.7109375" style="354" customWidth="1"/>
    <col min="6" max="6" width="11.42578125" style="355" customWidth="1"/>
    <col min="7" max="7" width="15.28515625" style="356" customWidth="1"/>
    <col min="8" max="8" width="18.140625" style="356" customWidth="1"/>
    <col min="9" max="256" width="9" style="179"/>
    <col min="257" max="257" width="5.7109375" style="179" customWidth="1"/>
    <col min="258" max="258" width="6.5703125" style="179" customWidth="1"/>
    <col min="259" max="259" width="13.28515625" style="179" customWidth="1"/>
    <col min="260" max="260" width="42.85546875" style="179" customWidth="1"/>
    <col min="261" max="261" width="4.7109375" style="179" customWidth="1"/>
    <col min="262" max="262" width="11.42578125" style="179" customWidth="1"/>
    <col min="263" max="263" width="15.28515625" style="179" customWidth="1"/>
    <col min="264" max="264" width="18.140625" style="179" customWidth="1"/>
    <col min="265" max="512" width="9" style="179"/>
    <col min="513" max="513" width="5.7109375" style="179" customWidth="1"/>
    <col min="514" max="514" width="6.5703125" style="179" customWidth="1"/>
    <col min="515" max="515" width="13.28515625" style="179" customWidth="1"/>
    <col min="516" max="516" width="42.85546875" style="179" customWidth="1"/>
    <col min="517" max="517" width="4.7109375" style="179" customWidth="1"/>
    <col min="518" max="518" width="11.42578125" style="179" customWidth="1"/>
    <col min="519" max="519" width="15.28515625" style="179" customWidth="1"/>
    <col min="520" max="520" width="18.140625" style="179" customWidth="1"/>
    <col min="521" max="768" width="9" style="179"/>
    <col min="769" max="769" width="5.7109375" style="179" customWidth="1"/>
    <col min="770" max="770" width="6.5703125" style="179" customWidth="1"/>
    <col min="771" max="771" width="13.28515625" style="179" customWidth="1"/>
    <col min="772" max="772" width="42.85546875" style="179" customWidth="1"/>
    <col min="773" max="773" width="4.7109375" style="179" customWidth="1"/>
    <col min="774" max="774" width="11.42578125" style="179" customWidth="1"/>
    <col min="775" max="775" width="15.28515625" style="179" customWidth="1"/>
    <col min="776" max="776" width="18.140625" style="179" customWidth="1"/>
    <col min="777" max="1024" width="9" style="179"/>
    <col min="1025" max="1025" width="5.7109375" style="179" customWidth="1"/>
    <col min="1026" max="1026" width="6.5703125" style="179" customWidth="1"/>
    <col min="1027" max="1027" width="13.28515625" style="179" customWidth="1"/>
    <col min="1028" max="1028" width="42.85546875" style="179" customWidth="1"/>
    <col min="1029" max="1029" width="4.7109375" style="179" customWidth="1"/>
    <col min="1030" max="1030" width="11.42578125" style="179" customWidth="1"/>
    <col min="1031" max="1031" width="15.28515625" style="179" customWidth="1"/>
    <col min="1032" max="1032" width="18.140625" style="179" customWidth="1"/>
    <col min="1033" max="1280" width="9" style="179"/>
    <col min="1281" max="1281" width="5.7109375" style="179" customWidth="1"/>
    <col min="1282" max="1282" width="6.5703125" style="179" customWidth="1"/>
    <col min="1283" max="1283" width="13.28515625" style="179" customWidth="1"/>
    <col min="1284" max="1284" width="42.85546875" style="179" customWidth="1"/>
    <col min="1285" max="1285" width="4.7109375" style="179" customWidth="1"/>
    <col min="1286" max="1286" width="11.42578125" style="179" customWidth="1"/>
    <col min="1287" max="1287" width="15.28515625" style="179" customWidth="1"/>
    <col min="1288" max="1288" width="18.140625" style="179" customWidth="1"/>
    <col min="1289" max="1536" width="9" style="179"/>
    <col min="1537" max="1537" width="5.7109375" style="179" customWidth="1"/>
    <col min="1538" max="1538" width="6.5703125" style="179" customWidth="1"/>
    <col min="1539" max="1539" width="13.28515625" style="179" customWidth="1"/>
    <col min="1540" max="1540" width="42.85546875" style="179" customWidth="1"/>
    <col min="1541" max="1541" width="4.7109375" style="179" customWidth="1"/>
    <col min="1542" max="1542" width="11.42578125" style="179" customWidth="1"/>
    <col min="1543" max="1543" width="15.28515625" style="179" customWidth="1"/>
    <col min="1544" max="1544" width="18.140625" style="179" customWidth="1"/>
    <col min="1545" max="1792" width="9" style="179"/>
    <col min="1793" max="1793" width="5.7109375" style="179" customWidth="1"/>
    <col min="1794" max="1794" width="6.5703125" style="179" customWidth="1"/>
    <col min="1795" max="1795" width="13.28515625" style="179" customWidth="1"/>
    <col min="1796" max="1796" width="42.85546875" style="179" customWidth="1"/>
    <col min="1797" max="1797" width="4.7109375" style="179" customWidth="1"/>
    <col min="1798" max="1798" width="11.42578125" style="179" customWidth="1"/>
    <col min="1799" max="1799" width="15.28515625" style="179" customWidth="1"/>
    <col min="1800" max="1800" width="18.140625" style="179" customWidth="1"/>
    <col min="1801" max="2048" width="9" style="179"/>
    <col min="2049" max="2049" width="5.7109375" style="179" customWidth="1"/>
    <col min="2050" max="2050" width="6.5703125" style="179" customWidth="1"/>
    <col min="2051" max="2051" width="13.28515625" style="179" customWidth="1"/>
    <col min="2052" max="2052" width="42.85546875" style="179" customWidth="1"/>
    <col min="2053" max="2053" width="4.7109375" style="179" customWidth="1"/>
    <col min="2054" max="2054" width="11.42578125" style="179" customWidth="1"/>
    <col min="2055" max="2055" width="15.28515625" style="179" customWidth="1"/>
    <col min="2056" max="2056" width="18.140625" style="179" customWidth="1"/>
    <col min="2057" max="2304" width="9" style="179"/>
    <col min="2305" max="2305" width="5.7109375" style="179" customWidth="1"/>
    <col min="2306" max="2306" width="6.5703125" style="179" customWidth="1"/>
    <col min="2307" max="2307" width="13.28515625" style="179" customWidth="1"/>
    <col min="2308" max="2308" width="42.85546875" style="179" customWidth="1"/>
    <col min="2309" max="2309" width="4.7109375" style="179" customWidth="1"/>
    <col min="2310" max="2310" width="11.42578125" style="179" customWidth="1"/>
    <col min="2311" max="2311" width="15.28515625" style="179" customWidth="1"/>
    <col min="2312" max="2312" width="18.140625" style="179" customWidth="1"/>
    <col min="2313" max="2560" width="9" style="179"/>
    <col min="2561" max="2561" width="5.7109375" style="179" customWidth="1"/>
    <col min="2562" max="2562" width="6.5703125" style="179" customWidth="1"/>
    <col min="2563" max="2563" width="13.28515625" style="179" customWidth="1"/>
    <col min="2564" max="2564" width="42.85546875" style="179" customWidth="1"/>
    <col min="2565" max="2565" width="4.7109375" style="179" customWidth="1"/>
    <col min="2566" max="2566" width="11.42578125" style="179" customWidth="1"/>
    <col min="2567" max="2567" width="15.28515625" style="179" customWidth="1"/>
    <col min="2568" max="2568" width="18.140625" style="179" customWidth="1"/>
    <col min="2569" max="2816" width="9" style="179"/>
    <col min="2817" max="2817" width="5.7109375" style="179" customWidth="1"/>
    <col min="2818" max="2818" width="6.5703125" style="179" customWidth="1"/>
    <col min="2819" max="2819" width="13.28515625" style="179" customWidth="1"/>
    <col min="2820" max="2820" width="42.85546875" style="179" customWidth="1"/>
    <col min="2821" max="2821" width="4.7109375" style="179" customWidth="1"/>
    <col min="2822" max="2822" width="11.42578125" style="179" customWidth="1"/>
    <col min="2823" max="2823" width="15.28515625" style="179" customWidth="1"/>
    <col min="2824" max="2824" width="18.140625" style="179" customWidth="1"/>
    <col min="2825" max="3072" width="9" style="179"/>
    <col min="3073" max="3073" width="5.7109375" style="179" customWidth="1"/>
    <col min="3074" max="3074" width="6.5703125" style="179" customWidth="1"/>
    <col min="3075" max="3075" width="13.28515625" style="179" customWidth="1"/>
    <col min="3076" max="3076" width="42.85546875" style="179" customWidth="1"/>
    <col min="3077" max="3077" width="4.7109375" style="179" customWidth="1"/>
    <col min="3078" max="3078" width="11.42578125" style="179" customWidth="1"/>
    <col min="3079" max="3079" width="15.28515625" style="179" customWidth="1"/>
    <col min="3080" max="3080" width="18.140625" style="179" customWidth="1"/>
    <col min="3081" max="3328" width="9" style="179"/>
    <col min="3329" max="3329" width="5.7109375" style="179" customWidth="1"/>
    <col min="3330" max="3330" width="6.5703125" style="179" customWidth="1"/>
    <col min="3331" max="3331" width="13.28515625" style="179" customWidth="1"/>
    <col min="3332" max="3332" width="42.85546875" style="179" customWidth="1"/>
    <col min="3333" max="3333" width="4.7109375" style="179" customWidth="1"/>
    <col min="3334" max="3334" width="11.42578125" style="179" customWidth="1"/>
    <col min="3335" max="3335" width="15.28515625" style="179" customWidth="1"/>
    <col min="3336" max="3336" width="18.140625" style="179" customWidth="1"/>
    <col min="3337" max="3584" width="9" style="179"/>
    <col min="3585" max="3585" width="5.7109375" style="179" customWidth="1"/>
    <col min="3586" max="3586" width="6.5703125" style="179" customWidth="1"/>
    <col min="3587" max="3587" width="13.28515625" style="179" customWidth="1"/>
    <col min="3588" max="3588" width="42.85546875" style="179" customWidth="1"/>
    <col min="3589" max="3589" width="4.7109375" style="179" customWidth="1"/>
    <col min="3590" max="3590" width="11.42578125" style="179" customWidth="1"/>
    <col min="3591" max="3591" width="15.28515625" style="179" customWidth="1"/>
    <col min="3592" max="3592" width="18.140625" style="179" customWidth="1"/>
    <col min="3593" max="3840" width="9" style="179"/>
    <col min="3841" max="3841" width="5.7109375" style="179" customWidth="1"/>
    <col min="3842" max="3842" width="6.5703125" style="179" customWidth="1"/>
    <col min="3843" max="3843" width="13.28515625" style="179" customWidth="1"/>
    <col min="3844" max="3844" width="42.85546875" style="179" customWidth="1"/>
    <col min="3845" max="3845" width="4.7109375" style="179" customWidth="1"/>
    <col min="3846" max="3846" width="11.42578125" style="179" customWidth="1"/>
    <col min="3847" max="3847" width="15.28515625" style="179" customWidth="1"/>
    <col min="3848" max="3848" width="18.140625" style="179" customWidth="1"/>
    <col min="3849" max="4096" width="9" style="179"/>
    <col min="4097" max="4097" width="5.7109375" style="179" customWidth="1"/>
    <col min="4098" max="4098" width="6.5703125" style="179" customWidth="1"/>
    <col min="4099" max="4099" width="13.28515625" style="179" customWidth="1"/>
    <col min="4100" max="4100" width="42.85546875" style="179" customWidth="1"/>
    <col min="4101" max="4101" width="4.7109375" style="179" customWidth="1"/>
    <col min="4102" max="4102" width="11.42578125" style="179" customWidth="1"/>
    <col min="4103" max="4103" width="15.28515625" style="179" customWidth="1"/>
    <col min="4104" max="4104" width="18.140625" style="179" customWidth="1"/>
    <col min="4105" max="4352" width="9" style="179"/>
    <col min="4353" max="4353" width="5.7109375" style="179" customWidth="1"/>
    <col min="4354" max="4354" width="6.5703125" style="179" customWidth="1"/>
    <col min="4355" max="4355" width="13.28515625" style="179" customWidth="1"/>
    <col min="4356" max="4356" width="42.85546875" style="179" customWidth="1"/>
    <col min="4357" max="4357" width="4.7109375" style="179" customWidth="1"/>
    <col min="4358" max="4358" width="11.42578125" style="179" customWidth="1"/>
    <col min="4359" max="4359" width="15.28515625" style="179" customWidth="1"/>
    <col min="4360" max="4360" width="18.140625" style="179" customWidth="1"/>
    <col min="4361" max="4608" width="9" style="179"/>
    <col min="4609" max="4609" width="5.7109375" style="179" customWidth="1"/>
    <col min="4610" max="4610" width="6.5703125" style="179" customWidth="1"/>
    <col min="4611" max="4611" width="13.28515625" style="179" customWidth="1"/>
    <col min="4612" max="4612" width="42.85546875" style="179" customWidth="1"/>
    <col min="4613" max="4613" width="4.7109375" style="179" customWidth="1"/>
    <col min="4614" max="4614" width="11.42578125" style="179" customWidth="1"/>
    <col min="4615" max="4615" width="15.28515625" style="179" customWidth="1"/>
    <col min="4616" max="4616" width="18.140625" style="179" customWidth="1"/>
    <col min="4617" max="4864" width="9" style="179"/>
    <col min="4865" max="4865" width="5.7109375" style="179" customWidth="1"/>
    <col min="4866" max="4866" width="6.5703125" style="179" customWidth="1"/>
    <col min="4867" max="4867" width="13.28515625" style="179" customWidth="1"/>
    <col min="4868" max="4868" width="42.85546875" style="179" customWidth="1"/>
    <col min="4869" max="4869" width="4.7109375" style="179" customWidth="1"/>
    <col min="4870" max="4870" width="11.42578125" style="179" customWidth="1"/>
    <col min="4871" max="4871" width="15.28515625" style="179" customWidth="1"/>
    <col min="4872" max="4872" width="18.140625" style="179" customWidth="1"/>
    <col min="4873" max="5120" width="9" style="179"/>
    <col min="5121" max="5121" width="5.7109375" style="179" customWidth="1"/>
    <col min="5122" max="5122" width="6.5703125" style="179" customWidth="1"/>
    <col min="5123" max="5123" width="13.28515625" style="179" customWidth="1"/>
    <col min="5124" max="5124" width="42.85546875" style="179" customWidth="1"/>
    <col min="5125" max="5125" width="4.7109375" style="179" customWidth="1"/>
    <col min="5126" max="5126" width="11.42578125" style="179" customWidth="1"/>
    <col min="5127" max="5127" width="15.28515625" style="179" customWidth="1"/>
    <col min="5128" max="5128" width="18.140625" style="179" customWidth="1"/>
    <col min="5129" max="5376" width="9" style="179"/>
    <col min="5377" max="5377" width="5.7109375" style="179" customWidth="1"/>
    <col min="5378" max="5378" width="6.5703125" style="179" customWidth="1"/>
    <col min="5379" max="5379" width="13.28515625" style="179" customWidth="1"/>
    <col min="5380" max="5380" width="42.85546875" style="179" customWidth="1"/>
    <col min="5381" max="5381" width="4.7109375" style="179" customWidth="1"/>
    <col min="5382" max="5382" width="11.42578125" style="179" customWidth="1"/>
    <col min="5383" max="5383" width="15.28515625" style="179" customWidth="1"/>
    <col min="5384" max="5384" width="18.140625" style="179" customWidth="1"/>
    <col min="5385" max="5632" width="9" style="179"/>
    <col min="5633" max="5633" width="5.7109375" style="179" customWidth="1"/>
    <col min="5634" max="5634" width="6.5703125" style="179" customWidth="1"/>
    <col min="5635" max="5635" width="13.28515625" style="179" customWidth="1"/>
    <col min="5636" max="5636" width="42.85546875" style="179" customWidth="1"/>
    <col min="5637" max="5637" width="4.7109375" style="179" customWidth="1"/>
    <col min="5638" max="5638" width="11.42578125" style="179" customWidth="1"/>
    <col min="5639" max="5639" width="15.28515625" style="179" customWidth="1"/>
    <col min="5640" max="5640" width="18.140625" style="179" customWidth="1"/>
    <col min="5641" max="5888" width="9" style="179"/>
    <col min="5889" max="5889" width="5.7109375" style="179" customWidth="1"/>
    <col min="5890" max="5890" width="6.5703125" style="179" customWidth="1"/>
    <col min="5891" max="5891" width="13.28515625" style="179" customWidth="1"/>
    <col min="5892" max="5892" width="42.85546875" style="179" customWidth="1"/>
    <col min="5893" max="5893" width="4.7109375" style="179" customWidth="1"/>
    <col min="5894" max="5894" width="11.42578125" style="179" customWidth="1"/>
    <col min="5895" max="5895" width="15.28515625" style="179" customWidth="1"/>
    <col min="5896" max="5896" width="18.140625" style="179" customWidth="1"/>
    <col min="5897" max="6144" width="9" style="179"/>
    <col min="6145" max="6145" width="5.7109375" style="179" customWidth="1"/>
    <col min="6146" max="6146" width="6.5703125" style="179" customWidth="1"/>
    <col min="6147" max="6147" width="13.28515625" style="179" customWidth="1"/>
    <col min="6148" max="6148" width="42.85546875" style="179" customWidth="1"/>
    <col min="6149" max="6149" width="4.7109375" style="179" customWidth="1"/>
    <col min="6150" max="6150" width="11.42578125" style="179" customWidth="1"/>
    <col min="6151" max="6151" width="15.28515625" style="179" customWidth="1"/>
    <col min="6152" max="6152" width="18.140625" style="179" customWidth="1"/>
    <col min="6153" max="6400" width="9" style="179"/>
    <col min="6401" max="6401" width="5.7109375" style="179" customWidth="1"/>
    <col min="6402" max="6402" width="6.5703125" style="179" customWidth="1"/>
    <col min="6403" max="6403" width="13.28515625" style="179" customWidth="1"/>
    <col min="6404" max="6404" width="42.85546875" style="179" customWidth="1"/>
    <col min="6405" max="6405" width="4.7109375" style="179" customWidth="1"/>
    <col min="6406" max="6406" width="11.42578125" style="179" customWidth="1"/>
    <col min="6407" max="6407" width="15.28515625" style="179" customWidth="1"/>
    <col min="6408" max="6408" width="18.140625" style="179" customWidth="1"/>
    <col min="6409" max="6656" width="9" style="179"/>
    <col min="6657" max="6657" width="5.7109375" style="179" customWidth="1"/>
    <col min="6658" max="6658" width="6.5703125" style="179" customWidth="1"/>
    <col min="6659" max="6659" width="13.28515625" style="179" customWidth="1"/>
    <col min="6660" max="6660" width="42.85546875" style="179" customWidth="1"/>
    <col min="6661" max="6661" width="4.7109375" style="179" customWidth="1"/>
    <col min="6662" max="6662" width="11.42578125" style="179" customWidth="1"/>
    <col min="6663" max="6663" width="15.28515625" style="179" customWidth="1"/>
    <col min="6664" max="6664" width="18.140625" style="179" customWidth="1"/>
    <col min="6665" max="6912" width="9" style="179"/>
    <col min="6913" max="6913" width="5.7109375" style="179" customWidth="1"/>
    <col min="6914" max="6914" width="6.5703125" style="179" customWidth="1"/>
    <col min="6915" max="6915" width="13.28515625" style="179" customWidth="1"/>
    <col min="6916" max="6916" width="42.85546875" style="179" customWidth="1"/>
    <col min="6917" max="6917" width="4.7109375" style="179" customWidth="1"/>
    <col min="6918" max="6918" width="11.42578125" style="179" customWidth="1"/>
    <col min="6919" max="6919" width="15.28515625" style="179" customWidth="1"/>
    <col min="6920" max="6920" width="18.140625" style="179" customWidth="1"/>
    <col min="6921" max="7168" width="9" style="179"/>
    <col min="7169" max="7169" width="5.7109375" style="179" customWidth="1"/>
    <col min="7170" max="7170" width="6.5703125" style="179" customWidth="1"/>
    <col min="7171" max="7171" width="13.28515625" style="179" customWidth="1"/>
    <col min="7172" max="7172" width="42.85546875" style="179" customWidth="1"/>
    <col min="7173" max="7173" width="4.7109375" style="179" customWidth="1"/>
    <col min="7174" max="7174" width="11.42578125" style="179" customWidth="1"/>
    <col min="7175" max="7175" width="15.28515625" style="179" customWidth="1"/>
    <col min="7176" max="7176" width="18.140625" style="179" customWidth="1"/>
    <col min="7177" max="7424" width="9" style="179"/>
    <col min="7425" max="7425" width="5.7109375" style="179" customWidth="1"/>
    <col min="7426" max="7426" width="6.5703125" style="179" customWidth="1"/>
    <col min="7427" max="7427" width="13.28515625" style="179" customWidth="1"/>
    <col min="7428" max="7428" width="42.85546875" style="179" customWidth="1"/>
    <col min="7429" max="7429" width="4.7109375" style="179" customWidth="1"/>
    <col min="7430" max="7430" width="11.42578125" style="179" customWidth="1"/>
    <col min="7431" max="7431" width="15.28515625" style="179" customWidth="1"/>
    <col min="7432" max="7432" width="18.140625" style="179" customWidth="1"/>
    <col min="7433" max="7680" width="9" style="179"/>
    <col min="7681" max="7681" width="5.7109375" style="179" customWidth="1"/>
    <col min="7682" max="7682" width="6.5703125" style="179" customWidth="1"/>
    <col min="7683" max="7683" width="13.28515625" style="179" customWidth="1"/>
    <col min="7684" max="7684" width="42.85546875" style="179" customWidth="1"/>
    <col min="7685" max="7685" width="4.7109375" style="179" customWidth="1"/>
    <col min="7686" max="7686" width="11.42578125" style="179" customWidth="1"/>
    <col min="7687" max="7687" width="15.28515625" style="179" customWidth="1"/>
    <col min="7688" max="7688" width="18.140625" style="179" customWidth="1"/>
    <col min="7689" max="7936" width="9" style="179"/>
    <col min="7937" max="7937" width="5.7109375" style="179" customWidth="1"/>
    <col min="7938" max="7938" width="6.5703125" style="179" customWidth="1"/>
    <col min="7939" max="7939" width="13.28515625" style="179" customWidth="1"/>
    <col min="7940" max="7940" width="42.85546875" style="179" customWidth="1"/>
    <col min="7941" max="7941" width="4.7109375" style="179" customWidth="1"/>
    <col min="7942" max="7942" width="11.42578125" style="179" customWidth="1"/>
    <col min="7943" max="7943" width="15.28515625" style="179" customWidth="1"/>
    <col min="7944" max="7944" width="18.140625" style="179" customWidth="1"/>
    <col min="7945" max="8192" width="9" style="179"/>
    <col min="8193" max="8193" width="5.7109375" style="179" customWidth="1"/>
    <col min="8194" max="8194" width="6.5703125" style="179" customWidth="1"/>
    <col min="8195" max="8195" width="13.28515625" style="179" customWidth="1"/>
    <col min="8196" max="8196" width="42.85546875" style="179" customWidth="1"/>
    <col min="8197" max="8197" width="4.7109375" style="179" customWidth="1"/>
    <col min="8198" max="8198" width="11.42578125" style="179" customWidth="1"/>
    <col min="8199" max="8199" width="15.28515625" style="179" customWidth="1"/>
    <col min="8200" max="8200" width="18.140625" style="179" customWidth="1"/>
    <col min="8201" max="8448" width="9" style="179"/>
    <col min="8449" max="8449" width="5.7109375" style="179" customWidth="1"/>
    <col min="8450" max="8450" width="6.5703125" style="179" customWidth="1"/>
    <col min="8451" max="8451" width="13.28515625" style="179" customWidth="1"/>
    <col min="8452" max="8452" width="42.85546875" style="179" customWidth="1"/>
    <col min="8453" max="8453" width="4.7109375" style="179" customWidth="1"/>
    <col min="8454" max="8454" width="11.42578125" style="179" customWidth="1"/>
    <col min="8455" max="8455" width="15.28515625" style="179" customWidth="1"/>
    <col min="8456" max="8456" width="18.140625" style="179" customWidth="1"/>
    <col min="8457" max="8704" width="9" style="179"/>
    <col min="8705" max="8705" width="5.7109375" style="179" customWidth="1"/>
    <col min="8706" max="8706" width="6.5703125" style="179" customWidth="1"/>
    <col min="8707" max="8707" width="13.28515625" style="179" customWidth="1"/>
    <col min="8708" max="8708" width="42.85546875" style="179" customWidth="1"/>
    <col min="8709" max="8709" width="4.7109375" style="179" customWidth="1"/>
    <col min="8710" max="8710" width="11.42578125" style="179" customWidth="1"/>
    <col min="8711" max="8711" width="15.28515625" style="179" customWidth="1"/>
    <col min="8712" max="8712" width="18.140625" style="179" customWidth="1"/>
    <col min="8713" max="8960" width="9" style="179"/>
    <col min="8961" max="8961" width="5.7109375" style="179" customWidth="1"/>
    <col min="8962" max="8962" width="6.5703125" style="179" customWidth="1"/>
    <col min="8963" max="8963" width="13.28515625" style="179" customWidth="1"/>
    <col min="8964" max="8964" width="42.85546875" style="179" customWidth="1"/>
    <col min="8965" max="8965" width="4.7109375" style="179" customWidth="1"/>
    <col min="8966" max="8966" width="11.42578125" style="179" customWidth="1"/>
    <col min="8967" max="8967" width="15.28515625" style="179" customWidth="1"/>
    <col min="8968" max="8968" width="18.140625" style="179" customWidth="1"/>
    <col min="8969" max="9216" width="9" style="179"/>
    <col min="9217" max="9217" width="5.7109375" style="179" customWidth="1"/>
    <col min="9218" max="9218" width="6.5703125" style="179" customWidth="1"/>
    <col min="9219" max="9219" width="13.28515625" style="179" customWidth="1"/>
    <col min="9220" max="9220" width="42.85546875" style="179" customWidth="1"/>
    <col min="9221" max="9221" width="4.7109375" style="179" customWidth="1"/>
    <col min="9222" max="9222" width="11.42578125" style="179" customWidth="1"/>
    <col min="9223" max="9223" width="15.28515625" style="179" customWidth="1"/>
    <col min="9224" max="9224" width="18.140625" style="179" customWidth="1"/>
    <col min="9225" max="9472" width="9" style="179"/>
    <col min="9473" max="9473" width="5.7109375" style="179" customWidth="1"/>
    <col min="9474" max="9474" width="6.5703125" style="179" customWidth="1"/>
    <col min="9475" max="9475" width="13.28515625" style="179" customWidth="1"/>
    <col min="9476" max="9476" width="42.85546875" style="179" customWidth="1"/>
    <col min="9477" max="9477" width="4.7109375" style="179" customWidth="1"/>
    <col min="9478" max="9478" width="11.42578125" style="179" customWidth="1"/>
    <col min="9479" max="9479" width="15.28515625" style="179" customWidth="1"/>
    <col min="9480" max="9480" width="18.140625" style="179" customWidth="1"/>
    <col min="9481" max="9728" width="9" style="179"/>
    <col min="9729" max="9729" width="5.7109375" style="179" customWidth="1"/>
    <col min="9730" max="9730" width="6.5703125" style="179" customWidth="1"/>
    <col min="9731" max="9731" width="13.28515625" style="179" customWidth="1"/>
    <col min="9732" max="9732" width="42.85546875" style="179" customWidth="1"/>
    <col min="9733" max="9733" width="4.7109375" style="179" customWidth="1"/>
    <col min="9734" max="9734" width="11.42578125" style="179" customWidth="1"/>
    <col min="9735" max="9735" width="15.28515625" style="179" customWidth="1"/>
    <col min="9736" max="9736" width="18.140625" style="179" customWidth="1"/>
    <col min="9737" max="9984" width="9" style="179"/>
    <col min="9985" max="9985" width="5.7109375" style="179" customWidth="1"/>
    <col min="9986" max="9986" width="6.5703125" style="179" customWidth="1"/>
    <col min="9987" max="9987" width="13.28515625" style="179" customWidth="1"/>
    <col min="9988" max="9988" width="42.85546875" style="179" customWidth="1"/>
    <col min="9989" max="9989" width="4.7109375" style="179" customWidth="1"/>
    <col min="9990" max="9990" width="11.42578125" style="179" customWidth="1"/>
    <col min="9991" max="9991" width="15.28515625" style="179" customWidth="1"/>
    <col min="9992" max="9992" width="18.140625" style="179" customWidth="1"/>
    <col min="9993" max="10240" width="9" style="179"/>
    <col min="10241" max="10241" width="5.7109375" style="179" customWidth="1"/>
    <col min="10242" max="10242" width="6.5703125" style="179" customWidth="1"/>
    <col min="10243" max="10243" width="13.28515625" style="179" customWidth="1"/>
    <col min="10244" max="10244" width="42.85546875" style="179" customWidth="1"/>
    <col min="10245" max="10245" width="4.7109375" style="179" customWidth="1"/>
    <col min="10246" max="10246" width="11.42578125" style="179" customWidth="1"/>
    <col min="10247" max="10247" width="15.28515625" style="179" customWidth="1"/>
    <col min="10248" max="10248" width="18.140625" style="179" customWidth="1"/>
    <col min="10249" max="10496" width="9" style="179"/>
    <col min="10497" max="10497" width="5.7109375" style="179" customWidth="1"/>
    <col min="10498" max="10498" width="6.5703125" style="179" customWidth="1"/>
    <col min="10499" max="10499" width="13.28515625" style="179" customWidth="1"/>
    <col min="10500" max="10500" width="42.85546875" style="179" customWidth="1"/>
    <col min="10501" max="10501" width="4.7109375" style="179" customWidth="1"/>
    <col min="10502" max="10502" width="11.42578125" style="179" customWidth="1"/>
    <col min="10503" max="10503" width="15.28515625" style="179" customWidth="1"/>
    <col min="10504" max="10504" width="18.140625" style="179" customWidth="1"/>
    <col min="10505" max="10752" width="9" style="179"/>
    <col min="10753" max="10753" width="5.7109375" style="179" customWidth="1"/>
    <col min="10754" max="10754" width="6.5703125" style="179" customWidth="1"/>
    <col min="10755" max="10755" width="13.28515625" style="179" customWidth="1"/>
    <col min="10756" max="10756" width="42.85546875" style="179" customWidth="1"/>
    <col min="10757" max="10757" width="4.7109375" style="179" customWidth="1"/>
    <col min="10758" max="10758" width="11.42578125" style="179" customWidth="1"/>
    <col min="10759" max="10759" width="15.28515625" style="179" customWidth="1"/>
    <col min="10760" max="10760" width="18.140625" style="179" customWidth="1"/>
    <col min="10761" max="11008" width="9" style="179"/>
    <col min="11009" max="11009" width="5.7109375" style="179" customWidth="1"/>
    <col min="11010" max="11010" width="6.5703125" style="179" customWidth="1"/>
    <col min="11011" max="11011" width="13.28515625" style="179" customWidth="1"/>
    <col min="11012" max="11012" width="42.85546875" style="179" customWidth="1"/>
    <col min="11013" max="11013" width="4.7109375" style="179" customWidth="1"/>
    <col min="11014" max="11014" width="11.42578125" style="179" customWidth="1"/>
    <col min="11015" max="11015" width="15.28515625" style="179" customWidth="1"/>
    <col min="11016" max="11016" width="18.140625" style="179" customWidth="1"/>
    <col min="11017" max="11264" width="9" style="179"/>
    <col min="11265" max="11265" width="5.7109375" style="179" customWidth="1"/>
    <col min="11266" max="11266" width="6.5703125" style="179" customWidth="1"/>
    <col min="11267" max="11267" width="13.28515625" style="179" customWidth="1"/>
    <col min="11268" max="11268" width="42.85546875" style="179" customWidth="1"/>
    <col min="11269" max="11269" width="4.7109375" style="179" customWidth="1"/>
    <col min="11270" max="11270" width="11.42578125" style="179" customWidth="1"/>
    <col min="11271" max="11271" width="15.28515625" style="179" customWidth="1"/>
    <col min="11272" max="11272" width="18.140625" style="179" customWidth="1"/>
    <col min="11273" max="11520" width="9" style="179"/>
    <col min="11521" max="11521" width="5.7109375" style="179" customWidth="1"/>
    <col min="11522" max="11522" width="6.5703125" style="179" customWidth="1"/>
    <col min="11523" max="11523" width="13.28515625" style="179" customWidth="1"/>
    <col min="11524" max="11524" width="42.85546875" style="179" customWidth="1"/>
    <col min="11525" max="11525" width="4.7109375" style="179" customWidth="1"/>
    <col min="11526" max="11526" width="11.42578125" style="179" customWidth="1"/>
    <col min="11527" max="11527" width="15.28515625" style="179" customWidth="1"/>
    <col min="11528" max="11528" width="18.140625" style="179" customWidth="1"/>
    <col min="11529" max="11776" width="9" style="179"/>
    <col min="11777" max="11777" width="5.7109375" style="179" customWidth="1"/>
    <col min="11778" max="11778" width="6.5703125" style="179" customWidth="1"/>
    <col min="11779" max="11779" width="13.28515625" style="179" customWidth="1"/>
    <col min="11780" max="11780" width="42.85546875" style="179" customWidth="1"/>
    <col min="11781" max="11781" width="4.7109375" style="179" customWidth="1"/>
    <col min="11782" max="11782" width="11.42578125" style="179" customWidth="1"/>
    <col min="11783" max="11783" width="15.28515625" style="179" customWidth="1"/>
    <col min="11784" max="11784" width="18.140625" style="179" customWidth="1"/>
    <col min="11785" max="12032" width="9" style="179"/>
    <col min="12033" max="12033" width="5.7109375" style="179" customWidth="1"/>
    <col min="12034" max="12034" width="6.5703125" style="179" customWidth="1"/>
    <col min="12035" max="12035" width="13.28515625" style="179" customWidth="1"/>
    <col min="12036" max="12036" width="42.85546875" style="179" customWidth="1"/>
    <col min="12037" max="12037" width="4.7109375" style="179" customWidth="1"/>
    <col min="12038" max="12038" width="11.42578125" style="179" customWidth="1"/>
    <col min="12039" max="12039" width="15.28515625" style="179" customWidth="1"/>
    <col min="12040" max="12040" width="18.140625" style="179" customWidth="1"/>
    <col min="12041" max="12288" width="9" style="179"/>
    <col min="12289" max="12289" width="5.7109375" style="179" customWidth="1"/>
    <col min="12290" max="12290" width="6.5703125" style="179" customWidth="1"/>
    <col min="12291" max="12291" width="13.28515625" style="179" customWidth="1"/>
    <col min="12292" max="12292" width="42.85546875" style="179" customWidth="1"/>
    <col min="12293" max="12293" width="4.7109375" style="179" customWidth="1"/>
    <col min="12294" max="12294" width="11.42578125" style="179" customWidth="1"/>
    <col min="12295" max="12295" width="15.28515625" style="179" customWidth="1"/>
    <col min="12296" max="12296" width="18.140625" style="179" customWidth="1"/>
    <col min="12297" max="12544" width="9" style="179"/>
    <col min="12545" max="12545" width="5.7109375" style="179" customWidth="1"/>
    <col min="12546" max="12546" width="6.5703125" style="179" customWidth="1"/>
    <col min="12547" max="12547" width="13.28515625" style="179" customWidth="1"/>
    <col min="12548" max="12548" width="42.85546875" style="179" customWidth="1"/>
    <col min="12549" max="12549" width="4.7109375" style="179" customWidth="1"/>
    <col min="12550" max="12550" width="11.42578125" style="179" customWidth="1"/>
    <col min="12551" max="12551" width="15.28515625" style="179" customWidth="1"/>
    <col min="12552" max="12552" width="18.140625" style="179" customWidth="1"/>
    <col min="12553" max="12800" width="9" style="179"/>
    <col min="12801" max="12801" width="5.7109375" style="179" customWidth="1"/>
    <col min="12802" max="12802" width="6.5703125" style="179" customWidth="1"/>
    <col min="12803" max="12803" width="13.28515625" style="179" customWidth="1"/>
    <col min="12804" max="12804" width="42.85546875" style="179" customWidth="1"/>
    <col min="12805" max="12805" width="4.7109375" style="179" customWidth="1"/>
    <col min="12806" max="12806" width="11.42578125" style="179" customWidth="1"/>
    <col min="12807" max="12807" width="15.28515625" style="179" customWidth="1"/>
    <col min="12808" max="12808" width="18.140625" style="179" customWidth="1"/>
    <col min="12809" max="13056" width="9" style="179"/>
    <col min="13057" max="13057" width="5.7109375" style="179" customWidth="1"/>
    <col min="13058" max="13058" width="6.5703125" style="179" customWidth="1"/>
    <col min="13059" max="13059" width="13.28515625" style="179" customWidth="1"/>
    <col min="13060" max="13060" width="42.85546875" style="179" customWidth="1"/>
    <col min="13061" max="13061" width="4.7109375" style="179" customWidth="1"/>
    <col min="13062" max="13062" width="11.42578125" style="179" customWidth="1"/>
    <col min="13063" max="13063" width="15.28515625" style="179" customWidth="1"/>
    <col min="13064" max="13064" width="18.140625" style="179" customWidth="1"/>
    <col min="13065" max="13312" width="9" style="179"/>
    <col min="13313" max="13313" width="5.7109375" style="179" customWidth="1"/>
    <col min="13314" max="13314" width="6.5703125" style="179" customWidth="1"/>
    <col min="13315" max="13315" width="13.28515625" style="179" customWidth="1"/>
    <col min="13316" max="13316" width="42.85546875" style="179" customWidth="1"/>
    <col min="13317" max="13317" width="4.7109375" style="179" customWidth="1"/>
    <col min="13318" max="13318" width="11.42578125" style="179" customWidth="1"/>
    <col min="13319" max="13319" width="15.28515625" style="179" customWidth="1"/>
    <col min="13320" max="13320" width="18.140625" style="179" customWidth="1"/>
    <col min="13321" max="13568" width="9" style="179"/>
    <col min="13569" max="13569" width="5.7109375" style="179" customWidth="1"/>
    <col min="13570" max="13570" width="6.5703125" style="179" customWidth="1"/>
    <col min="13571" max="13571" width="13.28515625" style="179" customWidth="1"/>
    <col min="13572" max="13572" width="42.85546875" style="179" customWidth="1"/>
    <col min="13573" max="13573" width="4.7109375" style="179" customWidth="1"/>
    <col min="13574" max="13574" width="11.42578125" style="179" customWidth="1"/>
    <col min="13575" max="13575" width="15.28515625" style="179" customWidth="1"/>
    <col min="13576" max="13576" width="18.140625" style="179" customWidth="1"/>
    <col min="13577" max="13824" width="9" style="179"/>
    <col min="13825" max="13825" width="5.7109375" style="179" customWidth="1"/>
    <col min="13826" max="13826" width="6.5703125" style="179" customWidth="1"/>
    <col min="13827" max="13827" width="13.28515625" style="179" customWidth="1"/>
    <col min="13828" max="13828" width="42.85546875" style="179" customWidth="1"/>
    <col min="13829" max="13829" width="4.7109375" style="179" customWidth="1"/>
    <col min="13830" max="13830" width="11.42578125" style="179" customWidth="1"/>
    <col min="13831" max="13831" width="15.28515625" style="179" customWidth="1"/>
    <col min="13832" max="13832" width="18.140625" style="179" customWidth="1"/>
    <col min="13833" max="14080" width="9" style="179"/>
    <col min="14081" max="14081" width="5.7109375" style="179" customWidth="1"/>
    <col min="14082" max="14082" width="6.5703125" style="179" customWidth="1"/>
    <col min="14083" max="14083" width="13.28515625" style="179" customWidth="1"/>
    <col min="14084" max="14084" width="42.85546875" style="179" customWidth="1"/>
    <col min="14085" max="14085" width="4.7109375" style="179" customWidth="1"/>
    <col min="14086" max="14086" width="11.42578125" style="179" customWidth="1"/>
    <col min="14087" max="14087" width="15.28515625" style="179" customWidth="1"/>
    <col min="14088" max="14088" width="18.140625" style="179" customWidth="1"/>
    <col min="14089" max="14336" width="9" style="179"/>
    <col min="14337" max="14337" width="5.7109375" style="179" customWidth="1"/>
    <col min="14338" max="14338" width="6.5703125" style="179" customWidth="1"/>
    <col min="14339" max="14339" width="13.28515625" style="179" customWidth="1"/>
    <col min="14340" max="14340" width="42.85546875" style="179" customWidth="1"/>
    <col min="14341" max="14341" width="4.7109375" style="179" customWidth="1"/>
    <col min="14342" max="14342" width="11.42578125" style="179" customWidth="1"/>
    <col min="14343" max="14343" width="15.28515625" style="179" customWidth="1"/>
    <col min="14344" max="14344" width="18.140625" style="179" customWidth="1"/>
    <col min="14345" max="14592" width="9" style="179"/>
    <col min="14593" max="14593" width="5.7109375" style="179" customWidth="1"/>
    <col min="14594" max="14594" width="6.5703125" style="179" customWidth="1"/>
    <col min="14595" max="14595" width="13.28515625" style="179" customWidth="1"/>
    <col min="14596" max="14596" width="42.85546875" style="179" customWidth="1"/>
    <col min="14597" max="14597" width="4.7109375" style="179" customWidth="1"/>
    <col min="14598" max="14598" width="11.42578125" style="179" customWidth="1"/>
    <col min="14599" max="14599" width="15.28515625" style="179" customWidth="1"/>
    <col min="14600" max="14600" width="18.140625" style="179" customWidth="1"/>
    <col min="14601" max="14848" width="9" style="179"/>
    <col min="14849" max="14849" width="5.7109375" style="179" customWidth="1"/>
    <col min="14850" max="14850" width="6.5703125" style="179" customWidth="1"/>
    <col min="14851" max="14851" width="13.28515625" style="179" customWidth="1"/>
    <col min="14852" max="14852" width="42.85546875" style="179" customWidth="1"/>
    <col min="14853" max="14853" width="4.7109375" style="179" customWidth="1"/>
    <col min="14854" max="14854" width="11.42578125" style="179" customWidth="1"/>
    <col min="14855" max="14855" width="15.28515625" style="179" customWidth="1"/>
    <col min="14856" max="14856" width="18.140625" style="179" customWidth="1"/>
    <col min="14857" max="15104" width="9" style="179"/>
    <col min="15105" max="15105" width="5.7109375" style="179" customWidth="1"/>
    <col min="15106" max="15106" width="6.5703125" style="179" customWidth="1"/>
    <col min="15107" max="15107" width="13.28515625" style="179" customWidth="1"/>
    <col min="15108" max="15108" width="42.85546875" style="179" customWidth="1"/>
    <col min="15109" max="15109" width="4.7109375" style="179" customWidth="1"/>
    <col min="15110" max="15110" width="11.42578125" style="179" customWidth="1"/>
    <col min="15111" max="15111" width="15.28515625" style="179" customWidth="1"/>
    <col min="15112" max="15112" width="18.140625" style="179" customWidth="1"/>
    <col min="15113" max="15360" width="9" style="179"/>
    <col min="15361" max="15361" width="5.7109375" style="179" customWidth="1"/>
    <col min="15362" max="15362" width="6.5703125" style="179" customWidth="1"/>
    <col min="15363" max="15363" width="13.28515625" style="179" customWidth="1"/>
    <col min="15364" max="15364" width="42.85546875" style="179" customWidth="1"/>
    <col min="15365" max="15365" width="4.7109375" style="179" customWidth="1"/>
    <col min="15366" max="15366" width="11.42578125" style="179" customWidth="1"/>
    <col min="15367" max="15367" width="15.28515625" style="179" customWidth="1"/>
    <col min="15368" max="15368" width="18.140625" style="179" customWidth="1"/>
    <col min="15369" max="15616" width="9" style="179"/>
    <col min="15617" max="15617" width="5.7109375" style="179" customWidth="1"/>
    <col min="15618" max="15618" width="6.5703125" style="179" customWidth="1"/>
    <col min="15619" max="15619" width="13.28515625" style="179" customWidth="1"/>
    <col min="15620" max="15620" width="42.85546875" style="179" customWidth="1"/>
    <col min="15621" max="15621" width="4.7109375" style="179" customWidth="1"/>
    <col min="15622" max="15622" width="11.42578125" style="179" customWidth="1"/>
    <col min="15623" max="15623" width="15.28515625" style="179" customWidth="1"/>
    <col min="15624" max="15624" width="18.140625" style="179" customWidth="1"/>
    <col min="15625" max="15872" width="9" style="179"/>
    <col min="15873" max="15873" width="5.7109375" style="179" customWidth="1"/>
    <col min="15874" max="15874" width="6.5703125" style="179" customWidth="1"/>
    <col min="15875" max="15875" width="13.28515625" style="179" customWidth="1"/>
    <col min="15876" max="15876" width="42.85546875" style="179" customWidth="1"/>
    <col min="15877" max="15877" width="4.7109375" style="179" customWidth="1"/>
    <col min="15878" max="15878" width="11.42578125" style="179" customWidth="1"/>
    <col min="15879" max="15879" width="15.28515625" style="179" customWidth="1"/>
    <col min="15880" max="15880" width="18.140625" style="179" customWidth="1"/>
    <col min="15881" max="16128" width="9" style="179"/>
    <col min="16129" max="16129" width="5.7109375" style="179" customWidth="1"/>
    <col min="16130" max="16130" width="6.5703125" style="179" customWidth="1"/>
    <col min="16131" max="16131" width="13.28515625" style="179" customWidth="1"/>
    <col min="16132" max="16132" width="42.85546875" style="179" customWidth="1"/>
    <col min="16133" max="16133" width="4.7109375" style="179" customWidth="1"/>
    <col min="16134" max="16134" width="11.42578125" style="179" customWidth="1"/>
    <col min="16135" max="16135" width="15.28515625" style="179" customWidth="1"/>
    <col min="16136" max="16136" width="18.140625" style="179" customWidth="1"/>
    <col min="16137" max="16384" width="9" style="179"/>
  </cols>
  <sheetData>
    <row r="1" spans="1:8" ht="27.75" customHeight="1" x14ac:dyDescent="0.2">
      <c r="A1" s="416" t="s">
        <v>454</v>
      </c>
      <c r="B1" s="416"/>
      <c r="C1" s="416"/>
      <c r="D1" s="416"/>
      <c r="E1" s="416"/>
      <c r="F1" s="417"/>
      <c r="G1" s="416"/>
      <c r="H1" s="416"/>
    </row>
    <row r="2" spans="1:8" ht="12.75" customHeight="1" x14ac:dyDescent="0.2">
      <c r="A2" s="327" t="s">
        <v>262</v>
      </c>
      <c r="B2" s="327"/>
      <c r="C2" s="327"/>
      <c r="D2" s="327"/>
      <c r="E2" s="327"/>
      <c r="F2" s="328"/>
      <c r="G2" s="327"/>
      <c r="H2" s="327"/>
    </row>
    <row r="3" spans="1:8" ht="12.75" customHeight="1" x14ac:dyDescent="0.2">
      <c r="A3" s="327" t="s">
        <v>263</v>
      </c>
      <c r="B3" s="327"/>
      <c r="C3" s="327"/>
      <c r="D3" s="327"/>
      <c r="E3" s="327"/>
      <c r="F3" s="328"/>
      <c r="G3" s="327"/>
      <c r="H3" s="327"/>
    </row>
    <row r="4" spans="1:8" ht="13.5" customHeight="1" x14ac:dyDescent="0.2">
      <c r="A4" s="329"/>
      <c r="B4" s="327"/>
      <c r="C4" s="329"/>
      <c r="D4" s="327"/>
      <c r="E4" s="327"/>
      <c r="F4" s="328"/>
      <c r="G4" s="327"/>
      <c r="H4" s="327"/>
    </row>
    <row r="5" spans="1:8" ht="6.75" customHeight="1" x14ac:dyDescent="0.2">
      <c r="A5" s="330"/>
      <c r="B5" s="330"/>
      <c r="C5" s="330"/>
      <c r="D5" s="330"/>
      <c r="E5" s="330"/>
      <c r="F5" s="179"/>
      <c r="G5" s="331"/>
      <c r="H5" s="330"/>
    </row>
    <row r="6" spans="1:8" ht="12.75" customHeight="1" x14ac:dyDescent="0.2">
      <c r="A6" s="332" t="s">
        <v>264</v>
      </c>
      <c r="B6" s="333"/>
      <c r="C6" s="333"/>
      <c r="D6" s="333"/>
      <c r="E6" s="333"/>
      <c r="F6" s="334"/>
      <c r="G6" s="335"/>
      <c r="H6" s="335"/>
    </row>
    <row r="7" spans="1:8" ht="12.75" customHeight="1" x14ac:dyDescent="0.2">
      <c r="A7" s="332" t="s">
        <v>265</v>
      </c>
      <c r="B7" s="333"/>
      <c r="C7" s="333"/>
      <c r="D7" s="333"/>
      <c r="E7" s="333"/>
      <c r="F7" s="334"/>
      <c r="G7" s="332" t="s">
        <v>266</v>
      </c>
      <c r="H7" s="335"/>
    </row>
    <row r="8" spans="1:8" ht="12.75" customHeight="1" x14ac:dyDescent="0.2">
      <c r="A8" s="332" t="s">
        <v>267</v>
      </c>
      <c r="B8" s="333"/>
      <c r="C8" s="333"/>
      <c r="D8" s="333"/>
      <c r="E8" s="333"/>
      <c r="F8" s="334"/>
      <c r="G8" s="336">
        <v>43943</v>
      </c>
      <c r="H8" s="335"/>
    </row>
    <row r="9" spans="1:8" ht="6" customHeight="1" x14ac:dyDescent="0.2">
      <c r="A9" s="331"/>
      <c r="B9" s="331"/>
      <c r="C9" s="331"/>
      <c r="D9" s="331"/>
      <c r="E9" s="331"/>
      <c r="F9" s="179"/>
      <c r="G9" s="331"/>
      <c r="H9" s="331"/>
    </row>
    <row r="10" spans="1:8" ht="24" customHeight="1" x14ac:dyDescent="0.2">
      <c r="A10" s="337" t="s">
        <v>268</v>
      </c>
      <c r="B10" s="337" t="s">
        <v>269</v>
      </c>
      <c r="C10" s="337" t="s">
        <v>270</v>
      </c>
      <c r="D10" s="337" t="s">
        <v>271</v>
      </c>
      <c r="E10" s="337" t="s">
        <v>63</v>
      </c>
      <c r="F10" s="338" t="s">
        <v>272</v>
      </c>
      <c r="G10" s="337" t="s">
        <v>455</v>
      </c>
      <c r="H10" s="337" t="s">
        <v>456</v>
      </c>
    </row>
    <row r="11" spans="1:8" ht="12.75" hidden="1" customHeight="1" x14ac:dyDescent="0.2">
      <c r="A11" s="337" t="s">
        <v>68</v>
      </c>
      <c r="B11" s="337" t="s">
        <v>218</v>
      </c>
      <c r="C11" s="337" t="s">
        <v>222</v>
      </c>
      <c r="D11" s="337" t="s">
        <v>226</v>
      </c>
      <c r="E11" s="337" t="s">
        <v>230</v>
      </c>
      <c r="F11" s="339" t="s">
        <v>234</v>
      </c>
      <c r="G11" s="337" t="s">
        <v>237</v>
      </c>
      <c r="H11" s="337" t="s">
        <v>239</v>
      </c>
    </row>
    <row r="12" spans="1:8" ht="4.5" customHeight="1" x14ac:dyDescent="0.2">
      <c r="A12" s="331"/>
      <c r="B12" s="331"/>
      <c r="C12" s="331"/>
      <c r="D12" s="331"/>
      <c r="E12" s="331"/>
      <c r="F12" s="179"/>
      <c r="G12" s="331"/>
      <c r="H12" s="331"/>
    </row>
    <row r="13" spans="1:8" ht="30.75" customHeight="1" x14ac:dyDescent="0.25">
      <c r="A13" s="340"/>
      <c r="B13" s="341"/>
      <c r="C13" s="341" t="s">
        <v>52</v>
      </c>
      <c r="D13" s="341" t="s">
        <v>273</v>
      </c>
      <c r="E13" s="341"/>
      <c r="F13" s="342"/>
      <c r="G13" s="343"/>
      <c r="H13" s="343"/>
    </row>
    <row r="14" spans="1:8" ht="28.5" customHeight="1" x14ac:dyDescent="0.2">
      <c r="A14" s="426"/>
      <c r="B14" s="427"/>
      <c r="C14" s="427" t="s">
        <v>274</v>
      </c>
      <c r="D14" s="427" t="s">
        <v>464</v>
      </c>
      <c r="E14" s="427"/>
      <c r="F14" s="428"/>
      <c r="G14" s="344"/>
      <c r="H14" s="344"/>
    </row>
    <row r="15" spans="1:8" ht="13.5" customHeight="1" x14ac:dyDescent="0.2">
      <c r="A15" s="429">
        <v>1</v>
      </c>
      <c r="B15" s="430" t="s">
        <v>275</v>
      </c>
      <c r="C15" s="430" t="s">
        <v>276</v>
      </c>
      <c r="D15" s="430" t="s">
        <v>277</v>
      </c>
      <c r="E15" s="430" t="s">
        <v>72</v>
      </c>
      <c r="F15" s="431">
        <v>6.5</v>
      </c>
      <c r="G15" s="345"/>
      <c r="H15" s="345"/>
    </row>
    <row r="16" spans="1:8" ht="13.5" customHeight="1" x14ac:dyDescent="0.2">
      <c r="A16" s="432"/>
      <c r="B16" s="433"/>
      <c r="C16" s="433"/>
      <c r="D16" s="433" t="s">
        <v>278</v>
      </c>
      <c r="E16" s="433"/>
      <c r="F16" s="434">
        <v>6.5</v>
      </c>
      <c r="G16" s="346"/>
      <c r="H16" s="346"/>
    </row>
    <row r="17" spans="1:8" ht="24" customHeight="1" x14ac:dyDescent="0.2">
      <c r="A17" s="429">
        <v>2</v>
      </c>
      <c r="B17" s="430" t="s">
        <v>275</v>
      </c>
      <c r="C17" s="430" t="s">
        <v>279</v>
      </c>
      <c r="D17" s="430" t="s">
        <v>280</v>
      </c>
      <c r="E17" s="430" t="s">
        <v>72</v>
      </c>
      <c r="F17" s="431">
        <v>8.5</v>
      </c>
      <c r="G17" s="345"/>
      <c r="H17" s="345"/>
    </row>
    <row r="18" spans="1:8" ht="24" customHeight="1" x14ac:dyDescent="0.2">
      <c r="A18" s="429">
        <v>3</v>
      </c>
      <c r="B18" s="430" t="s">
        <v>275</v>
      </c>
      <c r="C18" s="430" t="s">
        <v>281</v>
      </c>
      <c r="D18" s="430" t="s">
        <v>282</v>
      </c>
      <c r="E18" s="430" t="s">
        <v>72</v>
      </c>
      <c r="F18" s="431">
        <v>6.5</v>
      </c>
      <c r="G18" s="345"/>
      <c r="H18" s="345"/>
    </row>
    <row r="19" spans="1:8" ht="13.5" customHeight="1" x14ac:dyDescent="0.2">
      <c r="A19" s="432"/>
      <c r="B19" s="433"/>
      <c r="C19" s="433"/>
      <c r="D19" s="433" t="s">
        <v>278</v>
      </c>
      <c r="E19" s="433"/>
      <c r="F19" s="434">
        <v>6.5</v>
      </c>
      <c r="G19" s="346"/>
      <c r="H19" s="346"/>
    </row>
    <row r="20" spans="1:8" ht="24" customHeight="1" x14ac:dyDescent="0.2">
      <c r="A20" s="429">
        <v>4</v>
      </c>
      <c r="B20" s="430" t="s">
        <v>275</v>
      </c>
      <c r="C20" s="430" t="s">
        <v>283</v>
      </c>
      <c r="D20" s="430" t="s">
        <v>284</v>
      </c>
      <c r="E20" s="430" t="s">
        <v>72</v>
      </c>
      <c r="F20" s="431">
        <v>10.5</v>
      </c>
      <c r="G20" s="345"/>
      <c r="H20" s="345"/>
    </row>
    <row r="21" spans="1:8" ht="24" customHeight="1" x14ac:dyDescent="0.2">
      <c r="A21" s="429">
        <v>5</v>
      </c>
      <c r="B21" s="430" t="s">
        <v>285</v>
      </c>
      <c r="C21" s="430" t="s">
        <v>286</v>
      </c>
      <c r="D21" s="430" t="s">
        <v>287</v>
      </c>
      <c r="E21" s="430" t="s">
        <v>72</v>
      </c>
      <c r="F21" s="431">
        <v>8.5</v>
      </c>
      <c r="G21" s="345"/>
      <c r="H21" s="345"/>
    </row>
    <row r="22" spans="1:8" ht="13.5" customHeight="1" x14ac:dyDescent="0.2">
      <c r="A22" s="432"/>
      <c r="B22" s="433"/>
      <c r="C22" s="433"/>
      <c r="D22" s="433" t="s">
        <v>288</v>
      </c>
      <c r="E22" s="433"/>
      <c r="F22" s="434">
        <v>8.5</v>
      </c>
      <c r="G22" s="346"/>
      <c r="H22" s="346"/>
    </row>
    <row r="23" spans="1:8" ht="24" customHeight="1" x14ac:dyDescent="0.2">
      <c r="A23" s="429">
        <v>6</v>
      </c>
      <c r="B23" s="430" t="s">
        <v>285</v>
      </c>
      <c r="C23" s="430" t="s">
        <v>289</v>
      </c>
      <c r="D23" s="430" t="s">
        <v>290</v>
      </c>
      <c r="E23" s="430" t="s">
        <v>72</v>
      </c>
      <c r="F23" s="431">
        <v>15</v>
      </c>
      <c r="G23" s="345"/>
      <c r="H23" s="345"/>
    </row>
    <row r="24" spans="1:8" ht="13.5" customHeight="1" x14ac:dyDescent="0.2">
      <c r="A24" s="432"/>
      <c r="B24" s="433"/>
      <c r="C24" s="433"/>
      <c r="D24" s="433" t="s">
        <v>278</v>
      </c>
      <c r="E24" s="433"/>
      <c r="F24" s="434">
        <v>6.5</v>
      </c>
      <c r="G24" s="346"/>
      <c r="H24" s="346"/>
    </row>
    <row r="25" spans="1:8" ht="13.5" customHeight="1" x14ac:dyDescent="0.2">
      <c r="A25" s="432"/>
      <c r="B25" s="433"/>
      <c r="C25" s="433"/>
      <c r="D25" s="433" t="s">
        <v>288</v>
      </c>
      <c r="E25" s="433"/>
      <c r="F25" s="434">
        <v>8.5</v>
      </c>
      <c r="G25" s="346"/>
      <c r="H25" s="346"/>
    </row>
    <row r="26" spans="1:8" ht="13.5" customHeight="1" x14ac:dyDescent="0.2">
      <c r="A26" s="429">
        <v>7</v>
      </c>
      <c r="B26" s="430" t="s">
        <v>285</v>
      </c>
      <c r="C26" s="430" t="s">
        <v>291</v>
      </c>
      <c r="D26" s="430" t="s">
        <v>292</v>
      </c>
      <c r="E26" s="430" t="s">
        <v>142</v>
      </c>
      <c r="F26" s="431">
        <v>20</v>
      </c>
      <c r="G26" s="345"/>
      <c r="H26" s="345"/>
    </row>
    <row r="27" spans="1:8" ht="24" customHeight="1" x14ac:dyDescent="0.2">
      <c r="A27" s="429">
        <v>8</v>
      </c>
      <c r="B27" s="430" t="s">
        <v>285</v>
      </c>
      <c r="C27" s="430" t="s">
        <v>293</v>
      </c>
      <c r="D27" s="430" t="s">
        <v>294</v>
      </c>
      <c r="E27" s="430" t="s">
        <v>72</v>
      </c>
      <c r="F27" s="431">
        <v>10.5</v>
      </c>
      <c r="G27" s="345"/>
      <c r="H27" s="345"/>
    </row>
    <row r="28" spans="1:8" ht="13.5" customHeight="1" x14ac:dyDescent="0.2">
      <c r="A28" s="432"/>
      <c r="B28" s="433"/>
      <c r="C28" s="433"/>
      <c r="D28" s="433" t="s">
        <v>295</v>
      </c>
      <c r="E28" s="433"/>
      <c r="F28" s="434">
        <v>10.5</v>
      </c>
      <c r="G28" s="346"/>
      <c r="H28" s="346"/>
    </row>
    <row r="29" spans="1:8" ht="30.75" customHeight="1" x14ac:dyDescent="0.25">
      <c r="A29" s="435"/>
      <c r="B29" s="436"/>
      <c r="C29" s="436" t="s">
        <v>296</v>
      </c>
      <c r="D29" s="436" t="s">
        <v>457</v>
      </c>
      <c r="E29" s="436"/>
      <c r="F29" s="437"/>
      <c r="G29" s="343"/>
      <c r="H29" s="343"/>
    </row>
    <row r="30" spans="1:8" ht="24" customHeight="1" x14ac:dyDescent="0.2">
      <c r="A30" s="429">
        <v>9</v>
      </c>
      <c r="B30" s="430" t="s">
        <v>298</v>
      </c>
      <c r="C30" s="430" t="s">
        <v>299</v>
      </c>
      <c r="D30" s="430" t="s">
        <v>300</v>
      </c>
      <c r="E30" s="430" t="s">
        <v>142</v>
      </c>
      <c r="F30" s="431">
        <v>684</v>
      </c>
      <c r="G30" s="345"/>
      <c r="H30" s="345"/>
    </row>
    <row r="31" spans="1:8" ht="30.75" customHeight="1" x14ac:dyDescent="0.25">
      <c r="A31" s="435"/>
      <c r="B31" s="436"/>
      <c r="C31" s="436" t="s">
        <v>53</v>
      </c>
      <c r="D31" s="436" t="s">
        <v>301</v>
      </c>
      <c r="E31" s="436"/>
      <c r="F31" s="437"/>
      <c r="G31" s="343"/>
      <c r="H31" s="343"/>
    </row>
    <row r="32" spans="1:8" ht="28.5" customHeight="1" x14ac:dyDescent="0.2">
      <c r="A32" s="426"/>
      <c r="B32" s="427"/>
      <c r="C32" s="427" t="s">
        <v>298</v>
      </c>
      <c r="D32" s="427" t="s">
        <v>302</v>
      </c>
      <c r="E32" s="427"/>
      <c r="F32" s="428"/>
      <c r="G32" s="344"/>
      <c r="H32" s="344"/>
    </row>
    <row r="33" spans="1:8" ht="34.5" customHeight="1" x14ac:dyDescent="0.2">
      <c r="A33" s="429">
        <v>10</v>
      </c>
      <c r="B33" s="430" t="s">
        <v>298</v>
      </c>
      <c r="C33" s="430" t="s">
        <v>303</v>
      </c>
      <c r="D33" s="430" t="s">
        <v>304</v>
      </c>
      <c r="E33" s="430" t="s">
        <v>142</v>
      </c>
      <c r="F33" s="431">
        <v>1034</v>
      </c>
      <c r="G33" s="345"/>
      <c r="H33" s="345"/>
    </row>
    <row r="34" spans="1:8" ht="13.5" customHeight="1" x14ac:dyDescent="0.2">
      <c r="A34" s="438">
        <v>11</v>
      </c>
      <c r="B34" s="439" t="s">
        <v>305</v>
      </c>
      <c r="C34" s="439" t="s">
        <v>306</v>
      </c>
      <c r="D34" s="439" t="s">
        <v>307</v>
      </c>
      <c r="E34" s="439" t="s">
        <v>142</v>
      </c>
      <c r="F34" s="440">
        <v>684</v>
      </c>
      <c r="G34" s="347"/>
      <c r="H34" s="347"/>
    </row>
    <row r="35" spans="1:8" ht="13.5" customHeight="1" x14ac:dyDescent="0.2">
      <c r="A35" s="432"/>
      <c r="B35" s="433"/>
      <c r="C35" s="433"/>
      <c r="D35" s="433" t="s">
        <v>308</v>
      </c>
      <c r="E35" s="433"/>
      <c r="F35" s="434">
        <v>639</v>
      </c>
      <c r="G35" s="346"/>
      <c r="H35" s="346"/>
    </row>
    <row r="36" spans="1:8" ht="13.5" customHeight="1" x14ac:dyDescent="0.2">
      <c r="A36" s="432"/>
      <c r="B36" s="433"/>
      <c r="C36" s="433"/>
      <c r="D36" s="433" t="s">
        <v>309</v>
      </c>
      <c r="E36" s="433"/>
      <c r="F36" s="434">
        <v>45</v>
      </c>
      <c r="G36" s="346"/>
      <c r="H36" s="346"/>
    </row>
    <row r="37" spans="1:8" ht="24" customHeight="1" x14ac:dyDescent="0.2">
      <c r="A37" s="438">
        <v>12</v>
      </c>
      <c r="B37" s="439" t="s">
        <v>305</v>
      </c>
      <c r="C37" s="439" t="s">
        <v>310</v>
      </c>
      <c r="D37" s="439" t="s">
        <v>311</v>
      </c>
      <c r="E37" s="439" t="s">
        <v>142</v>
      </c>
      <c r="F37" s="440">
        <v>350</v>
      </c>
      <c r="G37" s="347"/>
      <c r="H37" s="347"/>
    </row>
    <row r="38" spans="1:8" ht="12" customHeight="1" x14ac:dyDescent="0.2">
      <c r="A38" s="441"/>
      <c r="B38" s="442"/>
      <c r="C38" s="442"/>
      <c r="D38" s="442" t="s">
        <v>458</v>
      </c>
      <c r="E38" s="442"/>
      <c r="F38" s="443"/>
      <c r="G38" s="348"/>
      <c r="H38" s="348"/>
    </row>
    <row r="39" spans="1:8" ht="13.5" customHeight="1" x14ac:dyDescent="0.2">
      <c r="A39" s="432"/>
      <c r="B39" s="433"/>
      <c r="C39" s="433"/>
      <c r="D39" s="433" t="s">
        <v>312</v>
      </c>
      <c r="E39" s="433"/>
      <c r="F39" s="434">
        <v>350</v>
      </c>
      <c r="G39" s="346"/>
      <c r="H39" s="346"/>
    </row>
    <row r="40" spans="1:8" ht="24" customHeight="1" x14ac:dyDescent="0.2">
      <c r="A40" s="429">
        <v>13</v>
      </c>
      <c r="B40" s="430" t="s">
        <v>298</v>
      </c>
      <c r="C40" s="430" t="s">
        <v>313</v>
      </c>
      <c r="D40" s="430" t="s">
        <v>314</v>
      </c>
      <c r="E40" s="430" t="s">
        <v>142</v>
      </c>
      <c r="F40" s="431">
        <v>716</v>
      </c>
      <c r="G40" s="345"/>
      <c r="H40" s="345"/>
    </row>
    <row r="41" spans="1:8" ht="13.5" customHeight="1" x14ac:dyDescent="0.2">
      <c r="A41" s="432"/>
      <c r="B41" s="433"/>
      <c r="C41" s="433"/>
      <c r="D41" s="433" t="s">
        <v>308</v>
      </c>
      <c r="E41" s="433"/>
      <c r="F41" s="434">
        <v>639</v>
      </c>
      <c r="G41" s="346"/>
      <c r="H41" s="346"/>
    </row>
    <row r="42" spans="1:8" ht="13.5" customHeight="1" x14ac:dyDescent="0.2">
      <c r="A42" s="432"/>
      <c r="B42" s="433"/>
      <c r="C42" s="433"/>
      <c r="D42" s="433" t="s">
        <v>315</v>
      </c>
      <c r="E42" s="433"/>
      <c r="F42" s="434">
        <v>75</v>
      </c>
      <c r="G42" s="346"/>
      <c r="H42" s="346"/>
    </row>
    <row r="43" spans="1:8" ht="13.5" customHeight="1" x14ac:dyDescent="0.2">
      <c r="A43" s="432"/>
      <c r="B43" s="433"/>
      <c r="C43" s="433"/>
      <c r="D43" s="433" t="s">
        <v>316</v>
      </c>
      <c r="E43" s="433"/>
      <c r="F43" s="434">
        <v>2</v>
      </c>
      <c r="G43" s="346"/>
      <c r="H43" s="346"/>
    </row>
    <row r="44" spans="1:8" ht="13.5" customHeight="1" x14ac:dyDescent="0.2">
      <c r="A44" s="438">
        <v>14</v>
      </c>
      <c r="B44" s="439" t="s">
        <v>317</v>
      </c>
      <c r="C44" s="439" t="s">
        <v>318</v>
      </c>
      <c r="D44" s="439" t="s">
        <v>319</v>
      </c>
      <c r="E44" s="439" t="s">
        <v>142</v>
      </c>
      <c r="F44" s="440">
        <v>716</v>
      </c>
      <c r="G44" s="347"/>
      <c r="H44" s="347"/>
    </row>
    <row r="45" spans="1:8" ht="24" customHeight="1" x14ac:dyDescent="0.2">
      <c r="A45" s="429">
        <v>15</v>
      </c>
      <c r="B45" s="430" t="s">
        <v>298</v>
      </c>
      <c r="C45" s="430" t="s">
        <v>320</v>
      </c>
      <c r="D45" s="430" t="s">
        <v>321</v>
      </c>
      <c r="E45" s="430" t="s">
        <v>322</v>
      </c>
      <c r="F45" s="431">
        <v>33</v>
      </c>
      <c r="G45" s="345"/>
      <c r="H45" s="345"/>
    </row>
    <row r="46" spans="1:8" ht="24" customHeight="1" x14ac:dyDescent="0.2">
      <c r="A46" s="429">
        <v>16</v>
      </c>
      <c r="B46" s="430" t="s">
        <v>298</v>
      </c>
      <c r="C46" s="430" t="s">
        <v>323</v>
      </c>
      <c r="D46" s="430" t="s">
        <v>324</v>
      </c>
      <c r="E46" s="430" t="s">
        <v>142</v>
      </c>
      <c r="F46" s="431">
        <v>655</v>
      </c>
      <c r="G46" s="345"/>
      <c r="H46" s="345"/>
    </row>
    <row r="47" spans="1:8" ht="13.5" customHeight="1" x14ac:dyDescent="0.2">
      <c r="A47" s="432"/>
      <c r="B47" s="433"/>
      <c r="C47" s="433"/>
      <c r="D47" s="433" t="s">
        <v>308</v>
      </c>
      <c r="E47" s="433"/>
      <c r="F47" s="434">
        <v>639</v>
      </c>
      <c r="G47" s="346"/>
      <c r="H47" s="346"/>
    </row>
    <row r="48" spans="1:8" ht="13.5" customHeight="1" x14ac:dyDescent="0.2">
      <c r="A48" s="432"/>
      <c r="B48" s="433"/>
      <c r="C48" s="433"/>
      <c r="D48" s="433" t="s">
        <v>325</v>
      </c>
      <c r="E48" s="433"/>
      <c r="F48" s="434">
        <v>15</v>
      </c>
      <c r="G48" s="346"/>
      <c r="H48" s="346"/>
    </row>
    <row r="49" spans="1:8" ht="13.5" customHeight="1" x14ac:dyDescent="0.2">
      <c r="A49" s="432"/>
      <c r="B49" s="433"/>
      <c r="C49" s="433"/>
      <c r="D49" s="433" t="s">
        <v>326</v>
      </c>
      <c r="E49" s="433"/>
      <c r="F49" s="434">
        <v>1</v>
      </c>
      <c r="G49" s="346"/>
      <c r="H49" s="346"/>
    </row>
    <row r="50" spans="1:8" ht="13.5" customHeight="1" x14ac:dyDescent="0.2">
      <c r="A50" s="438">
        <v>17</v>
      </c>
      <c r="B50" s="439" t="s">
        <v>327</v>
      </c>
      <c r="C50" s="439" t="s">
        <v>328</v>
      </c>
      <c r="D50" s="439" t="s">
        <v>329</v>
      </c>
      <c r="E50" s="439" t="s">
        <v>106</v>
      </c>
      <c r="F50" s="440">
        <v>406.1</v>
      </c>
      <c r="G50" s="347"/>
      <c r="H50" s="347"/>
    </row>
    <row r="51" spans="1:8" ht="12" customHeight="1" x14ac:dyDescent="0.2">
      <c r="A51" s="441"/>
      <c r="B51" s="442"/>
      <c r="C51" s="442"/>
      <c r="D51" s="442" t="s">
        <v>459</v>
      </c>
      <c r="E51" s="442"/>
      <c r="F51" s="443"/>
      <c r="G51" s="348"/>
      <c r="H51" s="348"/>
    </row>
    <row r="52" spans="1:8" ht="13.5" customHeight="1" x14ac:dyDescent="0.2">
      <c r="A52" s="432"/>
      <c r="B52" s="433"/>
      <c r="C52" s="433"/>
      <c r="D52" s="433" t="s">
        <v>330</v>
      </c>
      <c r="E52" s="433"/>
      <c r="F52" s="434">
        <v>406.1</v>
      </c>
      <c r="G52" s="346"/>
      <c r="H52" s="346"/>
    </row>
    <row r="53" spans="1:8" ht="13.5" customHeight="1" x14ac:dyDescent="0.2">
      <c r="A53" s="429">
        <v>18</v>
      </c>
      <c r="B53" s="430" t="s">
        <v>298</v>
      </c>
      <c r="C53" s="430" t="s">
        <v>331</v>
      </c>
      <c r="D53" s="430" t="s">
        <v>332</v>
      </c>
      <c r="E53" s="430" t="s">
        <v>322</v>
      </c>
      <c r="F53" s="431">
        <v>50</v>
      </c>
      <c r="G53" s="345"/>
      <c r="H53" s="345"/>
    </row>
    <row r="54" spans="1:8" ht="13.5" customHeight="1" x14ac:dyDescent="0.2">
      <c r="A54" s="438">
        <v>19</v>
      </c>
      <c r="B54" s="439" t="s">
        <v>327</v>
      </c>
      <c r="C54" s="439" t="s">
        <v>333</v>
      </c>
      <c r="D54" s="439" t="s">
        <v>334</v>
      </c>
      <c r="E54" s="439" t="s">
        <v>322</v>
      </c>
      <c r="F54" s="440">
        <v>50</v>
      </c>
      <c r="G54" s="347"/>
      <c r="H54" s="347"/>
    </row>
    <row r="55" spans="1:8" ht="30.75" customHeight="1" x14ac:dyDescent="0.25">
      <c r="A55" s="435"/>
      <c r="B55" s="436"/>
      <c r="C55" s="436" t="s">
        <v>335</v>
      </c>
      <c r="D55" s="436" t="s">
        <v>336</v>
      </c>
      <c r="E55" s="436"/>
      <c r="F55" s="437"/>
      <c r="G55" s="343"/>
      <c r="H55" s="343"/>
    </row>
    <row r="56" spans="1:8" ht="28.5" customHeight="1" x14ac:dyDescent="0.2">
      <c r="A56" s="426"/>
      <c r="B56" s="427"/>
      <c r="C56" s="427" t="s">
        <v>337</v>
      </c>
      <c r="D56" s="427" t="s">
        <v>460</v>
      </c>
      <c r="E56" s="427"/>
      <c r="F56" s="428"/>
      <c r="G56" s="344"/>
      <c r="H56" s="344"/>
    </row>
    <row r="57" spans="1:8" ht="13.5" customHeight="1" x14ac:dyDescent="0.2">
      <c r="A57" s="429">
        <v>20</v>
      </c>
      <c r="B57" s="430" t="s">
        <v>338</v>
      </c>
      <c r="C57" s="430" t="s">
        <v>339</v>
      </c>
      <c r="D57" s="430" t="s">
        <v>340</v>
      </c>
      <c r="E57" s="430" t="s">
        <v>322</v>
      </c>
      <c r="F57" s="431">
        <v>12</v>
      </c>
      <c r="G57" s="345"/>
      <c r="H57" s="345"/>
    </row>
    <row r="58" spans="1:8" ht="24" customHeight="1" x14ac:dyDescent="0.2">
      <c r="A58" s="438">
        <v>21</v>
      </c>
      <c r="B58" s="439" t="s">
        <v>341</v>
      </c>
      <c r="C58" s="439" t="s">
        <v>342</v>
      </c>
      <c r="D58" s="439" t="s">
        <v>343</v>
      </c>
      <c r="E58" s="439" t="s">
        <v>322</v>
      </c>
      <c r="F58" s="440">
        <v>9</v>
      </c>
      <c r="G58" s="347"/>
      <c r="H58" s="347"/>
    </row>
    <row r="59" spans="1:8" ht="13.5" customHeight="1" x14ac:dyDescent="0.2">
      <c r="A59" s="438">
        <v>22</v>
      </c>
      <c r="B59" s="439" t="s">
        <v>341</v>
      </c>
      <c r="C59" s="439" t="s">
        <v>344</v>
      </c>
      <c r="D59" s="439" t="s">
        <v>345</v>
      </c>
      <c r="E59" s="439" t="s">
        <v>322</v>
      </c>
      <c r="F59" s="440">
        <v>3</v>
      </c>
      <c r="G59" s="347"/>
      <c r="H59" s="347"/>
    </row>
    <row r="60" spans="1:8" ht="24" customHeight="1" x14ac:dyDescent="0.2">
      <c r="A60" s="429">
        <v>23</v>
      </c>
      <c r="B60" s="430" t="s">
        <v>338</v>
      </c>
      <c r="C60" s="430" t="s">
        <v>346</v>
      </c>
      <c r="D60" s="430" t="s">
        <v>347</v>
      </c>
      <c r="E60" s="430" t="s">
        <v>322</v>
      </c>
      <c r="F60" s="431">
        <v>1</v>
      </c>
      <c r="G60" s="345"/>
      <c r="H60" s="345"/>
    </row>
    <row r="61" spans="1:8" ht="13.5" customHeight="1" x14ac:dyDescent="0.2">
      <c r="A61" s="438">
        <v>24</v>
      </c>
      <c r="B61" s="439" t="s">
        <v>348</v>
      </c>
      <c r="C61" s="439" t="s">
        <v>349</v>
      </c>
      <c r="D61" s="439" t="s">
        <v>350</v>
      </c>
      <c r="E61" s="439" t="s">
        <v>322</v>
      </c>
      <c r="F61" s="440">
        <v>1</v>
      </c>
      <c r="G61" s="347"/>
      <c r="H61" s="347"/>
    </row>
    <row r="62" spans="1:8" ht="24" customHeight="1" x14ac:dyDescent="0.2">
      <c r="A62" s="429">
        <v>25</v>
      </c>
      <c r="B62" s="430" t="s">
        <v>338</v>
      </c>
      <c r="C62" s="430" t="s">
        <v>351</v>
      </c>
      <c r="D62" s="430" t="s">
        <v>352</v>
      </c>
      <c r="E62" s="430" t="s">
        <v>322</v>
      </c>
      <c r="F62" s="431">
        <v>15</v>
      </c>
      <c r="G62" s="345"/>
      <c r="H62" s="345"/>
    </row>
    <row r="63" spans="1:8" ht="13.5" customHeight="1" x14ac:dyDescent="0.2">
      <c r="A63" s="438">
        <v>26</v>
      </c>
      <c r="B63" s="439"/>
      <c r="C63" s="439" t="s">
        <v>353</v>
      </c>
      <c r="D63" s="439" t="s">
        <v>461</v>
      </c>
      <c r="E63" s="439" t="s">
        <v>322</v>
      </c>
      <c r="F63" s="440">
        <v>15</v>
      </c>
      <c r="G63" s="347"/>
      <c r="H63" s="347"/>
    </row>
    <row r="64" spans="1:8" ht="13.5" customHeight="1" x14ac:dyDescent="0.2">
      <c r="A64" s="429">
        <v>27</v>
      </c>
      <c r="B64" s="430" t="s">
        <v>338</v>
      </c>
      <c r="C64" s="430" t="s">
        <v>354</v>
      </c>
      <c r="D64" s="430" t="s">
        <v>355</v>
      </c>
      <c r="E64" s="430" t="s">
        <v>322</v>
      </c>
      <c r="F64" s="431">
        <v>15</v>
      </c>
      <c r="G64" s="345"/>
      <c r="H64" s="345"/>
    </row>
    <row r="65" spans="1:8" ht="13.5" customHeight="1" x14ac:dyDescent="0.2">
      <c r="A65" s="438">
        <v>28</v>
      </c>
      <c r="B65" s="439" t="s">
        <v>356</v>
      </c>
      <c r="C65" s="439" t="s">
        <v>357</v>
      </c>
      <c r="D65" s="439" t="s">
        <v>358</v>
      </c>
      <c r="E65" s="439" t="s">
        <v>359</v>
      </c>
      <c r="F65" s="440">
        <v>15</v>
      </c>
      <c r="G65" s="347"/>
      <c r="H65" s="347"/>
    </row>
    <row r="66" spans="1:8" ht="13.5" customHeight="1" x14ac:dyDescent="0.2">
      <c r="A66" s="429">
        <v>29</v>
      </c>
      <c r="B66" s="430" t="s">
        <v>338</v>
      </c>
      <c r="C66" s="430" t="s">
        <v>360</v>
      </c>
      <c r="D66" s="430" t="s">
        <v>361</v>
      </c>
      <c r="E66" s="430" t="s">
        <v>322</v>
      </c>
      <c r="F66" s="431">
        <v>15</v>
      </c>
      <c r="G66" s="345"/>
      <c r="H66" s="345"/>
    </row>
    <row r="67" spans="1:8" ht="24" customHeight="1" x14ac:dyDescent="0.2">
      <c r="A67" s="438">
        <v>30</v>
      </c>
      <c r="B67" s="439" t="s">
        <v>362</v>
      </c>
      <c r="C67" s="439" t="s">
        <v>363</v>
      </c>
      <c r="D67" s="439" t="s">
        <v>364</v>
      </c>
      <c r="E67" s="439" t="s">
        <v>359</v>
      </c>
      <c r="F67" s="440">
        <v>15</v>
      </c>
      <c r="G67" s="347"/>
      <c r="H67" s="347"/>
    </row>
    <row r="68" spans="1:8" ht="13.5" customHeight="1" x14ac:dyDescent="0.2">
      <c r="A68" s="438">
        <v>31</v>
      </c>
      <c r="B68" s="439" t="s">
        <v>317</v>
      </c>
      <c r="C68" s="439" t="s">
        <v>365</v>
      </c>
      <c r="D68" s="439" t="s">
        <v>366</v>
      </c>
      <c r="E68" s="439" t="s">
        <v>142</v>
      </c>
      <c r="F68" s="440">
        <v>75</v>
      </c>
      <c r="G68" s="347"/>
      <c r="H68" s="347"/>
    </row>
    <row r="69" spans="1:8" ht="13.5" customHeight="1" x14ac:dyDescent="0.2">
      <c r="A69" s="432"/>
      <c r="B69" s="433"/>
      <c r="C69" s="433"/>
      <c r="D69" s="433" t="s">
        <v>367</v>
      </c>
      <c r="E69" s="433"/>
      <c r="F69" s="434">
        <v>75</v>
      </c>
      <c r="G69" s="346"/>
      <c r="H69" s="346"/>
    </row>
    <row r="70" spans="1:8" ht="24" customHeight="1" x14ac:dyDescent="0.2">
      <c r="A70" s="429">
        <v>32</v>
      </c>
      <c r="B70" s="430" t="s">
        <v>338</v>
      </c>
      <c r="C70" s="430" t="s">
        <v>368</v>
      </c>
      <c r="D70" s="430" t="s">
        <v>369</v>
      </c>
      <c r="E70" s="430" t="s">
        <v>322</v>
      </c>
      <c r="F70" s="431">
        <v>1</v>
      </c>
      <c r="G70" s="345"/>
      <c r="H70" s="345"/>
    </row>
    <row r="71" spans="1:8" ht="13.5" customHeight="1" x14ac:dyDescent="0.2">
      <c r="A71" s="429">
        <v>33</v>
      </c>
      <c r="B71" s="430" t="s">
        <v>338</v>
      </c>
      <c r="C71" s="430" t="s">
        <v>370</v>
      </c>
      <c r="D71" s="430" t="s">
        <v>371</v>
      </c>
      <c r="E71" s="430" t="s">
        <v>322</v>
      </c>
      <c r="F71" s="431">
        <v>2</v>
      </c>
      <c r="G71" s="345"/>
      <c r="H71" s="345"/>
    </row>
    <row r="72" spans="1:8" ht="24" customHeight="1" x14ac:dyDescent="0.2">
      <c r="A72" s="429">
        <v>34</v>
      </c>
      <c r="B72" s="430" t="s">
        <v>338</v>
      </c>
      <c r="C72" s="430" t="s">
        <v>372</v>
      </c>
      <c r="D72" s="430" t="s">
        <v>373</v>
      </c>
      <c r="E72" s="430" t="s">
        <v>322</v>
      </c>
      <c r="F72" s="431">
        <v>2</v>
      </c>
      <c r="G72" s="345"/>
      <c r="H72" s="345"/>
    </row>
    <row r="73" spans="1:8" ht="24" customHeight="1" x14ac:dyDescent="0.2">
      <c r="A73" s="429">
        <v>35</v>
      </c>
      <c r="B73" s="430" t="s">
        <v>338</v>
      </c>
      <c r="C73" s="430" t="s">
        <v>374</v>
      </c>
      <c r="D73" s="430" t="s">
        <v>375</v>
      </c>
      <c r="E73" s="430" t="s">
        <v>376</v>
      </c>
      <c r="F73" s="431">
        <v>1</v>
      </c>
      <c r="G73" s="345"/>
      <c r="H73" s="345"/>
    </row>
    <row r="74" spans="1:8" ht="13.5" customHeight="1" x14ac:dyDescent="0.2">
      <c r="A74" s="429">
        <v>36</v>
      </c>
      <c r="B74" s="430" t="s">
        <v>338</v>
      </c>
      <c r="C74" s="430" t="s">
        <v>377</v>
      </c>
      <c r="D74" s="430" t="s">
        <v>378</v>
      </c>
      <c r="E74" s="430" t="s">
        <v>322</v>
      </c>
      <c r="F74" s="431">
        <v>15</v>
      </c>
      <c r="G74" s="345"/>
      <c r="H74" s="345"/>
    </row>
    <row r="75" spans="1:8" ht="28.5" customHeight="1" x14ac:dyDescent="0.2">
      <c r="A75" s="426"/>
      <c r="B75" s="427"/>
      <c r="C75" s="427" t="s">
        <v>379</v>
      </c>
      <c r="D75" s="427" t="s">
        <v>380</v>
      </c>
      <c r="E75" s="427"/>
      <c r="F75" s="428"/>
      <c r="G75" s="344"/>
      <c r="H75" s="344"/>
    </row>
    <row r="76" spans="1:8" ht="24" customHeight="1" x14ac:dyDescent="0.2">
      <c r="A76" s="429">
        <v>37</v>
      </c>
      <c r="B76" s="430" t="s">
        <v>285</v>
      </c>
      <c r="C76" s="430" t="s">
        <v>381</v>
      </c>
      <c r="D76" s="430" t="s">
        <v>382</v>
      </c>
      <c r="E76" s="430" t="s">
        <v>383</v>
      </c>
      <c r="F76" s="431">
        <v>0.56799999999999995</v>
      </c>
      <c r="G76" s="345"/>
      <c r="H76" s="345"/>
    </row>
    <row r="77" spans="1:8" ht="13.5" customHeight="1" x14ac:dyDescent="0.2">
      <c r="A77" s="432"/>
      <c r="B77" s="433"/>
      <c r="C77" s="433"/>
      <c r="D77" s="433" t="s">
        <v>384</v>
      </c>
      <c r="E77" s="433"/>
      <c r="F77" s="434">
        <v>0.56799999999999995</v>
      </c>
      <c r="G77" s="346"/>
      <c r="H77" s="346"/>
    </row>
    <row r="78" spans="1:8" ht="24" customHeight="1" x14ac:dyDescent="0.2">
      <c r="A78" s="429">
        <v>38</v>
      </c>
      <c r="B78" s="430" t="s">
        <v>285</v>
      </c>
      <c r="C78" s="430" t="s">
        <v>385</v>
      </c>
      <c r="D78" s="430" t="s">
        <v>386</v>
      </c>
      <c r="E78" s="430" t="s">
        <v>383</v>
      </c>
      <c r="F78" s="431">
        <v>0.56799999999999995</v>
      </c>
      <c r="G78" s="345"/>
      <c r="H78" s="345"/>
    </row>
    <row r="79" spans="1:8" ht="24" customHeight="1" x14ac:dyDescent="0.2">
      <c r="A79" s="429">
        <v>39</v>
      </c>
      <c r="B79" s="430" t="s">
        <v>285</v>
      </c>
      <c r="C79" s="430" t="s">
        <v>387</v>
      </c>
      <c r="D79" s="430" t="s">
        <v>388</v>
      </c>
      <c r="E79" s="430" t="s">
        <v>322</v>
      </c>
      <c r="F79" s="431">
        <v>15</v>
      </c>
      <c r="G79" s="345"/>
      <c r="H79" s="345"/>
    </row>
    <row r="80" spans="1:8" ht="24" customHeight="1" x14ac:dyDescent="0.2">
      <c r="A80" s="429">
        <v>40</v>
      </c>
      <c r="B80" s="430" t="s">
        <v>285</v>
      </c>
      <c r="C80" s="430" t="s">
        <v>389</v>
      </c>
      <c r="D80" s="430" t="s">
        <v>390</v>
      </c>
      <c r="E80" s="430" t="s">
        <v>79</v>
      </c>
      <c r="F80" s="431">
        <v>4.32</v>
      </c>
      <c r="G80" s="345"/>
      <c r="H80" s="345"/>
    </row>
    <row r="81" spans="1:8" ht="13.5" customHeight="1" x14ac:dyDescent="0.2">
      <c r="A81" s="432"/>
      <c r="B81" s="433"/>
      <c r="C81" s="433"/>
      <c r="D81" s="433" t="s">
        <v>391</v>
      </c>
      <c r="E81" s="433"/>
      <c r="F81" s="434">
        <v>4.32</v>
      </c>
      <c r="G81" s="346"/>
      <c r="H81" s="346"/>
    </row>
    <row r="82" spans="1:8" ht="24" customHeight="1" x14ac:dyDescent="0.2">
      <c r="A82" s="429">
        <v>41</v>
      </c>
      <c r="B82" s="430" t="s">
        <v>285</v>
      </c>
      <c r="C82" s="430" t="s">
        <v>392</v>
      </c>
      <c r="D82" s="430" t="s">
        <v>393</v>
      </c>
      <c r="E82" s="430" t="s">
        <v>142</v>
      </c>
      <c r="F82" s="431">
        <v>352</v>
      </c>
      <c r="G82" s="345"/>
      <c r="H82" s="345"/>
    </row>
    <row r="83" spans="1:8" ht="13.5" customHeight="1" x14ac:dyDescent="0.2">
      <c r="A83" s="432"/>
      <c r="B83" s="433"/>
      <c r="C83" s="433"/>
      <c r="D83" s="433" t="s">
        <v>394</v>
      </c>
      <c r="E83" s="433"/>
      <c r="F83" s="434">
        <v>352</v>
      </c>
      <c r="G83" s="346"/>
      <c r="H83" s="346"/>
    </row>
    <row r="84" spans="1:8" ht="24" customHeight="1" x14ac:dyDescent="0.2">
      <c r="A84" s="429">
        <v>42</v>
      </c>
      <c r="B84" s="430" t="s">
        <v>285</v>
      </c>
      <c r="C84" s="430" t="s">
        <v>395</v>
      </c>
      <c r="D84" s="430" t="s">
        <v>396</v>
      </c>
      <c r="E84" s="430" t="s">
        <v>142</v>
      </c>
      <c r="F84" s="431">
        <v>206</v>
      </c>
      <c r="G84" s="345"/>
      <c r="H84" s="345"/>
    </row>
    <row r="85" spans="1:8" ht="13.5" customHeight="1" x14ac:dyDescent="0.2">
      <c r="A85" s="432"/>
      <c r="B85" s="433"/>
      <c r="C85" s="433"/>
      <c r="D85" s="433" t="s">
        <v>397</v>
      </c>
      <c r="E85" s="433"/>
      <c r="F85" s="434">
        <v>206</v>
      </c>
      <c r="G85" s="346"/>
      <c r="H85" s="346"/>
    </row>
    <row r="86" spans="1:8" ht="24" customHeight="1" x14ac:dyDescent="0.2">
      <c r="A86" s="429">
        <v>43</v>
      </c>
      <c r="B86" s="430" t="s">
        <v>285</v>
      </c>
      <c r="C86" s="430" t="s">
        <v>398</v>
      </c>
      <c r="D86" s="430" t="s">
        <v>399</v>
      </c>
      <c r="E86" s="430" t="s">
        <v>142</v>
      </c>
      <c r="F86" s="431">
        <v>10</v>
      </c>
      <c r="G86" s="345"/>
      <c r="H86" s="345"/>
    </row>
    <row r="87" spans="1:8" ht="24" customHeight="1" x14ac:dyDescent="0.2">
      <c r="A87" s="429">
        <v>44</v>
      </c>
      <c r="B87" s="430" t="s">
        <v>285</v>
      </c>
      <c r="C87" s="430" t="s">
        <v>400</v>
      </c>
      <c r="D87" s="430" t="s">
        <v>401</v>
      </c>
      <c r="E87" s="430" t="s">
        <v>79</v>
      </c>
      <c r="F87" s="431">
        <v>3</v>
      </c>
      <c r="G87" s="345"/>
      <c r="H87" s="345"/>
    </row>
    <row r="88" spans="1:8" ht="24" customHeight="1" x14ac:dyDescent="0.2">
      <c r="A88" s="429">
        <v>45</v>
      </c>
      <c r="B88" s="430" t="s">
        <v>285</v>
      </c>
      <c r="C88" s="430" t="s">
        <v>402</v>
      </c>
      <c r="D88" s="430" t="s">
        <v>403</v>
      </c>
      <c r="E88" s="430" t="s">
        <v>142</v>
      </c>
      <c r="F88" s="431">
        <v>558</v>
      </c>
      <c r="G88" s="345"/>
      <c r="H88" s="345"/>
    </row>
    <row r="89" spans="1:8" ht="13.5" customHeight="1" x14ac:dyDescent="0.2">
      <c r="A89" s="429">
        <v>46</v>
      </c>
      <c r="B89" s="430" t="s">
        <v>285</v>
      </c>
      <c r="C89" s="430" t="s">
        <v>404</v>
      </c>
      <c r="D89" s="430" t="s">
        <v>405</v>
      </c>
      <c r="E89" s="430" t="s">
        <v>142</v>
      </c>
      <c r="F89" s="431">
        <v>10</v>
      </c>
      <c r="G89" s="345"/>
      <c r="H89" s="345"/>
    </row>
    <row r="90" spans="1:8" ht="24" customHeight="1" x14ac:dyDescent="0.2">
      <c r="A90" s="429">
        <v>47</v>
      </c>
      <c r="B90" s="430" t="s">
        <v>285</v>
      </c>
      <c r="C90" s="430" t="s">
        <v>406</v>
      </c>
      <c r="D90" s="430" t="s">
        <v>407</v>
      </c>
      <c r="E90" s="430" t="s">
        <v>142</v>
      </c>
      <c r="F90" s="431">
        <v>10</v>
      </c>
      <c r="G90" s="345"/>
      <c r="H90" s="345"/>
    </row>
    <row r="91" spans="1:8" ht="13.5" customHeight="1" x14ac:dyDescent="0.2">
      <c r="A91" s="429">
        <v>48</v>
      </c>
      <c r="B91" s="430" t="s">
        <v>285</v>
      </c>
      <c r="C91" s="430" t="s">
        <v>408</v>
      </c>
      <c r="D91" s="430" t="s">
        <v>409</v>
      </c>
      <c r="E91" s="430" t="s">
        <v>322</v>
      </c>
      <c r="F91" s="431">
        <v>2</v>
      </c>
      <c r="G91" s="345"/>
      <c r="H91" s="345"/>
    </row>
    <row r="92" spans="1:8" ht="13.5" customHeight="1" x14ac:dyDescent="0.2">
      <c r="A92" s="429">
        <v>49</v>
      </c>
      <c r="B92" s="430" t="s">
        <v>285</v>
      </c>
      <c r="C92" s="430" t="s">
        <v>410</v>
      </c>
      <c r="D92" s="430" t="s">
        <v>411</v>
      </c>
      <c r="E92" s="430" t="s">
        <v>322</v>
      </c>
      <c r="F92" s="431">
        <v>3</v>
      </c>
      <c r="G92" s="345"/>
      <c r="H92" s="345"/>
    </row>
    <row r="93" spans="1:8" ht="24" customHeight="1" x14ac:dyDescent="0.2">
      <c r="A93" s="429">
        <v>50</v>
      </c>
      <c r="B93" s="430" t="s">
        <v>285</v>
      </c>
      <c r="C93" s="430" t="s">
        <v>412</v>
      </c>
      <c r="D93" s="430" t="s">
        <v>413</v>
      </c>
      <c r="E93" s="430" t="s">
        <v>142</v>
      </c>
      <c r="F93" s="431">
        <v>30</v>
      </c>
      <c r="G93" s="345"/>
      <c r="H93" s="345"/>
    </row>
    <row r="94" spans="1:8" ht="24" customHeight="1" x14ac:dyDescent="0.2">
      <c r="A94" s="429">
        <v>51</v>
      </c>
      <c r="B94" s="430" t="s">
        <v>285</v>
      </c>
      <c r="C94" s="430" t="s">
        <v>414</v>
      </c>
      <c r="D94" s="430" t="s">
        <v>415</v>
      </c>
      <c r="E94" s="430" t="s">
        <v>142</v>
      </c>
      <c r="F94" s="431">
        <v>352</v>
      </c>
      <c r="G94" s="345"/>
      <c r="H94" s="345"/>
    </row>
    <row r="95" spans="1:8" ht="24" customHeight="1" x14ac:dyDescent="0.2">
      <c r="A95" s="429">
        <v>52</v>
      </c>
      <c r="B95" s="430" t="s">
        <v>285</v>
      </c>
      <c r="C95" s="430" t="s">
        <v>416</v>
      </c>
      <c r="D95" s="430" t="s">
        <v>417</v>
      </c>
      <c r="E95" s="430" t="s">
        <v>142</v>
      </c>
      <c r="F95" s="431">
        <v>206</v>
      </c>
      <c r="G95" s="345"/>
      <c r="H95" s="345"/>
    </row>
    <row r="96" spans="1:8" ht="24" customHeight="1" x14ac:dyDescent="0.2">
      <c r="A96" s="429">
        <v>53</v>
      </c>
      <c r="B96" s="430" t="s">
        <v>285</v>
      </c>
      <c r="C96" s="430" t="s">
        <v>418</v>
      </c>
      <c r="D96" s="430" t="s">
        <v>419</v>
      </c>
      <c r="E96" s="430" t="s">
        <v>142</v>
      </c>
      <c r="F96" s="431">
        <v>10</v>
      </c>
      <c r="G96" s="345"/>
      <c r="H96" s="345"/>
    </row>
    <row r="97" spans="1:8" ht="13.5" customHeight="1" x14ac:dyDescent="0.2">
      <c r="A97" s="429">
        <v>54</v>
      </c>
      <c r="B97" s="430" t="s">
        <v>285</v>
      </c>
      <c r="C97" s="430" t="s">
        <v>420</v>
      </c>
      <c r="D97" s="430" t="s">
        <v>421</v>
      </c>
      <c r="E97" s="430" t="s">
        <v>79</v>
      </c>
      <c r="F97" s="431">
        <v>3</v>
      </c>
      <c r="G97" s="345"/>
      <c r="H97" s="345"/>
    </row>
    <row r="98" spans="1:8" ht="13.5" customHeight="1" x14ac:dyDescent="0.2">
      <c r="A98" s="429">
        <v>55</v>
      </c>
      <c r="B98" s="430" t="s">
        <v>285</v>
      </c>
      <c r="C98" s="430" t="s">
        <v>422</v>
      </c>
      <c r="D98" s="430" t="s">
        <v>423</v>
      </c>
      <c r="E98" s="430" t="s">
        <v>79</v>
      </c>
      <c r="F98" s="431">
        <v>45.36</v>
      </c>
      <c r="G98" s="345"/>
      <c r="H98" s="345"/>
    </row>
    <row r="99" spans="1:8" ht="13.5" customHeight="1" x14ac:dyDescent="0.2">
      <c r="A99" s="432"/>
      <c r="B99" s="433"/>
      <c r="C99" s="433"/>
      <c r="D99" s="433" t="s">
        <v>424</v>
      </c>
      <c r="E99" s="433"/>
      <c r="F99" s="434">
        <v>41.01</v>
      </c>
      <c r="G99" s="346"/>
      <c r="H99" s="346"/>
    </row>
    <row r="100" spans="1:8" ht="13.5" customHeight="1" x14ac:dyDescent="0.2">
      <c r="A100" s="432"/>
      <c r="B100" s="433"/>
      <c r="C100" s="433"/>
      <c r="D100" s="433" t="s">
        <v>425</v>
      </c>
      <c r="E100" s="433"/>
      <c r="F100" s="434">
        <v>4.3499999999999996</v>
      </c>
      <c r="G100" s="346"/>
      <c r="H100" s="346"/>
    </row>
    <row r="101" spans="1:8" ht="24" customHeight="1" x14ac:dyDescent="0.2">
      <c r="A101" s="429">
        <v>56</v>
      </c>
      <c r="B101" s="430" t="s">
        <v>285</v>
      </c>
      <c r="C101" s="430" t="s">
        <v>426</v>
      </c>
      <c r="D101" s="430" t="s">
        <v>427</v>
      </c>
      <c r="E101" s="430" t="s">
        <v>79</v>
      </c>
      <c r="F101" s="431">
        <v>680.25</v>
      </c>
      <c r="G101" s="345"/>
      <c r="H101" s="345"/>
    </row>
    <row r="102" spans="1:8" ht="13.5" customHeight="1" x14ac:dyDescent="0.2">
      <c r="A102" s="432"/>
      <c r="B102" s="433"/>
      <c r="C102" s="433"/>
      <c r="D102" s="433" t="s">
        <v>428</v>
      </c>
      <c r="E102" s="433"/>
      <c r="F102" s="434">
        <v>680.25</v>
      </c>
      <c r="G102" s="346"/>
      <c r="H102" s="346"/>
    </row>
    <row r="103" spans="1:8" ht="13.5" customHeight="1" x14ac:dyDescent="0.2">
      <c r="A103" s="429">
        <v>57</v>
      </c>
      <c r="B103" s="430" t="s">
        <v>285</v>
      </c>
      <c r="C103" s="430" t="s">
        <v>429</v>
      </c>
      <c r="D103" s="430" t="s">
        <v>430</v>
      </c>
      <c r="E103" s="430" t="s">
        <v>152</v>
      </c>
      <c r="F103" s="431">
        <v>6.24</v>
      </c>
      <c r="G103" s="345"/>
      <c r="H103" s="345"/>
    </row>
    <row r="104" spans="1:8" ht="13.5" customHeight="1" x14ac:dyDescent="0.2">
      <c r="A104" s="432"/>
      <c r="B104" s="433"/>
      <c r="C104" s="433"/>
      <c r="D104" s="433" t="s">
        <v>431</v>
      </c>
      <c r="E104" s="433"/>
      <c r="F104" s="434">
        <v>6.24</v>
      </c>
      <c r="G104" s="346"/>
      <c r="H104" s="346"/>
    </row>
    <row r="105" spans="1:8" ht="24" customHeight="1" x14ac:dyDescent="0.2">
      <c r="A105" s="429">
        <v>58</v>
      </c>
      <c r="B105" s="430" t="s">
        <v>285</v>
      </c>
      <c r="C105" s="430" t="s">
        <v>432</v>
      </c>
      <c r="D105" s="430" t="s">
        <v>433</v>
      </c>
      <c r="E105" s="430" t="s">
        <v>152</v>
      </c>
      <c r="F105" s="431">
        <v>93.6</v>
      </c>
      <c r="G105" s="345"/>
      <c r="H105" s="345"/>
    </row>
    <row r="106" spans="1:8" ht="13.5" customHeight="1" x14ac:dyDescent="0.2">
      <c r="A106" s="432"/>
      <c r="B106" s="433"/>
      <c r="C106" s="433"/>
      <c r="D106" s="433" t="s">
        <v>434</v>
      </c>
      <c r="E106" s="433"/>
      <c r="F106" s="434">
        <v>93.6</v>
      </c>
      <c r="G106" s="346"/>
      <c r="H106" s="346"/>
    </row>
    <row r="107" spans="1:8" ht="13.5" customHeight="1" x14ac:dyDescent="0.2">
      <c r="A107" s="429">
        <v>59</v>
      </c>
      <c r="B107" s="430" t="s">
        <v>285</v>
      </c>
      <c r="C107" s="430" t="s">
        <v>435</v>
      </c>
      <c r="D107" s="430" t="s">
        <v>436</v>
      </c>
      <c r="E107" s="430" t="s">
        <v>152</v>
      </c>
      <c r="F107" s="431">
        <v>72.56</v>
      </c>
      <c r="G107" s="345"/>
      <c r="H107" s="345"/>
    </row>
    <row r="108" spans="1:8" ht="13.5" customHeight="1" x14ac:dyDescent="0.2">
      <c r="A108" s="432"/>
      <c r="B108" s="433"/>
      <c r="C108" s="433"/>
      <c r="D108" s="433" t="s">
        <v>437</v>
      </c>
      <c r="E108" s="433"/>
      <c r="F108" s="434">
        <v>72.56</v>
      </c>
      <c r="G108" s="346"/>
      <c r="H108" s="346"/>
    </row>
    <row r="109" spans="1:8" ht="13.5" customHeight="1" x14ac:dyDescent="0.2">
      <c r="A109" s="429">
        <v>60</v>
      </c>
      <c r="B109" s="430" t="s">
        <v>285</v>
      </c>
      <c r="C109" s="430" t="s">
        <v>438</v>
      </c>
      <c r="D109" s="430" t="s">
        <v>439</v>
      </c>
      <c r="E109" s="430" t="s">
        <v>152</v>
      </c>
      <c r="F109" s="431">
        <v>6.24</v>
      </c>
      <c r="G109" s="345"/>
      <c r="H109" s="345"/>
    </row>
    <row r="110" spans="1:8" ht="13.5" customHeight="1" x14ac:dyDescent="0.2">
      <c r="A110" s="429">
        <v>61</v>
      </c>
      <c r="B110" s="430" t="s">
        <v>285</v>
      </c>
      <c r="C110" s="430" t="s">
        <v>440</v>
      </c>
      <c r="D110" s="430" t="s">
        <v>441</v>
      </c>
      <c r="E110" s="430" t="s">
        <v>72</v>
      </c>
      <c r="F110" s="431">
        <v>286.89999999999998</v>
      </c>
      <c r="G110" s="345"/>
      <c r="H110" s="345"/>
    </row>
    <row r="111" spans="1:8" ht="13.5" customHeight="1" x14ac:dyDescent="0.2">
      <c r="A111" s="432"/>
      <c r="B111" s="433"/>
      <c r="C111" s="433"/>
      <c r="D111" s="433" t="s">
        <v>442</v>
      </c>
      <c r="E111" s="433"/>
      <c r="F111" s="434">
        <v>286.89999999999998</v>
      </c>
      <c r="G111" s="346"/>
      <c r="H111" s="346"/>
    </row>
    <row r="112" spans="1:8" ht="24" customHeight="1" x14ac:dyDescent="0.2">
      <c r="A112" s="429">
        <v>62</v>
      </c>
      <c r="B112" s="430" t="s">
        <v>285</v>
      </c>
      <c r="C112" s="430" t="s">
        <v>443</v>
      </c>
      <c r="D112" s="430" t="s">
        <v>444</v>
      </c>
      <c r="E112" s="430" t="s">
        <v>142</v>
      </c>
      <c r="F112" s="431">
        <v>4</v>
      </c>
      <c r="G112" s="345"/>
      <c r="H112" s="345"/>
    </row>
    <row r="113" spans="1:8" ht="24" customHeight="1" x14ac:dyDescent="0.2">
      <c r="A113" s="429">
        <v>63</v>
      </c>
      <c r="B113" s="430" t="s">
        <v>285</v>
      </c>
      <c r="C113" s="430" t="s">
        <v>445</v>
      </c>
      <c r="D113" s="430" t="s">
        <v>446</v>
      </c>
      <c r="E113" s="430" t="s">
        <v>142</v>
      </c>
      <c r="F113" s="431">
        <v>4</v>
      </c>
      <c r="G113" s="345"/>
      <c r="H113" s="345"/>
    </row>
    <row r="114" spans="1:8" ht="30.75" customHeight="1" x14ac:dyDescent="0.25">
      <c r="A114" s="349"/>
      <c r="B114" s="350"/>
      <c r="C114" s="350"/>
      <c r="D114" s="350" t="s">
        <v>447</v>
      </c>
      <c r="E114" s="350"/>
      <c r="F114" s="351"/>
      <c r="G114" s="352"/>
      <c r="H114" s="352"/>
    </row>
  </sheetData>
  <sheetProtection algorithmName="SHA-512" hashValue="WDFUIfP+0+1AAEE+HvUDj6iWBjXbolpN/wb799YhlY0AZKSG6i1F6l3WAdKGMsNAoFISDRumZ5YN1NMZotJiTA==" saltValue="E2B3iYHzy3MkE/bbcJ9Nlw==" spinCount="100000" sheet="1" objects="1" scenarios="1"/>
  <mergeCells count="1">
    <mergeCell ref="A1:H1"/>
  </mergeCells>
  <pageMargins left="0.39370079040527345" right="0.39370079040527345" top="0.7874015808105469" bottom="0.7874015808105469" header="0" footer="0"/>
  <pageSetup paperSize="9" scale="87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38</vt:i4>
      </vt:variant>
    </vt:vector>
  </HeadingPairs>
  <TitlesOfParts>
    <vt:vector size="43" baseType="lpstr">
      <vt:lpstr>SO101,801,901 KRYCÍ LIST</vt:lpstr>
      <vt:lpstr>REKAPITULACE_so101,401,801,901</vt:lpstr>
      <vt:lpstr>SO101,801,901POLOŽKY</vt:lpstr>
      <vt:lpstr>SO 401_Krycí list rozpočtu</vt:lpstr>
      <vt:lpstr>SO401_POLOŽKY.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'REKAPITULACE_so101,401,801,901'!Názvy_tisku</vt:lpstr>
      <vt:lpstr>'SO 401_Krycí list rozpočtu'!Názvy_tisku</vt:lpstr>
      <vt:lpstr>'SO101,801,901POLOŽKY'!Názvy_tisku</vt:lpstr>
      <vt:lpstr>SO401_POLOŽKY.!Názvy_tisku</vt:lpstr>
      <vt:lpstr>Objednatel</vt:lpstr>
      <vt:lpstr>'REKAPITULACE_so101,401,801,901'!Oblast_tisku</vt:lpstr>
      <vt:lpstr>'SO101,801,901 KRYCÍ LIST'!Oblast_tisku</vt:lpstr>
      <vt:lpstr>'SO101,801,901POLOŽKY'!Oblast_tisku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pc6</cp:lastModifiedBy>
  <cp:lastPrinted>2019-12-17T16:07:15Z</cp:lastPrinted>
  <dcterms:created xsi:type="dcterms:W3CDTF">2019-11-09T07:04:42Z</dcterms:created>
  <dcterms:modified xsi:type="dcterms:W3CDTF">2020-04-28T13:54:34Z</dcterms:modified>
</cp:coreProperties>
</file>